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rimpter/Documents/data_science/Rutgers Data Science Bootcamp/Excel/"/>
    </mc:Choice>
  </mc:AlternateContent>
  <bookViews>
    <workbookView xWindow="25600" yWindow="-5360" windowWidth="27360" windowHeight="28340" activeTab="3" xr2:uid="{00000000-000D-0000-FFFF-FFFF00000000}"/>
  </bookViews>
  <sheets>
    <sheet name="StateByCategory" sheetId="2" r:id="rId1"/>
    <sheet name="StateBySubCategory" sheetId="5" r:id="rId2"/>
    <sheet name="StateByLaunch" sheetId="7" r:id="rId3"/>
    <sheet name="Data" sheetId="1" r:id="rId4"/>
    <sheet name="Bonus" sheetId="8" r:id="rId5"/>
  </sheets>
  <definedNames>
    <definedName name="_xlnm.Print_Titles" localSheetId="0">StateByCategory!$A:$B,StateByCategory!$1:$4</definedName>
  </definedNames>
  <calcPr calcId="171027"/>
  <pivotCaches>
    <pivotCache cacheId="17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D2" i="8"/>
  <c r="B3" i="8"/>
  <c r="C13" i="8"/>
  <c r="C12" i="8"/>
  <c r="C11" i="8"/>
  <c r="C10" i="8"/>
  <c r="C9" i="8"/>
  <c r="C8" i="8"/>
  <c r="C7" i="8"/>
  <c r="C6" i="8"/>
  <c r="C5" i="8"/>
  <c r="C4" i="8"/>
  <c r="B13" i="8"/>
  <c r="B12" i="8"/>
  <c r="B11" i="8"/>
  <c r="B10" i="8"/>
  <c r="B9" i="8"/>
  <c r="B8" i="8"/>
  <c r="B7" i="8"/>
  <c r="B6" i="8"/>
  <c r="B5" i="8"/>
  <c r="B4" i="8"/>
  <c r="B2" i="8"/>
  <c r="C3" i="8"/>
  <c r="C2" i="8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H6" i="8" l="1"/>
  <c r="F4" i="8"/>
  <c r="E2" i="8"/>
  <c r="G2" i="8" s="1"/>
  <c r="E10" i="8"/>
  <c r="H10" i="8" s="1"/>
  <c r="E6" i="8"/>
  <c r="F6" i="8" s="1"/>
  <c r="E13" i="8"/>
  <c r="F13" i="8" s="1"/>
  <c r="E9" i="8"/>
  <c r="F9" i="8" s="1"/>
  <c r="E5" i="8"/>
  <c r="F5" i="8" s="1"/>
  <c r="E12" i="8"/>
  <c r="F12" i="8" s="1"/>
  <c r="E8" i="8"/>
  <c r="F8" i="8" s="1"/>
  <c r="E4" i="8"/>
  <c r="G4" i="8" s="1"/>
  <c r="E11" i="8"/>
  <c r="F11" i="8" s="1"/>
  <c r="E7" i="8"/>
  <c r="G7" i="8" s="1"/>
  <c r="E3" i="8"/>
  <c r="F3" i="8" s="1"/>
  <c r="H9" i="8" l="1"/>
  <c r="F7" i="8"/>
  <c r="H2" i="8"/>
  <c r="F10" i="8"/>
  <c r="G9" i="8"/>
  <c r="G10" i="8"/>
  <c r="F2" i="8"/>
  <c r="H13" i="8"/>
  <c r="G13" i="8"/>
  <c r="H3" i="8"/>
  <c r="G6" i="8"/>
  <c r="H12" i="8"/>
  <c r="G12" i="8"/>
  <c r="H5" i="8"/>
  <c r="H8" i="8"/>
  <c r="G5" i="8"/>
  <c r="H11" i="8"/>
  <c r="G8" i="8"/>
  <c r="G3" i="8"/>
  <c r="G11" i="8"/>
  <c r="H4" i="8"/>
  <c r="H7" i="8"/>
</calcChain>
</file>

<file path=xl/sharedStrings.xml><?xml version="1.0" encoding="utf-8"?>
<sst xmlns="http://schemas.openxmlformats.org/spreadsheetml/2006/main" count="24822" uniqueCount="8400">
  <si>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</si>
  <si>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</si>
  <si>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</si>
  <si>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</si>
  <si>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</si>
  <si>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</si>
  <si>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</si>
  <si>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</si>
  <si>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</si>
  <si>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</si>
  <si>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</si>
  <si>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</si>
  <si>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</si>
  <si>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</si>
  <si>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</si>
  <si>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</si>
  <si>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</si>
  <si>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</si>
  <si>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</si>
  <si>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</si>
  <si>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</si>
  <si>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</si>
  <si>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</si>
  <si>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</si>
  <si>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</si>
  <si>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</si>
  <si>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</si>
  <si>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</si>
  <si>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</si>
  <si>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</si>
  <si>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</si>
  <si>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</si>
  <si>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</si>
  <si>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</si>
  <si>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</si>
  <si>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</si>
  <si>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</si>
  <si>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</si>
  <si>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</si>
  <si>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</si>
  <si>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</si>
  <si>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</si>
  <si>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</si>
  <si>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</si>
  <si>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</si>
  <si>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</si>
  <si>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</si>
  <si>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</si>
  <si>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</si>
  <si>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</si>
  <si>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</si>
  <si>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</si>
  <si>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</si>
  <si>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</si>
  <si>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</si>
  <si>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</si>
  <si>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</si>
  <si>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</si>
  <si>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</si>
  <si>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</si>
  <si>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</si>
  <si>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</si>
  <si>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</si>
  <si>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</si>
  <si>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</si>
  <si>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</si>
  <si>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</si>
  <si>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</si>
  <si>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</si>
  <si>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</si>
  <si>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</si>
  <si>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</si>
  <si>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</si>
  <si>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</si>
  <si>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</si>
  <si>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</si>
  <si>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</si>
  <si>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</si>
  <si>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</si>
  <si>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</si>
  <si>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</si>
  <si>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</si>
  <si>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</si>
  <si>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</si>
  <si>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</si>
  <si>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</si>
  <si>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</si>
  <si>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</si>
  <si>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</si>
  <si>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</si>
  <si>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</si>
  <si>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</si>
  <si>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</si>
  <si>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</si>
  <si>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</si>
  <si>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</si>
  <si>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</si>
  <si>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</si>
  <si>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</si>
  <si>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</si>
  <si>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</si>
  <si>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</si>
  <si>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</si>
  <si>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</si>
  <si>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</si>
  <si>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</si>
  <si>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</si>
  <si>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</si>
  <si>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</si>
  <si>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</si>
  <si>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</si>
  <si>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</si>
  <si>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</si>
  <si>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</si>
  <si>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</si>
  <si>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</si>
  <si>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</si>
  <si>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</si>
  <si>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</si>
  <si>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</si>
  <si>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</si>
  <si>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</si>
  <si>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</si>
  <si>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</si>
  <si>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</si>
  <si>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</si>
  <si>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</si>
  <si>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</si>
  <si>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</si>
  <si>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</si>
  <si>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</si>
  <si>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</si>
  <si>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</si>
  <si>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</si>
  <si>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</si>
  <si>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</si>
  <si>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</si>
  <si>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</si>
  <si>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</si>
  <si>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</si>
  <si>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</si>
  <si>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</si>
  <si>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</si>
  <si>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</si>
  <si>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</si>
  <si>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</si>
  <si>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</si>
  <si>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</si>
  <si>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</si>
  <si>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</si>
  <si>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</si>
  <si>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</si>
  <si>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</si>
  <si>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</si>
  <si>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</si>
  <si>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</si>
  <si>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</si>
  <si>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</si>
  <si>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</si>
  <si>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</si>
  <si>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</si>
  <si>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</si>
  <si>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</si>
  <si>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</si>
  <si>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</si>
  <si>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</si>
  <si>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</si>
  <si>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</si>
  <si>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</si>
  <si>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</si>
  <si>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</si>
  <si>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</si>
  <si>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</si>
  <si>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</si>
  <si>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</si>
  <si>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</si>
  <si>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</si>
  <si>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</si>
  <si>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</si>
  <si>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</si>
  <si>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</si>
  <si>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</si>
  <si>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</si>
  <si>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</si>
  <si>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</si>
  <si>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</si>
  <si>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</si>
  <si>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</si>
  <si>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</si>
  <si>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</si>
  <si>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</si>
  <si>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</si>
  <si>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</si>
  <si>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</si>
  <si>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</si>
  <si>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</si>
  <si>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</si>
  <si>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</si>
  <si>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</si>
  <si>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</si>
  <si>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</si>
  <si>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</si>
  <si>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</si>
  <si>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</si>
  <si>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</si>
  <si>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</si>
  <si>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</si>
  <si>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</si>
  <si>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</si>
  <si>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</si>
  <si>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</si>
  <si>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</si>
  <si>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</si>
  <si>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</si>
  <si>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</si>
  <si>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</si>
  <si>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</si>
  <si>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</si>
  <si>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</si>
  <si>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</si>
  <si>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</si>
  <si>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</si>
  <si>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</si>
  <si>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</si>
  <si>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</si>
  <si>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</si>
  <si>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</si>
  <si>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</si>
  <si>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</si>
  <si>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</si>
  <si>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</si>
  <si>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</si>
  <si>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</si>
  <si>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</si>
  <si>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</si>
  <si>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</si>
  <si>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</si>
  <si>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</si>
  <si>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</si>
  <si>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</si>
  <si>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</si>
  <si>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</si>
  <si>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</si>
  <si>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</si>
  <si>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</si>
  <si>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</si>
  <si>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</si>
  <si>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</si>
  <si>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</si>
  <si>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</si>
  <si>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</si>
  <si>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</si>
  <si>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</si>
  <si>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</si>
  <si>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</si>
  <si>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</si>
  <si>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</si>
  <si>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</si>
  <si>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</si>
  <si>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</si>
  <si>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</si>
  <si>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</si>
  <si>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</si>
  <si>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</si>
  <si>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</si>
  <si>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</si>
  <si>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</si>
  <si>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</si>
  <si>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</si>
  <si>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</si>
  <si>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</si>
  <si>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</si>
  <si>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</si>
  <si>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</si>
  <si>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</si>
  <si>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</si>
  <si>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</si>
  <si>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</si>
  <si>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</si>
  <si>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</si>
  <si>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</si>
  <si>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</si>
  <si>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</si>
  <si>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</si>
  <si>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</si>
  <si>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</si>
  <si>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</si>
  <si>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</si>
  <si>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</si>
  <si>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</si>
  <si>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</si>
  <si>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</si>
  <si>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</si>
  <si>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</si>
  <si>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</si>
  <si>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</si>
  <si>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</si>
  <si>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</si>
  <si>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</si>
  <si>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</si>
  <si>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</si>
  <si>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</si>
  <si>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</si>
  <si>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</si>
  <si>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</si>
  <si>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</si>
  <si>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</si>
  <si>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</si>
  <si>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</si>
  <si>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</si>
  <si>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</si>
  <si>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</si>
  <si>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</si>
  <si>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</si>
  <si>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</si>
  <si>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</si>
  <si>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</si>
  <si>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</si>
  <si>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</si>
  <si>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</si>
  <si>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</si>
  <si>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</si>
  <si>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</si>
  <si>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</si>
  <si>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</si>
  <si>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</si>
  <si>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</si>
  <si>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</si>
  <si>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</si>
  <si>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</si>
  <si>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</si>
  <si>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</si>
  <si>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</si>
  <si>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</si>
  <si>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</si>
  <si>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</si>
  <si>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</si>
  <si>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</si>
  <si>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</si>
  <si>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</si>
  <si>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</si>
  <si>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</si>
  <si>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</si>
  <si>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</si>
  <si>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</si>
  <si>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</si>
  <si>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</si>
  <si>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</si>
  <si>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</si>
  <si>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</si>
  <si>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</si>
  <si>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</si>
  <si>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</si>
  <si>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</si>
  <si>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</si>
  <si>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</si>
  <si>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</si>
  <si>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</si>
  <si>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</si>
  <si>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</si>
  <si>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</si>
  <si>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</si>
  <si>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</si>
  <si>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</si>
  <si>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</si>
  <si>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</si>
  <si>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</si>
  <si>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</si>
  <si>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</si>
  <si>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</si>
  <si>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</si>
  <si>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</si>
  <si>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</si>
  <si>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</si>
  <si>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</si>
  <si>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</si>
  <si>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</si>
  <si>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</si>
  <si>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</si>
  <si>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</si>
  <si>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</si>
  <si>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</si>
  <si>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</si>
  <si>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</si>
  <si>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</si>
  <si>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</si>
  <si>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</si>
  <si>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</si>
  <si>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</si>
  <si>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</si>
  <si>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</si>
  <si>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</si>
  <si>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</si>
  <si>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</si>
  <si>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</si>
  <si>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</si>
  <si>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</si>
  <si>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</si>
  <si>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</si>
  <si>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</si>
  <si>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</si>
  <si>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</si>
  <si>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</si>
  <si>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</si>
  <si>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</si>
  <si>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</si>
  <si>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</si>
  <si>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</si>
  <si>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</si>
  <si>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</si>
  <si>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</si>
  <si>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</si>
  <si>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</si>
  <si>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</si>
  <si>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</si>
  <si>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</si>
  <si>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</si>
  <si>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</si>
  <si>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</si>
  <si>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</si>
  <si>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</si>
  <si>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</si>
  <si>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</si>
  <si>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</si>
  <si>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</si>
  <si>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</si>
  <si>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</si>
  <si>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</si>
  <si>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</si>
  <si>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</si>
  <si>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</si>
  <si>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</si>
  <si>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</si>
  <si>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</si>
  <si>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</si>
  <si>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</si>
  <si>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</si>
  <si>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</si>
  <si>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</si>
  <si>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</si>
  <si>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</si>
  <si>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</si>
  <si>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</si>
  <si>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</si>
  <si>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</si>
  <si>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</si>
  <si>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</si>
  <si>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</si>
  <si>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</si>
  <si>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</si>
  <si>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</si>
  <si>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</si>
  <si>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</si>
  <si>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</si>
  <si>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</si>
  <si>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</si>
  <si>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</si>
  <si>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</si>
  <si>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</si>
  <si>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</si>
  <si>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</si>
  <si>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</si>
  <si>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</si>
  <si>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</si>
  <si>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</si>
  <si>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</si>
  <si>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</si>
  <si>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</si>
  <si>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</si>
  <si>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</si>
  <si>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</si>
  <si>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</si>
  <si>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</si>
  <si>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</si>
  <si>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</si>
  <si>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</si>
  <si>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</si>
  <si>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</si>
  <si>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</si>
  <si>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</si>
  <si>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</si>
  <si>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</si>
  <si>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</si>
  <si>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</si>
  <si>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</si>
  <si>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</si>
  <si>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</si>
  <si>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</si>
  <si>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</si>
  <si>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</si>
  <si>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</si>
  <si>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</si>
  <si>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</si>
  <si>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</si>
  <si>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</si>
  <si>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</si>
  <si>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</si>
  <si>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</si>
  <si>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</si>
  <si>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</si>
  <si>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</si>
  <si>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</si>
  <si>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</si>
  <si>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</si>
  <si>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</si>
  <si>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</si>
  <si>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</si>
  <si>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</si>
  <si>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</si>
  <si>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</si>
  <si>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</si>
  <si>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</si>
  <si>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</si>
  <si>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</si>
  <si>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</si>
  <si>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</si>
  <si>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</si>
  <si>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</si>
  <si>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</si>
  <si>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</si>
  <si>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</si>
  <si>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</si>
  <si>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</si>
  <si>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</si>
  <si>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</si>
  <si>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</si>
  <si>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</si>
  <si>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</si>
  <si>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</si>
  <si>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</si>
  <si>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</si>
  <si>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</si>
  <si>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</si>
  <si>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</si>
  <si>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</si>
  <si>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</si>
  <si>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</si>
  <si>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</si>
  <si>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</si>
  <si>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</si>
  <si>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</si>
  <si>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</si>
  <si>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</si>
  <si>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</si>
  <si>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</si>
  <si>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</si>
  <si>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</si>
  <si>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</si>
  <si>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</si>
  <si>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</si>
  <si>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</si>
  <si>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</si>
  <si>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</si>
  <si>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</si>
  <si>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</si>
  <si>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</si>
  <si>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</si>
  <si>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</si>
  <si>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</si>
  <si>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</si>
  <si>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</si>
  <si>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</si>
  <si>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</si>
  <si>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</si>
  <si>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</si>
  <si>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</si>
  <si>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</si>
  <si>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</si>
  <si>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</si>
  <si>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</si>
  <si>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</si>
  <si>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</si>
  <si>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</si>
  <si>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</si>
  <si>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</si>
  <si>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</si>
  <si>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</si>
  <si>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</si>
  <si>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</si>
  <si>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</si>
  <si>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</si>
  <si>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</si>
  <si>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</si>
  <si>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</si>
  <si>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</si>
  <si>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</si>
  <si>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</si>
  <si>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</si>
  <si>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</si>
  <si>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</si>
  <si>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</si>
  <si>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</si>
  <si>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</si>
  <si>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</si>
  <si>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</si>
  <si>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</si>
  <si>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</si>
  <si>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</si>
  <si>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</si>
  <si>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</si>
  <si>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</si>
  <si>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</si>
  <si>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</si>
  <si>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</si>
  <si>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</si>
  <si>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</si>
  <si>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</si>
  <si>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</si>
  <si>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</si>
  <si>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</si>
  <si>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</si>
  <si>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</si>
  <si>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</si>
  <si>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</si>
  <si>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</si>
  <si>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</si>
  <si>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</si>
  <si>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</si>
  <si>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</si>
  <si>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</si>
  <si>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</si>
  <si>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</si>
  <si>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</si>
  <si>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</si>
  <si>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</si>
  <si>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</si>
  <si>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</si>
  <si>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</si>
  <si>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</si>
  <si>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</si>
  <si>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</si>
  <si>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</si>
  <si>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</si>
  <si>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</si>
  <si>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</si>
  <si>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</si>
  <si>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</si>
  <si>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</si>
  <si>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</si>
  <si>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</si>
  <si>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</si>
  <si>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</si>
  <si>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</si>
  <si>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</si>
  <si>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</si>
  <si>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</si>
  <si>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</si>
  <si>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</si>
  <si>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</si>
  <si>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</si>
  <si>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</si>
  <si>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</si>
  <si>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</si>
  <si>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</si>
  <si>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</si>
  <si>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</si>
  <si>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</si>
  <si>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</si>
  <si>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</si>
  <si>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</si>
  <si>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</si>
  <si>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</si>
  <si>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</si>
  <si>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</si>
  <si>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</si>
  <si>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</si>
  <si>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</si>
  <si>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</si>
  <si>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</si>
  <si>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</si>
  <si>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</si>
  <si>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</si>
  <si>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</si>
  <si>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</si>
  <si>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</si>
  <si>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</si>
  <si>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</si>
  <si>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</si>
  <si>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</si>
  <si>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</si>
  <si>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</si>
  <si>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</si>
  <si>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</si>
  <si>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</si>
  <si>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</si>
  <si>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</si>
  <si>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</si>
  <si>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</si>
  <si>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</si>
  <si>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</si>
  <si>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</si>
  <si>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</si>
  <si>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</si>
  <si>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</si>
  <si>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</si>
  <si>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</si>
  <si>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</si>
  <si>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</si>
  <si>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</si>
  <si>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</si>
  <si>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</si>
  <si>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</si>
  <si>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</si>
  <si>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</si>
  <si>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</si>
  <si>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</si>
  <si>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</si>
  <si>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</si>
  <si>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</si>
  <si>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</si>
  <si>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</si>
  <si>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</si>
  <si>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</si>
  <si>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</si>
  <si>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</si>
  <si>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</si>
  <si>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</si>
  <si>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</si>
  <si>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</si>
  <si>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</si>
  <si>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</si>
  <si>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</si>
  <si>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</si>
  <si>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</si>
  <si>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</si>
  <si>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</si>
  <si>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</si>
  <si>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</si>
  <si>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</si>
  <si>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</si>
  <si>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</si>
  <si>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</si>
  <si>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</si>
  <si>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</si>
  <si>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</si>
  <si>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</si>
  <si>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</si>
  <si>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</si>
  <si>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</si>
  <si>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</si>
  <si>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</si>
  <si>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</si>
  <si>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</si>
  <si>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</si>
  <si>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</si>
  <si>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</si>
  <si>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</si>
  <si>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</si>
  <si>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</si>
  <si>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</si>
  <si>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</si>
  <si>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</si>
  <si>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</si>
  <si>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</si>
  <si>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</si>
  <si>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</si>
  <si>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</si>
  <si>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</si>
  <si>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</si>
  <si>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</si>
  <si>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</si>
  <si>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</si>
  <si>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</si>
  <si>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</si>
  <si>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</si>
  <si>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</si>
  <si>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</si>
  <si>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</si>
  <si>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</si>
  <si>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</si>
  <si>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</si>
  <si>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</si>
  <si>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</si>
  <si>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</si>
  <si>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</si>
  <si>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</si>
  <si>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</si>
  <si>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</si>
  <si>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</si>
  <si>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</si>
  <si>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</si>
  <si>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</si>
  <si>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</si>
  <si>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</si>
  <si>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</si>
  <si>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</si>
  <si>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</si>
  <si>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</si>
  <si>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</si>
  <si>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</si>
  <si>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</si>
  <si>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</si>
  <si>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</si>
  <si>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</si>
  <si>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</si>
  <si>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</si>
  <si>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</si>
  <si>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</si>
  <si>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</si>
  <si>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</si>
  <si>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</si>
  <si>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</si>
  <si>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</si>
  <si>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</si>
  <si>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</si>
  <si>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</si>
  <si>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</si>
  <si>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</si>
  <si>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</si>
  <si>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</si>
  <si>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</si>
  <si>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</si>
  <si>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</si>
  <si>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</si>
  <si>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</si>
  <si>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</si>
  <si>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</si>
  <si>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</si>
  <si>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</si>
  <si>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</si>
  <si>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</si>
  <si>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</si>
  <si>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</si>
  <si>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</si>
  <si>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</si>
  <si>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</si>
  <si>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</si>
  <si>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</si>
  <si>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</si>
  <si>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</si>
  <si>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</si>
  <si>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</si>
  <si>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</si>
  <si>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</si>
  <si>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</si>
  <si>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</si>
  <si>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</si>
  <si>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</si>
  <si>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</si>
  <si>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</si>
  <si>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</si>
  <si>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</si>
  <si>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</si>
  <si>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</si>
  <si>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</si>
  <si>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</si>
  <si>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</si>
  <si>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</si>
  <si>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</si>
  <si>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</si>
  <si>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</si>
  <si>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</si>
  <si>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</si>
  <si>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</si>
  <si>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</si>
  <si>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</si>
  <si>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</si>
  <si>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</si>
  <si>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</si>
  <si>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</si>
  <si>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</si>
  <si>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</si>
  <si>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</si>
  <si>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</si>
  <si>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</si>
  <si>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</si>
  <si>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</si>
  <si>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</si>
  <si>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</si>
  <si>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</si>
  <si>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</si>
  <si>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</si>
  <si>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</si>
  <si>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</si>
  <si>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</si>
  <si>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</si>
  <si>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</si>
  <si>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</si>
  <si>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</si>
  <si>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</si>
  <si>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</si>
  <si>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</si>
  <si>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</si>
  <si>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</si>
  <si>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</si>
  <si>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</si>
  <si>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</si>
  <si>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</si>
  <si>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</si>
  <si>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</si>
  <si>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</si>
  <si>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</si>
  <si>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</si>
  <si>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</si>
  <si>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</si>
  <si>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</si>
  <si>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</si>
  <si>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</si>
  <si>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</si>
  <si>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</si>
  <si>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</si>
  <si>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</si>
  <si>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</si>
  <si>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</si>
  <si>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</si>
  <si>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</si>
  <si>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</si>
  <si>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</si>
  <si>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</si>
  <si>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</si>
  <si>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</si>
  <si>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</si>
  <si>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</si>
  <si>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</si>
  <si>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</si>
  <si>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</si>
  <si>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</si>
  <si>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</si>
  <si>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</si>
  <si>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</si>
  <si>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</si>
  <si>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</si>
  <si>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</si>
  <si>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</si>
  <si>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</si>
  <si>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</si>
  <si>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</si>
  <si>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</si>
  <si>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</si>
  <si>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</si>
  <si>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</si>
  <si>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</si>
  <si>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</si>
  <si>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</si>
  <si>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</si>
  <si>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</si>
  <si>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</si>
  <si>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</si>
  <si>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</si>
  <si>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</si>
  <si>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</si>
  <si>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</si>
  <si>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</si>
  <si>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</si>
  <si>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</si>
  <si>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</si>
  <si>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</si>
  <si>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</si>
  <si>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</si>
  <si>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</si>
  <si>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</si>
  <si>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</si>
  <si>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</si>
  <si>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</si>
  <si>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</si>
  <si>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</si>
  <si>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</si>
  <si>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</si>
  <si>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</si>
  <si>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</si>
  <si>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</si>
  <si>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</si>
  <si>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</si>
  <si>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</si>
  <si>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</si>
  <si>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</si>
  <si>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</si>
  <si>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</si>
  <si>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</si>
  <si>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</si>
  <si>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</si>
  <si>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</si>
  <si>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</si>
  <si>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</si>
  <si>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</si>
  <si>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</si>
  <si>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</si>
  <si>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</si>
  <si>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</si>
  <si>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</si>
  <si>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</si>
  <si>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</si>
  <si>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</si>
  <si>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</si>
  <si>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</si>
  <si>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</si>
  <si>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</si>
  <si>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</si>
  <si>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</si>
  <si>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</si>
  <si>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</si>
  <si>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</si>
  <si>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</si>
  <si>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</si>
  <si>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</si>
  <si>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</si>
  <si>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</si>
  <si>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</si>
  <si>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</si>
  <si>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</si>
  <si>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</si>
  <si>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</si>
  <si>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</si>
  <si>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</si>
  <si>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</si>
  <si>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</si>
  <si>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</si>
  <si>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</si>
  <si>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</si>
  <si>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</si>
  <si>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</si>
  <si>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</si>
  <si>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</si>
  <si>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</si>
  <si>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</si>
  <si>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</si>
  <si>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</si>
  <si>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</si>
  <si>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</si>
  <si>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</si>
  <si>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</si>
  <si>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</si>
  <si>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</si>
  <si>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</si>
  <si>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</si>
  <si>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</si>
  <si>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</si>
  <si>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</si>
  <si>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</si>
  <si>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</si>
  <si>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</si>
  <si>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</si>
  <si>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</si>
  <si>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</si>
  <si>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</si>
  <si>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</si>
  <si>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</si>
  <si>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</si>
  <si>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</si>
  <si>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</si>
  <si>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</si>
  <si>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</si>
  <si>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</si>
  <si>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</si>
  <si>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</si>
  <si>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</si>
  <si>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</si>
  <si>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</si>
  <si>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</si>
  <si>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</si>
  <si>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</si>
  <si>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</si>
  <si>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</si>
  <si>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</si>
  <si>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</si>
  <si>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</si>
  <si>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</si>
  <si>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</si>
  <si>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</si>
  <si>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</si>
  <si>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</si>
  <si>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</si>
  <si>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</si>
  <si>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</si>
  <si>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</si>
  <si>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</si>
  <si>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</si>
  <si>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</si>
  <si>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</si>
  <si>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</si>
  <si>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</si>
  <si>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</si>
  <si>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</si>
  <si>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</si>
  <si>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</si>
  <si>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</si>
  <si>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</si>
  <si>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</si>
  <si>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</si>
  <si>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</si>
  <si>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</si>
  <si>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</si>
  <si>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</si>
  <si>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</si>
  <si>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</si>
  <si>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</si>
  <si>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</si>
  <si>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</si>
  <si>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</si>
  <si>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</si>
  <si>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</si>
  <si>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</si>
  <si>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</si>
  <si>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</si>
  <si>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</si>
  <si>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</si>
  <si>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</si>
  <si>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</si>
  <si>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</si>
  <si>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</si>
  <si>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</si>
  <si>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</si>
  <si>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</si>
  <si>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</si>
  <si>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</si>
  <si>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</si>
  <si>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</si>
  <si>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</si>
  <si>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</si>
  <si>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</si>
  <si>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</si>
  <si>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</si>
  <si>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</si>
  <si>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</si>
  <si>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</si>
  <si>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</si>
  <si>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</si>
  <si>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</si>
  <si>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</si>
  <si>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</si>
  <si>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</si>
  <si>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</si>
  <si>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</si>
  <si>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</si>
  <si>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</si>
  <si>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</si>
  <si>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</si>
  <si>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</si>
  <si>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</si>
  <si>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</si>
  <si>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</si>
  <si>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</si>
  <si>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</si>
  <si>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</si>
  <si>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</si>
  <si>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</si>
  <si>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</si>
  <si>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</si>
  <si>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</si>
  <si>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</si>
  <si>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</si>
  <si>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</si>
  <si>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</si>
  <si>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</si>
  <si>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</si>
  <si>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</si>
  <si>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</si>
  <si>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</si>
  <si>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</si>
  <si>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</si>
  <si>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</si>
  <si>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</si>
  <si>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</si>
  <si>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</si>
  <si>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</si>
  <si>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</si>
  <si>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</si>
  <si>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</si>
  <si>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</si>
  <si>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</si>
  <si>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</si>
  <si>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</si>
  <si>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</si>
  <si>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</si>
  <si>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</si>
  <si>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</si>
  <si>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</si>
  <si>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</si>
  <si>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</si>
  <si>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</si>
  <si>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</si>
  <si>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</si>
  <si>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</si>
  <si>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</si>
  <si>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</si>
  <si>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</si>
  <si>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</si>
  <si>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</si>
  <si>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</si>
  <si>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</si>
  <si>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</si>
  <si>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</si>
  <si>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</si>
  <si>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</si>
  <si>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</si>
  <si>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</si>
  <si>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</si>
  <si>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</si>
  <si>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</si>
  <si>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</si>
  <si>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</si>
  <si>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</si>
  <si>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</si>
  <si>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</si>
  <si>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</si>
  <si>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</si>
  <si>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</si>
  <si>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</si>
  <si>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</si>
  <si>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</si>
  <si>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</si>
  <si>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</si>
  <si>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</si>
  <si>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</si>
  <si>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</si>
  <si>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</si>
  <si>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</si>
  <si>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</si>
  <si>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</si>
  <si>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</si>
  <si>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</si>
  <si>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</si>
  <si>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</si>
  <si>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</si>
  <si>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</si>
  <si>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</si>
  <si>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</si>
  <si>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</si>
  <si>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</si>
  <si>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</si>
  <si>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</si>
  <si>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</si>
  <si>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</si>
  <si>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</si>
  <si>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</si>
  <si>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</si>
  <si>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</si>
  <si>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</si>
  <si>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</si>
  <si>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</si>
  <si>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</si>
  <si>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</si>
  <si>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</si>
  <si>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</si>
  <si>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</si>
  <si>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</si>
  <si>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</si>
  <si>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</si>
  <si>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</si>
  <si>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</si>
  <si>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</si>
  <si>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</si>
  <si>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</si>
  <si>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</si>
  <si>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</si>
  <si>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</si>
  <si>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</si>
  <si>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</si>
  <si>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</si>
  <si>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</si>
  <si>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</si>
  <si>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</si>
  <si>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</si>
  <si>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</si>
  <si>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</si>
  <si>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</si>
  <si>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</si>
  <si>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</si>
  <si>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</si>
  <si>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</si>
  <si>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</si>
  <si>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</si>
  <si>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</si>
  <si>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</si>
  <si>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</si>
  <si>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</si>
  <si>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</si>
  <si>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</si>
  <si>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</si>
  <si>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</si>
  <si>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</si>
  <si>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</si>
  <si>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</si>
  <si>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</si>
  <si>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</si>
  <si>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</si>
  <si>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</si>
  <si>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</si>
  <si>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</si>
  <si>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</si>
  <si>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</si>
  <si>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</si>
  <si>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</si>
  <si>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</si>
  <si>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</si>
  <si>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</si>
  <si>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</si>
  <si>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</si>
  <si>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</si>
  <si>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</si>
  <si>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</si>
  <si>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</si>
  <si>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</si>
  <si>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</si>
  <si>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</si>
  <si>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</si>
  <si>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</si>
  <si>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</si>
  <si>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</si>
  <si>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</si>
  <si>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</si>
  <si>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</si>
  <si>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</si>
  <si>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</si>
  <si>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</si>
  <si>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</si>
  <si>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</si>
  <si>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</si>
  <si>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</si>
  <si>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</si>
  <si>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</si>
  <si>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</si>
  <si>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</si>
  <si>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</si>
  <si>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</si>
  <si>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</si>
  <si>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</si>
  <si>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</si>
  <si>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</si>
  <si>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</si>
  <si>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</si>
  <si>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</si>
  <si>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</si>
  <si>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</si>
  <si>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</si>
  <si>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</si>
  <si>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</si>
  <si>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</si>
  <si>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</si>
  <si>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</si>
  <si>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</si>
  <si>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</si>
  <si>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</si>
  <si>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</si>
  <si>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</si>
  <si>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</si>
  <si>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</si>
  <si>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</si>
  <si>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</si>
  <si>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</si>
  <si>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</si>
  <si>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</si>
  <si>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</si>
  <si>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</si>
  <si>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</si>
  <si>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</si>
  <si>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</si>
  <si>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</si>
  <si>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</si>
  <si>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</si>
  <si>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</si>
  <si>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</si>
  <si>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</si>
  <si>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</si>
  <si>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</si>
  <si>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</si>
  <si>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</si>
  <si>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</si>
  <si>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</si>
  <si>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</si>
  <si>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</si>
  <si>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</si>
  <si>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</si>
  <si>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</si>
  <si>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</si>
  <si>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</si>
  <si>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</si>
  <si>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</si>
  <si>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</si>
  <si>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</si>
  <si>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</si>
  <si>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</si>
  <si>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</si>
  <si>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</si>
  <si>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</si>
  <si>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</si>
  <si>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</si>
  <si>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</si>
  <si>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</si>
  <si>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</si>
  <si>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</si>
  <si>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</si>
  <si>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</si>
  <si>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</si>
  <si>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</si>
  <si>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</si>
  <si>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</si>
  <si>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</si>
  <si>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</si>
  <si>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</si>
  <si>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</si>
  <si>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</si>
  <si>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</si>
  <si>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</si>
  <si>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</si>
  <si>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</si>
  <si>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</si>
  <si>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</si>
  <si>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</si>
  <si>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</si>
  <si>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</si>
  <si>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</si>
  <si>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</si>
  <si>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</si>
  <si>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</si>
  <si>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</si>
  <si>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</si>
  <si>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</si>
  <si>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</si>
  <si>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</si>
  <si>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</si>
  <si>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</si>
  <si>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</si>
  <si>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</si>
  <si>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</si>
  <si>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</si>
  <si>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</si>
  <si>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</si>
  <si>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</si>
  <si>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</si>
  <si>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</si>
  <si>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</si>
  <si>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</si>
  <si>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</si>
  <si>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</si>
  <si>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</si>
  <si>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</si>
  <si>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</si>
  <si>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</si>
  <si>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</si>
  <si>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</si>
  <si>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</si>
  <si>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</si>
  <si>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</si>
  <si>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</si>
  <si>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</si>
  <si>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</si>
  <si>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</si>
  <si>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</si>
  <si>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</si>
  <si>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</si>
  <si>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</si>
  <si>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</si>
  <si>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</si>
  <si>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</si>
  <si>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</si>
  <si>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</si>
  <si>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</si>
  <si>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</si>
  <si>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</si>
  <si>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</si>
  <si>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</si>
  <si>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</si>
  <si>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</si>
  <si>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</si>
  <si>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</si>
  <si>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</si>
  <si>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</si>
  <si>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</si>
  <si>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</si>
  <si>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</si>
  <si>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</si>
  <si>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</si>
  <si>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</si>
  <si>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</si>
  <si>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</si>
  <si>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</si>
  <si>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</si>
  <si>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</si>
  <si>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</si>
  <si>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</si>
  <si>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</si>
  <si>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</si>
  <si>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</si>
  <si>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</si>
  <si>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</si>
  <si>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</si>
  <si>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</si>
  <si>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</si>
  <si>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</si>
  <si>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</si>
  <si>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</si>
  <si>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</si>
  <si>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</si>
  <si>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</si>
  <si>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</si>
  <si>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</si>
  <si>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</si>
  <si>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</si>
  <si>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</si>
  <si>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</si>
  <si>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</si>
  <si>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</si>
  <si>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</si>
  <si>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</si>
  <si>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</si>
  <si>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</si>
  <si>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</si>
  <si>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</si>
  <si>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</si>
  <si>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</si>
  <si>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</si>
  <si>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</si>
  <si>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</si>
  <si>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</si>
  <si>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</si>
  <si>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</si>
  <si>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</si>
  <si>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</si>
  <si>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</si>
  <si>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</si>
  <si>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</si>
  <si>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</si>
  <si>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</si>
  <si>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</si>
  <si>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</si>
  <si>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</si>
  <si>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</si>
  <si>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</si>
  <si>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</si>
  <si>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</si>
  <si>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</si>
  <si>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</si>
  <si>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</si>
  <si>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</si>
  <si>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</si>
  <si>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</si>
  <si>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</si>
  <si>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</si>
  <si>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</si>
  <si>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</si>
  <si>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</si>
  <si>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</si>
  <si>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</si>
  <si>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</si>
  <si>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</si>
  <si>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</si>
  <si>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</si>
  <si>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</si>
  <si>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</si>
  <si>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</si>
  <si>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</si>
  <si>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</si>
  <si>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</si>
  <si>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</si>
  <si>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</si>
  <si>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</si>
  <si>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</si>
  <si>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</si>
  <si>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</si>
  <si>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</si>
  <si>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</si>
  <si>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</si>
  <si>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</si>
  <si>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</si>
  <si>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</si>
  <si>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</si>
  <si>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</si>
  <si>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</si>
  <si>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</si>
  <si>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</si>
  <si>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</si>
  <si>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</si>
  <si>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</si>
  <si>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</si>
  <si>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</si>
  <si>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</si>
  <si>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</si>
  <si>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</si>
  <si>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</si>
  <si>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</si>
  <si>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</si>
  <si>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</si>
  <si>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</si>
  <si>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</si>
  <si>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</si>
  <si>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</si>
  <si>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</si>
  <si>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</si>
  <si>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</si>
  <si>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</si>
  <si>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</si>
  <si>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</si>
  <si>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</si>
  <si>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</si>
  <si>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</si>
  <si>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</si>
  <si>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</si>
  <si>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</si>
  <si>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</si>
  <si>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</si>
  <si>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</si>
  <si>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</si>
  <si>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</si>
  <si>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</si>
  <si>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</si>
  <si>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</si>
  <si>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</si>
  <si>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</si>
  <si>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</si>
  <si>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</si>
  <si>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</si>
  <si>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</si>
  <si>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</si>
  <si>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</si>
  <si>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</si>
  <si>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</si>
  <si>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</si>
  <si>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</si>
  <si>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</si>
  <si>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</si>
  <si>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</si>
  <si>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</si>
  <si>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</si>
  <si>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</si>
  <si>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</si>
  <si>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</si>
  <si>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</si>
  <si>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</si>
  <si>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</si>
  <si>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</si>
  <si>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</si>
  <si>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</si>
  <si>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</si>
  <si>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</si>
  <si>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</si>
  <si>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</si>
  <si>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</si>
  <si>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</si>
  <si>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</si>
  <si>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</si>
  <si>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</si>
  <si>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</si>
  <si>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</si>
  <si>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</si>
  <si>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</si>
  <si>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</si>
  <si>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</si>
  <si>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</si>
  <si>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</si>
  <si>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</si>
  <si>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</si>
  <si>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</si>
  <si>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</si>
  <si>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</si>
  <si>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</si>
  <si>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</si>
  <si>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</si>
  <si>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</si>
  <si>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</si>
  <si>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</si>
  <si>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</si>
  <si>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</si>
  <si>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</si>
  <si>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</si>
  <si>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</si>
  <si>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</si>
  <si>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</si>
  <si>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</si>
  <si>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</si>
  <si>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</si>
  <si>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</si>
  <si>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</si>
  <si>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</si>
  <si>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</si>
  <si>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</si>
  <si>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</si>
  <si>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</si>
  <si>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</si>
  <si>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</si>
  <si>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</si>
  <si>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</si>
  <si>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</si>
  <si>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</si>
  <si>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</si>
  <si>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</si>
  <si>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</si>
  <si>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</si>
  <si>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</si>
  <si>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</si>
  <si>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</si>
  <si>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</si>
  <si>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</si>
  <si>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</si>
  <si>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</si>
  <si>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</si>
  <si>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</si>
  <si>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</si>
  <si>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</si>
  <si>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</si>
  <si>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</si>
  <si>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</si>
  <si>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</si>
  <si>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</si>
  <si>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</si>
  <si>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</si>
  <si>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</si>
  <si>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</si>
  <si>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</si>
  <si>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</si>
  <si>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</si>
  <si>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</si>
  <si>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</si>
  <si>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</si>
  <si>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</si>
  <si>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</si>
  <si>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</si>
  <si>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</si>
  <si>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</si>
  <si>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</si>
  <si>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</si>
  <si>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</si>
  <si>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</si>
  <si>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</si>
  <si>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</si>
  <si>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</si>
  <si>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</si>
  <si>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</si>
  <si>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</si>
  <si>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</si>
  <si>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</si>
  <si>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</si>
  <si>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</si>
  <si>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</si>
  <si>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</si>
  <si>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</si>
  <si>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</si>
  <si>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</si>
  <si>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</si>
  <si>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</si>
  <si>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</si>
  <si>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</si>
  <si>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</si>
  <si>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</si>
  <si>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</si>
  <si>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</si>
  <si>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</si>
  <si>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</si>
  <si>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</si>
  <si>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</si>
  <si>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</si>
  <si>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</si>
  <si>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</si>
  <si>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</si>
  <si>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</si>
  <si>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</si>
  <si>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</si>
  <si>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</si>
  <si>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</si>
  <si>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</si>
  <si>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</si>
  <si>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</si>
  <si>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</si>
  <si>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</si>
  <si>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</si>
  <si>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</si>
  <si>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</si>
  <si>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</si>
  <si>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</si>
  <si>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</si>
  <si>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</si>
  <si>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</si>
  <si>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</si>
  <si>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</si>
  <si>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</si>
  <si>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</si>
  <si>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</si>
  <si>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</si>
  <si>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</si>
  <si>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</si>
  <si>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</si>
  <si>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</si>
  <si>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</si>
  <si>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</si>
  <si>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</si>
  <si>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</si>
  <si>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</si>
  <si>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</si>
  <si>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</si>
  <si>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</si>
  <si>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</si>
  <si>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</si>
  <si>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</si>
  <si>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</si>
  <si>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</si>
  <si>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</si>
  <si>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</si>
  <si>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</si>
  <si>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</si>
  <si>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</si>
  <si>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</si>
  <si>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</si>
  <si>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</si>
  <si>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</si>
  <si>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</si>
  <si>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</si>
  <si>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</si>
  <si>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</si>
  <si>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</si>
  <si>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</si>
  <si>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</si>
  <si>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</si>
  <si>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</si>
  <si>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</si>
  <si>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</si>
  <si>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</si>
  <si>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</si>
  <si>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</si>
  <si>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</si>
  <si>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</si>
  <si>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</si>
  <si>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</si>
  <si>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</si>
  <si>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</si>
  <si>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</si>
  <si>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</si>
  <si>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</si>
  <si>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</si>
  <si>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</si>
  <si>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</si>
  <si>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</si>
  <si>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</si>
  <si>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</si>
  <si>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</si>
  <si>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</si>
  <si>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</si>
  <si>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</si>
  <si>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</si>
  <si>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</si>
  <si>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</si>
  <si>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</si>
  <si>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</si>
  <si>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</si>
  <si>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</si>
  <si>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</si>
  <si>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</si>
  <si>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</si>
  <si>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</si>
  <si>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</si>
  <si>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</si>
  <si>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</si>
  <si>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</si>
  <si>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</si>
  <si>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</si>
  <si>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</si>
  <si>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</si>
  <si>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</si>
  <si>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</si>
  <si>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</si>
  <si>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</si>
  <si>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</si>
  <si>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</si>
  <si>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</si>
  <si>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</si>
  <si>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</si>
  <si>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</si>
  <si>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</si>
  <si>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</si>
  <si>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</si>
  <si>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</si>
  <si>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</si>
  <si>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</si>
  <si>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</si>
  <si>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</si>
  <si>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</si>
  <si>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</si>
  <si>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</si>
  <si>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</si>
  <si>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</si>
  <si>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</si>
  <si>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</si>
  <si>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</si>
  <si>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</si>
  <si>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</si>
  <si>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</si>
  <si>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</si>
  <si>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</si>
  <si>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</si>
  <si>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</si>
  <si>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</si>
  <si>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</si>
  <si>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</si>
  <si>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</si>
  <si>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</si>
  <si>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</si>
  <si>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</si>
  <si>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</si>
  <si>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</si>
  <si>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</si>
  <si>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</si>
  <si>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</si>
  <si>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</si>
  <si>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</si>
  <si>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</si>
  <si>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</si>
  <si>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</si>
  <si>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</si>
  <si>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</si>
  <si>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</si>
  <si>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</si>
  <si>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</si>
  <si>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</si>
  <si>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</si>
  <si>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</si>
  <si>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</si>
  <si>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</si>
  <si>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</si>
  <si>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</si>
  <si>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</si>
  <si>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</si>
  <si>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</si>
  <si>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</si>
  <si>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</si>
  <si>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</si>
  <si>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</si>
  <si>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</si>
  <si>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</si>
  <si>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</si>
  <si>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</si>
  <si>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</si>
  <si>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</si>
  <si>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</si>
  <si>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</si>
  <si>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</si>
  <si>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</si>
  <si>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</si>
  <si>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</si>
  <si>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</si>
  <si>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</si>
  <si>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</si>
  <si>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</si>
  <si>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</si>
  <si>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</si>
  <si>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</si>
  <si>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</si>
  <si>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</si>
  <si>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</si>
  <si>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</si>
  <si>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</si>
  <si>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</si>
  <si>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</si>
  <si>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</si>
  <si>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</si>
  <si>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</si>
  <si>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</si>
  <si>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</si>
  <si>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</si>
  <si>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</si>
  <si>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</si>
  <si>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</si>
  <si>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</si>
  <si>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</si>
  <si>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</si>
  <si>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</si>
  <si>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</si>
  <si>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</si>
  <si>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</si>
  <si>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</si>
  <si>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</si>
  <si>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</si>
  <si>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</si>
  <si>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</si>
  <si>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</si>
  <si>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</si>
  <si>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</si>
  <si>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</si>
  <si>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</si>
  <si>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</si>
  <si>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</si>
  <si>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</si>
  <si>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</si>
  <si>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</si>
  <si>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</si>
  <si>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</si>
  <si>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</si>
  <si>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</si>
  <si>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</si>
  <si>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</si>
  <si>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</si>
  <si>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</si>
  <si>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</si>
  <si>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</si>
  <si>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</si>
  <si>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</si>
  <si>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</si>
  <si>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</si>
  <si>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</si>
  <si>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</si>
  <si>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</si>
  <si>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</si>
  <si>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</si>
  <si>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</si>
  <si>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</si>
  <si>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</si>
  <si>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</si>
  <si>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</si>
  <si>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</si>
  <si>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</si>
  <si>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</si>
  <si>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</si>
  <si>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</si>
  <si>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</si>
  <si>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</si>
  <si>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</si>
  <si>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</si>
  <si>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</si>
  <si>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</si>
  <si>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</si>
  <si>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</si>
  <si>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</si>
  <si>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</si>
  <si>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</si>
  <si>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</si>
  <si>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</si>
  <si>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</si>
  <si>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</si>
  <si>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</si>
  <si>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</si>
  <si>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</si>
  <si>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</si>
  <si>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</si>
  <si>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</si>
  <si>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</si>
  <si>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</si>
  <si>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</si>
  <si>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</si>
  <si>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</si>
  <si>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</si>
  <si>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</si>
  <si>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</si>
  <si>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</si>
  <si>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</si>
  <si>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</si>
  <si>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</si>
  <si>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</si>
  <si>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</si>
  <si>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</si>
  <si>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</si>
  <si>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</si>
  <si>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</si>
  <si>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</si>
  <si>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</si>
  <si>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</si>
  <si>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</si>
  <si>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</si>
  <si>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</si>
  <si>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</si>
  <si>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</si>
  <si>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</si>
  <si>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</si>
  <si>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</si>
  <si>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</si>
  <si>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</si>
  <si>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</si>
  <si>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</si>
  <si>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</si>
  <si>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</si>
  <si>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</si>
  <si>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</si>
  <si>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</si>
  <si>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</si>
  <si>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</si>
  <si>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</si>
  <si>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</si>
  <si>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</si>
  <si>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</si>
  <si>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</si>
  <si>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</si>
  <si>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</si>
  <si>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</si>
  <si>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</si>
  <si>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</si>
  <si>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</si>
  <si>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</si>
  <si>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</si>
  <si>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</si>
  <si>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</si>
  <si>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</si>
  <si>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</si>
  <si>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</si>
  <si>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</si>
  <si>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</si>
  <si>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</si>
  <si>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</si>
  <si>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</si>
  <si>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</si>
  <si>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</si>
  <si>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</si>
  <si>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</si>
  <si>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</si>
  <si>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</si>
  <si>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</si>
  <si>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</si>
  <si>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</si>
  <si>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</si>
  <si>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</si>
  <si>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</si>
  <si>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</si>
  <si>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</si>
  <si>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</si>
  <si>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</si>
  <si>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</si>
  <si>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</si>
  <si>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</si>
  <si>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</si>
  <si>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</si>
  <si>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</si>
  <si>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</si>
  <si>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</si>
  <si>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</si>
  <si>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</si>
  <si>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</si>
  <si>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</si>
  <si>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</si>
  <si>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</si>
  <si>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</si>
  <si>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</si>
  <si>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</si>
  <si>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</si>
  <si>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</si>
  <si>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</si>
  <si>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</si>
  <si>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</si>
  <si>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</si>
  <si>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</si>
  <si>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</si>
  <si>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</si>
  <si>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</si>
  <si>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</si>
  <si>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</si>
  <si>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</si>
  <si>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</si>
  <si>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</si>
  <si>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</si>
  <si>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</si>
  <si>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</si>
  <si>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</si>
  <si>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</si>
  <si>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</si>
  <si>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</si>
  <si>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</si>
  <si>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</si>
  <si>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</si>
  <si>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</si>
  <si>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</si>
  <si>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</si>
  <si>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</si>
  <si>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</si>
  <si>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</si>
  <si>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</si>
  <si>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</si>
  <si>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</si>
  <si>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</si>
  <si>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</si>
  <si>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</si>
  <si>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</si>
  <si>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</si>
  <si>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</si>
  <si>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</si>
  <si>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</si>
  <si>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</si>
  <si>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</si>
  <si>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</si>
  <si>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</si>
  <si>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</si>
  <si>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</si>
  <si>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</si>
  <si>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</si>
  <si>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</si>
  <si>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</si>
  <si>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</si>
  <si>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</si>
  <si>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</si>
  <si>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</si>
  <si>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</si>
  <si>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</si>
  <si>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</si>
  <si>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</si>
  <si>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</si>
  <si>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</si>
  <si>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</si>
  <si>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</si>
  <si>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</si>
  <si>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</si>
  <si>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</si>
  <si>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</si>
  <si>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</si>
  <si>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</si>
  <si>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</si>
  <si>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</si>
  <si>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</si>
  <si>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</si>
  <si>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</si>
  <si>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</si>
  <si>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</si>
  <si>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</si>
  <si>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</si>
  <si>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</si>
  <si>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</si>
  <si>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</si>
  <si>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</si>
  <si>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</si>
  <si>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</si>
  <si>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</si>
  <si>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</si>
  <si>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</si>
  <si>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</si>
  <si>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</si>
  <si>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</si>
  <si>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</si>
  <si>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</si>
  <si>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</si>
  <si>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</si>
  <si>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</si>
  <si>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</si>
  <si>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</si>
  <si>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</si>
  <si>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</si>
  <si>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</si>
  <si>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</si>
  <si>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</si>
  <si>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</si>
  <si>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</si>
  <si>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</si>
  <si>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</si>
  <si>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</si>
  <si>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</si>
  <si>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</si>
  <si>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</si>
  <si>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</si>
  <si>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</si>
  <si>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</si>
  <si>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</si>
  <si>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</si>
  <si>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</si>
  <si>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</si>
  <si>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</si>
  <si>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</si>
  <si>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</si>
  <si>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</si>
  <si>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</si>
  <si>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</si>
  <si>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</si>
  <si>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</si>
  <si>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</si>
  <si>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</si>
  <si>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</si>
  <si>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</si>
  <si>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</si>
  <si>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</si>
  <si>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</si>
  <si>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</si>
  <si>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</si>
  <si>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</si>
  <si>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</si>
  <si>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</si>
  <si>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</si>
  <si>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</si>
  <si>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</si>
  <si>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</si>
  <si>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</si>
  <si>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</si>
  <si>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</si>
  <si>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</si>
  <si>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</si>
  <si>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</si>
  <si>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</si>
  <si>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</si>
  <si>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</si>
  <si>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</si>
  <si>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</si>
  <si>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</si>
  <si>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</si>
  <si>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</si>
  <si>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</si>
  <si>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</si>
  <si>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</si>
  <si>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</si>
  <si>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</si>
  <si>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</si>
  <si>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</si>
  <si>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</si>
  <si>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</si>
  <si>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</si>
  <si>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</si>
  <si>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</si>
  <si>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</si>
  <si>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</si>
  <si>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</si>
  <si>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</si>
  <si>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</si>
  <si>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</si>
  <si>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</si>
  <si>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</si>
  <si>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</si>
  <si>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</si>
  <si>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</si>
  <si>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</si>
  <si>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</si>
  <si>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</si>
  <si>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</si>
  <si>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</si>
  <si>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</si>
  <si>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</si>
  <si>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</si>
  <si>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</si>
  <si>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</si>
  <si>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</si>
  <si>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</si>
  <si>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</si>
  <si>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</si>
  <si>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</si>
  <si>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</si>
  <si>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</si>
  <si>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</si>
  <si>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</si>
  <si>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</si>
  <si>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</si>
  <si>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</si>
  <si>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</si>
  <si>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</si>
  <si>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</si>
  <si>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</si>
  <si>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</si>
  <si>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</si>
  <si>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</si>
  <si>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</si>
  <si>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</si>
  <si>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</si>
  <si>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</si>
  <si>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</si>
  <si>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</si>
  <si>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</si>
  <si>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</si>
  <si>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</si>
  <si>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</si>
  <si>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</si>
  <si>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</si>
  <si>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</si>
  <si>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</si>
  <si>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</si>
  <si>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</si>
  <si>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</si>
  <si>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</si>
  <si>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</si>
  <si>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</si>
  <si>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</si>
  <si>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</si>
  <si>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</si>
  <si>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</si>
  <si>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</si>
  <si>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</si>
  <si>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</si>
  <si>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</si>
  <si>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</si>
  <si>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</si>
  <si>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</si>
  <si>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</si>
  <si>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</si>
  <si>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</si>
  <si>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</si>
  <si>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</si>
  <si>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</si>
  <si>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</si>
  <si>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</si>
  <si>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</si>
  <si>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</si>
  <si>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</si>
  <si>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</si>
  <si>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</si>
  <si>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</si>
  <si>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</si>
  <si>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</si>
  <si>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</si>
  <si>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</si>
  <si>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</si>
  <si>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</si>
  <si>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</si>
  <si>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</si>
  <si>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</si>
  <si>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</si>
  <si>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</si>
  <si>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</si>
  <si>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</si>
  <si>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</si>
  <si>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</si>
  <si>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</si>
  <si>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</si>
  <si>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</si>
  <si>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</si>
  <si>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</si>
  <si>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</si>
  <si>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</si>
  <si>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</si>
  <si>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</si>
  <si>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</si>
  <si>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</si>
  <si>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</si>
  <si>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</si>
  <si>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</si>
  <si>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</si>
  <si>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</si>
  <si>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</si>
  <si>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</si>
  <si>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</si>
  <si>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</si>
  <si>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</si>
  <si>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</si>
  <si>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</si>
  <si>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</si>
  <si>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</si>
  <si>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</si>
  <si>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</si>
  <si>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</si>
  <si>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</si>
  <si>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</si>
  <si>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</si>
  <si>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</si>
  <si>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</si>
  <si>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</si>
  <si>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</si>
  <si>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</si>
  <si>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</si>
  <si>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</si>
  <si>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</si>
  <si>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</si>
  <si>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</si>
  <si>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</si>
  <si>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</si>
  <si>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</si>
  <si>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</si>
  <si>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</si>
  <si>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</si>
  <si>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</si>
  <si>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</si>
  <si>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</si>
  <si>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</si>
  <si>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</si>
  <si>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</si>
  <si>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</si>
  <si>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</si>
  <si>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</si>
  <si>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</si>
  <si>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</si>
  <si>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</si>
  <si>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</si>
  <si>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</si>
  <si>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</si>
  <si>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</si>
  <si>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</si>
  <si>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</si>
  <si>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</si>
  <si>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</si>
  <si>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</si>
  <si>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</si>
  <si>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</si>
  <si>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</si>
  <si>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</si>
  <si>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</si>
  <si>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</si>
  <si>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</si>
  <si>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</si>
  <si>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</si>
  <si>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</si>
  <si>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</si>
  <si>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</si>
  <si>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</si>
  <si>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</si>
  <si>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</si>
  <si>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</si>
  <si>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</si>
  <si>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</si>
  <si>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</si>
  <si>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</si>
  <si>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</si>
  <si>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</si>
  <si>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</si>
  <si>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</si>
  <si>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</si>
  <si>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</si>
  <si>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</si>
  <si>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</si>
  <si>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</si>
  <si>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</si>
  <si>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</si>
  <si>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</si>
  <si>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</si>
  <si>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</si>
  <si>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</si>
  <si>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</si>
  <si>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</si>
  <si>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</si>
  <si>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</si>
  <si>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</si>
  <si>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</si>
  <si>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</si>
  <si>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</si>
  <si>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</si>
  <si>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</si>
  <si>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</si>
  <si>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</si>
  <si>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</si>
  <si>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</si>
  <si>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</si>
  <si>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</si>
  <si>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</si>
  <si>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</si>
  <si>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</si>
  <si>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</si>
  <si>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</si>
  <si>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</si>
  <si>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</si>
  <si>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</si>
  <si>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</si>
  <si>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</si>
  <si>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</si>
  <si>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</si>
  <si>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</si>
  <si>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</si>
  <si>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</si>
  <si>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</si>
  <si>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</si>
  <si>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</si>
  <si>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</si>
  <si>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</si>
  <si>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</si>
  <si>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</si>
  <si>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</si>
  <si>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</si>
  <si>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</si>
  <si>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</si>
  <si>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</si>
  <si>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</si>
  <si>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</si>
  <si>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</si>
  <si>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</si>
  <si>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</si>
  <si>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</si>
  <si>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</si>
  <si>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</si>
  <si>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</si>
  <si>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</si>
  <si>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</si>
  <si>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</si>
  <si>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</si>
  <si>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</si>
  <si>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</si>
  <si>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</si>
  <si>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</si>
  <si>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</si>
  <si>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</si>
  <si>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</si>
  <si>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</si>
  <si>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</si>
  <si>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</si>
  <si>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</si>
  <si>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</si>
  <si>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</si>
  <si>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</si>
  <si>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</si>
  <si>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</si>
  <si>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</si>
  <si>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</si>
  <si>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</si>
  <si>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</si>
  <si>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</si>
  <si>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</si>
  <si>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</si>
  <si>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</si>
  <si>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</si>
  <si>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</si>
  <si>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</si>
  <si>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</si>
  <si>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</si>
  <si>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</si>
  <si>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</si>
  <si>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</si>
  <si>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</si>
  <si>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</si>
  <si>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</si>
  <si>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</si>
  <si>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</si>
  <si>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</si>
  <si>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</si>
  <si>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</si>
  <si>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</si>
  <si>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</si>
  <si>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</si>
  <si>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</si>
  <si>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</si>
  <si>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</si>
  <si>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</si>
  <si>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</si>
  <si>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</si>
  <si>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</si>
  <si>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</si>
  <si>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</si>
  <si>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</si>
  <si>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</si>
  <si>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</si>
  <si>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</si>
  <si>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</si>
  <si>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</si>
  <si>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</si>
  <si>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</si>
  <si>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</si>
  <si>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</si>
  <si>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</si>
  <si>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</si>
  <si>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</si>
  <si>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</si>
  <si>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</si>
  <si>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</si>
  <si>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</si>
  <si>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</si>
  <si>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</si>
  <si>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</si>
  <si>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</si>
  <si>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</si>
  <si>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</si>
  <si>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</si>
  <si>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</si>
  <si>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</si>
  <si>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</si>
  <si>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</si>
  <si>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</si>
  <si>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</si>
  <si>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</si>
  <si>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</si>
  <si>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</si>
  <si>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</si>
  <si>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</si>
  <si>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</si>
  <si>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</si>
  <si>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</si>
  <si>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</si>
  <si>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</si>
  <si>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</si>
  <si>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</si>
  <si>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</si>
  <si>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</si>
  <si>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</si>
  <si>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</si>
  <si>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</si>
  <si>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</si>
  <si>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</si>
  <si>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</si>
  <si>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</si>
  <si>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</si>
  <si>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</si>
  <si>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</si>
  <si>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</si>
  <si>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</si>
  <si>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</si>
  <si>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</si>
  <si>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</si>
  <si>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</si>
  <si>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</si>
  <si>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</si>
  <si>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</si>
  <si>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</si>
  <si>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</si>
  <si>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</si>
  <si>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</si>
  <si>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</si>
  <si>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</si>
  <si>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</si>
  <si>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</si>
  <si>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</si>
  <si>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</si>
  <si>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</si>
  <si>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</si>
  <si>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</si>
  <si>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</si>
  <si>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</si>
  <si>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</si>
  <si>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</si>
  <si>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</si>
  <si>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</si>
  <si>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</si>
  <si>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</si>
  <si>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</si>
  <si>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</si>
  <si>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</si>
  <si>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</si>
  <si>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</si>
  <si>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</si>
  <si>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</si>
  <si>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</si>
  <si>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</si>
  <si>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</si>
  <si>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</si>
  <si>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</si>
  <si>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</si>
  <si>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</si>
  <si>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</si>
  <si>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</si>
  <si>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</si>
  <si>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</si>
  <si>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</si>
  <si>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</si>
  <si>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</si>
  <si>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</si>
  <si>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</si>
  <si>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</si>
  <si>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</si>
  <si>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</si>
  <si>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</si>
  <si>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</si>
  <si>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</si>
  <si>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</si>
  <si>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</si>
  <si>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</si>
  <si>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</si>
  <si>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</si>
  <si>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</si>
  <si>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</si>
  <si>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</si>
  <si>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</si>
  <si>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</si>
  <si>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</si>
  <si>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</si>
  <si>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</si>
  <si>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</si>
  <si>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</si>
  <si>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</si>
  <si>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</si>
  <si>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</si>
  <si>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</si>
  <si>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</si>
  <si>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</si>
  <si>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</si>
  <si>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</si>
  <si>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</si>
  <si>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</si>
  <si>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</si>
  <si>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</si>
  <si>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</si>
  <si>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</si>
  <si>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</si>
  <si>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</si>
  <si>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</si>
  <si>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</si>
  <si>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</si>
  <si>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</si>
  <si>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</si>
  <si>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</si>
  <si>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</si>
  <si>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</si>
  <si>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</si>
  <si>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</si>
  <si>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</si>
  <si>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</si>
  <si>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</si>
  <si>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</si>
  <si>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</si>
  <si>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</si>
  <si>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</si>
  <si>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</si>
  <si>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</si>
  <si>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</si>
  <si>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</si>
  <si>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</si>
  <si>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</si>
  <si>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</si>
  <si>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</si>
  <si>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</si>
  <si>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</si>
  <si>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</si>
  <si>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</si>
  <si>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</si>
  <si>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</si>
  <si>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</si>
  <si>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</si>
  <si>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</si>
  <si>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</si>
  <si>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</si>
  <si>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</si>
  <si>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</si>
  <si>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</si>
  <si>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</si>
  <si>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</si>
  <si>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</si>
  <si>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</si>
  <si>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</si>
  <si>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</si>
  <si>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</si>
  <si>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</si>
  <si>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</si>
  <si>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</si>
  <si>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</si>
  <si>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</si>
  <si>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</si>
  <si>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</si>
  <si>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</si>
  <si>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</si>
  <si>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</si>
  <si>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</si>
  <si>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</si>
  <si>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</si>
  <si>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</si>
  <si>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</si>
  <si>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</si>
  <si>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</si>
  <si>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</si>
  <si>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</si>
  <si>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</si>
  <si>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</si>
  <si>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</si>
  <si>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</si>
  <si>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</si>
  <si>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</si>
  <si>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</si>
  <si>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</si>
  <si>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</si>
  <si>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</si>
  <si>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</si>
  <si>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</si>
  <si>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</si>
  <si>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</si>
  <si>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</si>
  <si>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</si>
  <si>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</si>
  <si>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</si>
  <si>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</si>
  <si>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</si>
  <si>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</si>
  <si>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</si>
  <si>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</si>
  <si>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</si>
  <si>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</si>
  <si>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</si>
  <si>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</si>
  <si>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</si>
  <si>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</si>
  <si>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</si>
  <si>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</si>
  <si>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</si>
  <si>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</si>
  <si>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</si>
  <si>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</si>
  <si>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</si>
  <si>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</si>
  <si>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</si>
  <si>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</si>
  <si>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</si>
  <si>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</si>
  <si>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</si>
  <si>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</si>
  <si>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</si>
  <si>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</si>
  <si>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</si>
  <si>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</si>
  <si>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</si>
  <si>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</si>
  <si>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</si>
  <si>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</si>
  <si>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</si>
  <si>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</si>
  <si>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</si>
  <si>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</si>
  <si>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</si>
  <si>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</si>
  <si>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</si>
  <si>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</si>
  <si>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</si>
  <si>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</si>
  <si>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</si>
  <si>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</si>
  <si>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</si>
  <si>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</si>
  <si>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</si>
  <si>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</si>
  <si>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</si>
  <si>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</si>
  <si>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</si>
  <si>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</si>
  <si>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</si>
  <si>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</si>
  <si>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</si>
  <si>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</si>
  <si>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</si>
  <si>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</si>
  <si>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</si>
  <si>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</si>
  <si>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</si>
  <si>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</si>
  <si>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</si>
  <si>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</si>
  <si>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</si>
  <si>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</si>
  <si>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</si>
  <si>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</si>
  <si>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</si>
  <si>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</si>
  <si>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</si>
  <si>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</si>
  <si>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</si>
  <si>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</si>
  <si>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</si>
  <si>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</si>
  <si>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</si>
  <si>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</si>
  <si>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</si>
  <si>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</si>
  <si>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</si>
  <si>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</si>
  <si>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</si>
  <si>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</si>
  <si>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</si>
  <si>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</si>
  <si>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</si>
  <si>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</si>
  <si>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</si>
  <si>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</si>
  <si>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</si>
  <si>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</si>
  <si>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</si>
  <si>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</si>
  <si>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</si>
  <si>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</si>
  <si>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</si>
  <si>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</si>
  <si>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</si>
  <si>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</si>
  <si>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</si>
  <si>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</si>
  <si>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</si>
  <si>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</si>
  <si>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</si>
  <si>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</si>
  <si>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</si>
  <si>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</si>
  <si>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</si>
  <si>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</si>
  <si>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</si>
  <si>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</si>
  <si>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</si>
  <si>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</si>
  <si>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</si>
  <si>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</si>
  <si>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</si>
  <si>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</si>
  <si>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</si>
  <si>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</si>
  <si>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</si>
  <si>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</si>
  <si>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</si>
  <si>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</si>
  <si>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</si>
  <si>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</si>
  <si>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</si>
  <si>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</si>
  <si>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</si>
  <si>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</si>
  <si>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</si>
  <si>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</si>
  <si>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</si>
  <si>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</si>
  <si>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</si>
  <si>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</si>
  <si>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</si>
  <si>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</si>
  <si>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</si>
  <si>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</si>
  <si>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</si>
  <si>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</si>
  <si>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</si>
  <si>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</si>
  <si>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</si>
  <si>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</si>
  <si>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</si>
  <si>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</si>
  <si>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</si>
  <si>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</si>
  <si>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</si>
  <si>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</si>
  <si>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</si>
  <si>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</si>
  <si>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</si>
  <si>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</si>
  <si>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</si>
  <si>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</si>
  <si>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</si>
  <si>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</si>
  <si>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</si>
  <si>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</si>
  <si>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</si>
  <si>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</si>
  <si>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</si>
  <si>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</si>
  <si>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</si>
  <si>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</si>
  <si>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</si>
  <si>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</si>
  <si>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</si>
  <si>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</si>
  <si>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</si>
  <si>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</si>
  <si>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</si>
  <si>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</si>
  <si>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</si>
  <si>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</si>
  <si>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</si>
  <si>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</si>
  <si>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</si>
  <si>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</si>
  <si>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</si>
  <si>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</si>
  <si>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</si>
  <si>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</si>
  <si>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</si>
  <si>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</si>
  <si>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</si>
  <si>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</si>
  <si>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</si>
  <si>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</si>
  <si>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</si>
  <si>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</si>
  <si>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</si>
  <si>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</si>
  <si>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</si>
  <si>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</si>
  <si>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</si>
  <si>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</si>
  <si>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</si>
  <si>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</si>
  <si>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</si>
  <si>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</si>
  <si>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</si>
  <si>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</si>
  <si>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</si>
  <si>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</si>
  <si>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</si>
  <si>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</si>
  <si>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</si>
  <si>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</si>
  <si>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</si>
  <si>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</si>
  <si>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</si>
  <si>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</si>
  <si>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</si>
  <si>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</si>
  <si>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</si>
  <si>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</si>
  <si>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</si>
  <si>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</si>
  <si>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</si>
  <si>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</si>
  <si>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</si>
  <si>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</si>
  <si>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</si>
  <si>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</si>
  <si>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</si>
  <si>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</si>
  <si>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</si>
  <si>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</si>
  <si>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</si>
  <si>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</si>
  <si>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</si>
  <si>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</si>
  <si>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</si>
  <si>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</si>
  <si>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</si>
  <si>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</si>
  <si>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</si>
  <si>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</si>
  <si>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</si>
  <si>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</si>
  <si>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</si>
  <si>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</si>
  <si>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</si>
  <si>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</si>
  <si>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</si>
  <si>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</si>
  <si>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</si>
  <si>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</si>
  <si>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</si>
  <si>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</si>
  <si>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</si>
  <si>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</si>
  <si>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</si>
  <si>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</si>
  <si>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</si>
  <si>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</si>
  <si>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</si>
  <si>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</si>
  <si>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</si>
  <si>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</si>
  <si>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</si>
  <si>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</si>
  <si>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</si>
  <si>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</si>
  <si>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</si>
  <si>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</si>
  <si>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</si>
  <si>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</si>
  <si>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</si>
  <si>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</si>
  <si>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</si>
  <si>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</si>
  <si>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</si>
  <si>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</si>
  <si>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</si>
  <si>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</si>
  <si>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</si>
  <si>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</si>
  <si>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</si>
  <si>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</si>
  <si>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</si>
  <si>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</si>
  <si>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</si>
  <si>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</si>
  <si>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</si>
  <si>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</si>
  <si>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</si>
  <si>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</si>
  <si>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</si>
  <si>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</si>
  <si>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</si>
  <si>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</si>
  <si>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</si>
  <si>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</si>
  <si>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</si>
  <si>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</si>
  <si>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</si>
  <si>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</si>
  <si>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</si>
  <si>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</si>
  <si>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</si>
  <si>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</si>
  <si>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</si>
  <si>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</si>
  <si>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</si>
  <si>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</si>
  <si>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</si>
  <si>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</si>
  <si>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</si>
  <si>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</si>
  <si>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</si>
  <si>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</si>
  <si>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</si>
  <si>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</si>
  <si>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</si>
  <si>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</si>
  <si>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</si>
  <si>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</si>
  <si>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</si>
  <si>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</si>
  <si>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</si>
  <si>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</si>
  <si>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</si>
  <si>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</si>
  <si>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</si>
  <si>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</si>
  <si>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</si>
  <si>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</si>
  <si>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</si>
  <si>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</si>
  <si>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</si>
  <si>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</si>
  <si>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</si>
  <si>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</si>
  <si>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</si>
  <si>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</si>
  <si>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</si>
  <si>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</si>
  <si>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</si>
  <si>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</si>
  <si>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</si>
  <si>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</si>
  <si>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</si>
  <si>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</si>
  <si>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</si>
  <si>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</si>
  <si>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</si>
  <si>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</si>
  <si>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</si>
  <si>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</si>
  <si>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</si>
  <si>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</si>
  <si>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</si>
  <si>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</si>
  <si>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</si>
  <si>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</si>
  <si>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</si>
  <si>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</si>
  <si>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</si>
  <si>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</si>
  <si>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</si>
  <si>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</si>
  <si>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</si>
  <si>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</si>
  <si>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</si>
  <si>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</si>
  <si>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</si>
  <si>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</si>
  <si>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</si>
  <si>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</si>
  <si>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</si>
  <si>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</si>
  <si>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</si>
  <si>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</si>
  <si>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</si>
  <si>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</si>
  <si>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</si>
  <si>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</si>
  <si>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</si>
  <si>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</si>
  <si>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</si>
  <si>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</si>
  <si>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</si>
  <si>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</si>
  <si>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</si>
  <si>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</si>
  <si>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</si>
  <si>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</si>
  <si>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</si>
  <si>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</si>
  <si>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</si>
  <si>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</si>
  <si>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</si>
  <si>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</si>
  <si>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</si>
  <si>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</si>
  <si>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</si>
  <si>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</si>
  <si>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</si>
  <si>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</si>
  <si>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</si>
  <si>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</si>
  <si>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</si>
  <si>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</si>
  <si>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</si>
  <si>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</si>
  <si>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</si>
  <si>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</si>
  <si>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</si>
  <si>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</si>
  <si>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</si>
  <si>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</si>
  <si>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</si>
  <si>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</si>
  <si>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</si>
  <si>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</si>
  <si>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</si>
  <si>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</si>
  <si>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</si>
  <si>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</si>
  <si>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</si>
  <si>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</si>
  <si>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</si>
  <si>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</si>
  <si>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</si>
  <si>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</si>
  <si>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</si>
  <si>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</si>
  <si>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</si>
  <si>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</si>
  <si>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</si>
  <si>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</si>
  <si>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</si>
  <si>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</si>
  <si>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</si>
  <si>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</si>
  <si>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</si>
  <si>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</si>
  <si>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</si>
  <si>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</si>
  <si>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</si>
  <si>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</si>
  <si>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</si>
  <si>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</si>
  <si>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</si>
  <si>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</si>
  <si>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</si>
  <si>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</si>
  <si>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</si>
  <si>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</si>
  <si>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</si>
  <si>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</si>
  <si>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</si>
  <si>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</si>
  <si>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</si>
  <si>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</si>
  <si>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</si>
  <si>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</si>
  <si>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</si>
  <si>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</si>
  <si>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</si>
  <si>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</si>
  <si>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</si>
  <si>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</si>
  <si>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</si>
  <si>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</si>
  <si>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</si>
  <si>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</si>
  <si>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</si>
  <si>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</si>
  <si>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</si>
  <si>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</si>
  <si>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</si>
  <si>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</si>
  <si>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</si>
  <si>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</si>
  <si>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</si>
  <si>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</si>
  <si>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</si>
  <si>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</si>
  <si>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</si>
  <si>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</si>
  <si>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</si>
  <si>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</si>
  <si>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</si>
  <si>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</si>
  <si>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</si>
  <si>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</si>
  <si>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</si>
  <si>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</si>
  <si>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</si>
  <si>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</si>
  <si>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</si>
  <si>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</si>
  <si>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</si>
  <si>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</si>
  <si>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</si>
  <si>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</si>
  <si>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</si>
  <si>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</si>
  <si>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</si>
  <si>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</si>
  <si>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</si>
  <si>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</si>
  <si>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</si>
  <si>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</si>
  <si>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</si>
  <si>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</si>
  <si>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</si>
  <si>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</si>
  <si>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</si>
  <si>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</si>
  <si>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</si>
  <si>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</si>
  <si>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</si>
  <si>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</si>
  <si>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</si>
  <si>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</si>
  <si>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</si>
  <si>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</si>
  <si>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</si>
  <si>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</si>
  <si>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</si>
  <si>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</si>
  <si>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</si>
  <si>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</si>
  <si>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</si>
  <si>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</si>
  <si>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</si>
  <si>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</si>
  <si>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</si>
  <si>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</si>
  <si>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</si>
  <si>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</si>
  <si>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</si>
  <si>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</si>
  <si>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</si>
  <si>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</si>
  <si>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</si>
  <si>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</si>
  <si>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</si>
  <si>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</si>
  <si>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</si>
  <si>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</si>
  <si>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</si>
  <si>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</si>
  <si>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</si>
  <si>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</si>
  <si>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</si>
  <si>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</si>
  <si>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</si>
  <si>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</si>
  <si>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</si>
  <si>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</si>
  <si>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</si>
  <si>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</si>
  <si>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</si>
  <si>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</si>
  <si>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</si>
  <si>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</si>
  <si>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</si>
  <si>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</si>
  <si>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</si>
  <si>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</si>
  <si>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</si>
  <si>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</si>
  <si>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</si>
  <si>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</si>
  <si>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</si>
  <si>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</si>
  <si>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</si>
  <si>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</si>
  <si>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</si>
  <si>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</si>
  <si>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</si>
  <si>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</si>
  <si>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</si>
  <si>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</si>
  <si>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</si>
  <si>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</si>
  <si>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</si>
  <si>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</si>
  <si>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</si>
  <si>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</si>
  <si>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</si>
  <si>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</si>
  <si>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</si>
  <si>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</si>
  <si>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</si>
  <si>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</si>
  <si>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</si>
  <si>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</si>
  <si>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</si>
  <si>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</si>
  <si>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</si>
  <si>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</si>
  <si>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</si>
  <si>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</si>
  <si>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</si>
  <si>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</si>
  <si>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</si>
  <si>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</si>
  <si>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</si>
  <si>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</si>
  <si>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</si>
  <si>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</si>
  <si>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</si>
  <si>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</si>
  <si>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</si>
  <si>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</si>
  <si>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</si>
  <si>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</si>
  <si>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</si>
  <si>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</si>
  <si>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</si>
  <si>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</si>
  <si>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</si>
  <si>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</si>
  <si>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</si>
  <si>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</si>
  <si>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</si>
  <si>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</si>
  <si>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</si>
  <si>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</si>
  <si>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</si>
  <si>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</si>
  <si>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</si>
  <si>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</si>
  <si>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</si>
  <si>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</si>
  <si>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</si>
  <si>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</si>
  <si>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</si>
  <si>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</si>
  <si>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</si>
  <si>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</si>
  <si>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</si>
  <si>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</si>
  <si>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</si>
  <si>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</si>
  <si>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</si>
  <si>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</si>
  <si>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</si>
  <si>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</si>
  <si>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</si>
  <si>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</si>
  <si>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</si>
  <si>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</si>
  <si>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</si>
  <si>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</si>
  <si>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</si>
  <si>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</si>
  <si>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</si>
  <si>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</si>
  <si>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</si>
  <si>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</si>
  <si>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</si>
  <si>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</si>
  <si>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</si>
  <si>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</si>
  <si>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</si>
  <si>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</si>
  <si>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</si>
  <si>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</si>
  <si>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</si>
  <si>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</si>
  <si>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</si>
  <si>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</si>
  <si>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</si>
  <si>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</si>
  <si>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</si>
  <si>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</si>
  <si>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</si>
  <si>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</si>
  <si>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</si>
  <si>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</si>
  <si>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</si>
  <si>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</si>
  <si>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</si>
  <si>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</si>
  <si>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</si>
  <si>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</si>
  <si>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</si>
  <si>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</si>
  <si>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</si>
  <si>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</si>
  <si>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</si>
  <si>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</si>
  <si>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</si>
  <si>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</si>
  <si>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</si>
  <si>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</si>
  <si>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</si>
  <si>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</si>
  <si>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</si>
  <si>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</si>
  <si>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</si>
  <si>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</si>
  <si>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</si>
  <si>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</si>
  <si>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</si>
  <si>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</si>
  <si>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</si>
  <si>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</si>
  <si>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</si>
  <si>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</si>
  <si>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</si>
  <si>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</si>
  <si>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</si>
  <si>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</si>
  <si>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</si>
  <si>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</si>
  <si>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</si>
  <si>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</si>
  <si>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</si>
  <si>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</si>
  <si>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</si>
  <si>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</si>
  <si>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</si>
  <si>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</si>
  <si>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</si>
  <si>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</si>
  <si>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</si>
  <si>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</si>
  <si>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</si>
  <si>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</si>
  <si>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</si>
  <si>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</si>
  <si>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</si>
  <si>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</si>
  <si>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</si>
  <si>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</si>
  <si>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</si>
  <si>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</si>
  <si>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</si>
  <si>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</si>
  <si>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</si>
  <si>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</si>
  <si>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</si>
  <si>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</si>
  <si>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</si>
  <si>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</si>
  <si>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</si>
  <si>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</si>
  <si>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</si>
  <si>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</si>
  <si>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</si>
  <si>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</si>
  <si>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</si>
  <si>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</si>
  <si>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</si>
  <si>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</si>
  <si>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</si>
  <si>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</si>
  <si>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</si>
  <si>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</si>
  <si>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</si>
  <si>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</si>
  <si>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</si>
  <si>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</si>
  <si>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</si>
  <si>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</si>
  <si>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</si>
  <si>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</si>
  <si>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</si>
  <si>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</si>
  <si>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</si>
  <si>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</si>
  <si>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</si>
  <si>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</si>
  <si>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</si>
  <si>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</si>
  <si>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</si>
  <si>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</si>
  <si>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</si>
  <si>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</si>
  <si>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</si>
  <si>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</si>
  <si>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</si>
  <si>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</si>
  <si>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</si>
  <si>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</si>
  <si>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</si>
  <si>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</si>
  <si>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</si>
  <si>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</si>
  <si>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</si>
  <si>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</si>
  <si>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</si>
  <si>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</si>
  <si>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</si>
  <si>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</si>
  <si>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</si>
  <si>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</si>
  <si>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</si>
  <si>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</si>
  <si>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</si>
  <si>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</si>
  <si>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</si>
  <si>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</si>
  <si>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</si>
  <si>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</si>
  <si>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</si>
  <si>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</si>
  <si>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</si>
  <si>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</si>
  <si>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</si>
  <si>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</si>
  <si>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</si>
  <si>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</si>
  <si>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</si>
  <si>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</si>
  <si>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</si>
  <si>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</si>
  <si>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</si>
  <si>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</si>
  <si>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</si>
  <si>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</si>
  <si>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</si>
  <si>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</si>
  <si>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</si>
  <si>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</si>
  <si>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</si>
  <si>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</si>
  <si>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</si>
  <si>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</si>
  <si>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</si>
  <si>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</si>
  <si>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</si>
  <si>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</si>
  <si>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</si>
  <si>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</si>
  <si>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</si>
  <si>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</si>
  <si>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</si>
  <si>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</si>
  <si>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</si>
  <si>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</si>
  <si>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</si>
  <si>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</si>
  <si>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</si>
  <si>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</si>
  <si>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</si>
  <si>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</si>
  <si>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</si>
  <si>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</si>
  <si>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</si>
  <si>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</si>
  <si>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</si>
  <si>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</si>
  <si>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</si>
  <si>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</si>
  <si>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</si>
  <si>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</si>
  <si>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</si>
  <si>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</si>
  <si>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</si>
  <si>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</si>
  <si>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</si>
  <si>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</si>
  <si>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</si>
  <si>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</si>
  <si>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</si>
  <si>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</si>
  <si>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</si>
  <si>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</si>
  <si>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</si>
  <si>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</si>
  <si>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</si>
  <si>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</si>
  <si>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</si>
  <si>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</si>
  <si>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</si>
  <si>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</si>
  <si>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</si>
  <si>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</si>
  <si>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</si>
  <si>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</si>
  <si>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</si>
  <si>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</si>
  <si>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</si>
  <si>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</si>
  <si>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</si>
  <si>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</si>
  <si>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</si>
  <si>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</si>
  <si>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</si>
  <si>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</si>
  <si>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</si>
  <si>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</si>
  <si>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</si>
  <si>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</si>
  <si>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</si>
  <si>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</si>
  <si>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</si>
  <si>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</si>
  <si>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</si>
  <si>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</si>
  <si>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</si>
  <si>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</si>
  <si>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</si>
  <si>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</si>
  <si>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</si>
  <si>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</si>
  <si>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</si>
  <si>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</si>
  <si>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</si>
  <si>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</si>
  <si>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</si>
  <si>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</si>
  <si>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</si>
  <si>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</si>
  <si>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</si>
  <si>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</si>
  <si>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</si>
  <si>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</si>
  <si>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</si>
  <si>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</si>
  <si>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</si>
  <si>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</si>
  <si>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</si>
  <si>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</si>
  <si>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</si>
  <si>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</si>
  <si>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</si>
  <si>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</si>
  <si>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</si>
  <si>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</si>
  <si>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</si>
  <si>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</si>
  <si>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</si>
  <si>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</si>
  <si>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</si>
  <si>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</si>
  <si>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</si>
  <si>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</si>
  <si>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</si>
  <si>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</si>
  <si>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</si>
  <si>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</si>
  <si>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</si>
  <si>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</si>
  <si>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</si>
  <si>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</si>
  <si>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</si>
  <si>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</si>
  <si>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</si>
  <si>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</si>
  <si>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</si>
  <si>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</si>
  <si>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</si>
  <si>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</si>
  <si>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</si>
  <si>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</si>
  <si>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</si>
  <si>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</si>
  <si>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</si>
  <si>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</si>
  <si>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</si>
  <si>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</si>
  <si>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</si>
  <si>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</si>
  <si>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</si>
  <si>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</si>
  <si>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</si>
  <si>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</si>
  <si>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</si>
  <si>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</si>
  <si>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</si>
  <si>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</si>
  <si>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</si>
  <si>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</si>
  <si>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</si>
  <si>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</si>
  <si>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</si>
  <si>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</si>
  <si>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</si>
  <si>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</si>
  <si>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</si>
  <si>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</si>
  <si>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</si>
  <si>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</si>
  <si>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</si>
  <si>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</si>
  <si>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</si>
  <si>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</si>
  <si>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</si>
  <si>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</si>
  <si>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</si>
  <si>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</si>
  <si>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</si>
  <si>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</si>
  <si>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</si>
  <si>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</si>
  <si>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</si>
  <si>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</si>
  <si>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</si>
  <si>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</si>
  <si>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</si>
  <si>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</si>
  <si>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</si>
  <si>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</si>
  <si>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</si>
  <si>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</si>
  <si>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</si>
  <si>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</si>
  <si>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</si>
  <si>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</si>
  <si>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</si>
  <si>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</si>
  <si>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</si>
  <si>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</si>
  <si>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</si>
  <si>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</si>
  <si>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</si>
  <si>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</si>
  <si>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</si>
  <si>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</si>
  <si>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</si>
  <si>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</si>
  <si>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</si>
  <si>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</si>
  <si>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</si>
  <si>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</si>
  <si>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</si>
  <si>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</si>
  <si>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</si>
  <si>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</si>
  <si>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</si>
  <si>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</si>
  <si>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</si>
  <si>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</si>
  <si>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</si>
  <si>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</si>
  <si>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</si>
  <si>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</si>
  <si>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</si>
  <si>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</si>
  <si>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</si>
  <si>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</si>
  <si>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</si>
  <si>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</si>
  <si>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</si>
  <si>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</si>
  <si>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</si>
  <si>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</si>
  <si>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</si>
  <si>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</si>
  <si>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</si>
  <si>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</si>
  <si>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</si>
  <si>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</si>
  <si>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</si>
  <si>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</si>
  <si>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</si>
  <si>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</si>
  <si>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</si>
  <si>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</si>
  <si>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</si>
  <si>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</si>
  <si>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</si>
  <si>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</si>
  <si>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</si>
  <si>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</si>
  <si>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</si>
  <si>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</si>
  <si>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</si>
  <si>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</si>
  <si>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</si>
  <si>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</si>
  <si>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</si>
  <si>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</si>
  <si>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</si>
  <si>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</si>
  <si>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</si>
  <si>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</si>
  <si>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</si>
  <si>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</si>
  <si>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</si>
  <si>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</si>
  <si>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</si>
  <si>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</si>
  <si>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</si>
  <si>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</si>
  <si>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</si>
  <si>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</si>
  <si>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</si>
  <si>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</si>
  <si>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</si>
  <si>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</si>
  <si>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</si>
  <si>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</si>
  <si>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</si>
  <si>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</si>
  <si>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</si>
  <si>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</si>
  <si>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</si>
  <si>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</si>
  <si>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</si>
  <si>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</si>
  <si>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</si>
  <si>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</si>
  <si>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</si>
  <si>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</si>
  <si>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</si>
  <si>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</si>
  <si>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</si>
  <si>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</si>
  <si>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</si>
  <si>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</si>
  <si>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</si>
  <si>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</si>
  <si>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</si>
  <si>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</si>
  <si>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</si>
  <si>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</si>
  <si>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</si>
  <si>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</si>
  <si>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</si>
  <si>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</si>
  <si>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</si>
  <si>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</si>
  <si>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</si>
  <si>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</si>
  <si>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</si>
  <si>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</si>
  <si>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</si>
  <si>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</si>
  <si>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</si>
  <si>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</si>
  <si>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</si>
  <si>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</si>
  <si>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</si>
  <si>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</si>
  <si>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</si>
  <si>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</si>
  <si>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</si>
  <si>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</si>
  <si>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</si>
  <si>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</si>
  <si>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</si>
  <si>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</si>
  <si>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</si>
  <si>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</si>
  <si>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</si>
  <si>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</si>
  <si>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</si>
  <si>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</si>
  <si>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</si>
  <si>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</si>
  <si>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</si>
  <si>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</si>
  <si>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</si>
  <si>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</si>
  <si>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</si>
  <si>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</si>
  <si>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</si>
  <si>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</si>
  <si>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</si>
  <si>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</si>
  <si>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</si>
  <si>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</si>
  <si>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</si>
  <si>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</si>
  <si>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</si>
  <si>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</si>
  <si>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</si>
  <si>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</si>
  <si>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</si>
  <si>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</si>
  <si>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</si>
  <si>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</si>
  <si>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</si>
  <si>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</si>
  <si>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</si>
  <si>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</si>
  <si>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</si>
  <si>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</si>
  <si>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</si>
  <si>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</si>
  <si>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</si>
  <si>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</si>
  <si>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</si>
  <si>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</si>
  <si>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</si>
  <si>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</si>
  <si>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</si>
  <si>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</si>
  <si>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</si>
  <si>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</si>
  <si>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</si>
  <si>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</si>
  <si>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</si>
  <si>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</si>
  <si>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</si>
  <si>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</si>
  <si>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</si>
  <si>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</si>
  <si>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</si>
  <si>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</si>
  <si>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</si>
  <si>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</si>
  <si>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</si>
  <si>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</si>
  <si>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</si>
  <si>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</si>
  <si>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</si>
  <si>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</si>
  <si>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</si>
  <si>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</si>
  <si>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</si>
  <si>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</si>
  <si>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</si>
  <si>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</si>
  <si>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</si>
  <si>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</si>
  <si>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</si>
  <si>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</si>
  <si>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</si>
  <si>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</si>
  <si>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</si>
  <si>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</si>
  <si>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</si>
  <si>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</si>
  <si>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</si>
  <si>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</si>
  <si>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</si>
  <si>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</si>
  <si>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</si>
  <si>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</si>
  <si>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</si>
  <si>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</si>
  <si>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</si>
  <si>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</si>
  <si>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</si>
  <si>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</si>
  <si>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</si>
  <si>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</si>
  <si>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</si>
  <si>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</si>
  <si>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</si>
  <si>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</si>
  <si>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</si>
  <si>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</si>
  <si>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</si>
  <si>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</si>
  <si>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</si>
  <si>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</si>
  <si>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</si>
  <si>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</si>
  <si>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</si>
  <si>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</si>
  <si>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</si>
  <si>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</si>
  <si>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</si>
  <si>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</si>
  <si>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</si>
  <si>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</si>
  <si>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</si>
  <si>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</si>
  <si>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</si>
  <si>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</si>
  <si>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</si>
  <si>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</si>
  <si>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</si>
  <si>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</si>
  <si>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</si>
  <si>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</si>
  <si>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</si>
  <si>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</si>
  <si>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</si>
  <si>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</si>
  <si>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</si>
  <si>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</si>
  <si>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</si>
  <si>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</si>
  <si>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</si>
  <si>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</si>
  <si>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</si>
  <si>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</si>
  <si>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</si>
  <si>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</si>
  <si>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</si>
  <si>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</si>
  <si>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</si>
  <si>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</si>
  <si>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</si>
  <si>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</si>
  <si>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</si>
  <si>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</si>
  <si>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</si>
  <si>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</si>
  <si>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</si>
  <si>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</si>
  <si>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</si>
  <si>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</si>
  <si>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</si>
  <si>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</si>
  <si>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</si>
  <si>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</si>
  <si>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</si>
  <si>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</si>
  <si>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</si>
  <si>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</si>
  <si>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</si>
  <si>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</si>
  <si>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</si>
  <si>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</si>
  <si>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</si>
  <si>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</si>
  <si>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</si>
  <si>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</si>
  <si>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</si>
  <si>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</si>
  <si>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</si>
  <si>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</si>
  <si>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</si>
  <si>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</si>
  <si>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</si>
  <si>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</si>
  <si>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</si>
  <si>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</si>
  <si>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</si>
  <si>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</si>
  <si>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</si>
  <si>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</si>
  <si>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</si>
  <si>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</si>
  <si>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</si>
  <si>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</si>
  <si>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</si>
  <si>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</si>
  <si>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</si>
  <si>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</si>
  <si>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</si>
  <si>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</si>
  <si>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</si>
  <si>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</si>
  <si>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</si>
  <si>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</si>
  <si>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</si>
  <si>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</si>
  <si>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</si>
  <si>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</si>
  <si>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</si>
  <si>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</si>
  <si>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</si>
  <si>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</si>
  <si>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</si>
  <si>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</si>
  <si>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</si>
  <si>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</si>
  <si>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</si>
  <si>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</si>
  <si>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</si>
  <si>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</si>
  <si>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</si>
  <si>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</si>
  <si>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</si>
  <si>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</si>
  <si>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</si>
  <si>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</si>
  <si>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</si>
  <si>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</si>
  <si>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</si>
  <si>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</si>
  <si>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</si>
  <si>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</si>
  <si>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</si>
  <si>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</si>
  <si>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</si>
  <si>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</si>
  <si>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</si>
  <si>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</si>
  <si>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</si>
  <si>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</si>
  <si>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</si>
  <si>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</si>
  <si>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</si>
  <si>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</si>
  <si>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</si>
  <si>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</si>
  <si>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</si>
  <si>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</si>
  <si>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</si>
  <si>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</si>
  <si>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</si>
  <si>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</si>
  <si>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</si>
  <si>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</si>
  <si>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</si>
  <si>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</si>
  <si>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</si>
  <si>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</si>
  <si>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</si>
  <si>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</si>
  <si>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</si>
  <si>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</si>
  <si>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</si>
  <si>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</si>
  <si>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</si>
  <si>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</si>
  <si>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</si>
  <si>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</si>
  <si>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</si>
  <si>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</si>
  <si>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</si>
  <si>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</si>
  <si>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</si>
  <si>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</si>
  <si>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</si>
  <si>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</si>
  <si>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</si>
  <si>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</si>
  <si>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</si>
  <si>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</si>
  <si>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</si>
  <si>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</si>
  <si>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</si>
  <si>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</si>
  <si>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</si>
  <si>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</si>
  <si>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</si>
  <si>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</si>
  <si>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</si>
  <si>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</si>
  <si>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</si>
  <si>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</si>
  <si>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</si>
  <si>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</si>
  <si>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</si>
  <si>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</si>
  <si>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</si>
  <si>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</si>
  <si>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</si>
  <si>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</si>
  <si>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</si>
  <si>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</si>
  <si>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</si>
  <si>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</si>
  <si>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</si>
  <si>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</si>
  <si>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</si>
  <si>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</si>
  <si>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</si>
  <si>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</si>
  <si>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</si>
  <si>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</si>
  <si>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</si>
  <si>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</si>
  <si>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</si>
  <si>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</si>
  <si>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</si>
  <si>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</si>
  <si>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</si>
  <si>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</si>
  <si>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</si>
  <si>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</si>
  <si>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</si>
  <si>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</si>
  <si>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</si>
  <si>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</si>
  <si>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</si>
  <si>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</si>
  <si>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</si>
  <si>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</si>
  <si>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</si>
  <si>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</si>
  <si>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</si>
  <si>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</si>
  <si>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</si>
  <si>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</si>
  <si>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</si>
  <si>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</si>
  <si>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</si>
  <si>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</si>
  <si>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</si>
  <si>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</si>
  <si>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</si>
  <si>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</si>
  <si>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</si>
  <si>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</si>
  <si>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</si>
  <si>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</si>
  <si>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</si>
  <si>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</si>
  <si>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</si>
  <si>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</si>
  <si>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</si>
  <si>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</si>
  <si>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</si>
  <si>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</si>
  <si>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</si>
  <si>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</si>
  <si>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</si>
  <si>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</si>
  <si>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</si>
  <si>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</si>
  <si>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</si>
  <si>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</si>
  <si>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</si>
  <si>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</si>
  <si>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</si>
  <si>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</si>
  <si>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</si>
  <si>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</si>
  <si>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</si>
  <si>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</si>
  <si>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</si>
  <si>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</si>
  <si>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</si>
  <si>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</si>
  <si>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</si>
  <si>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</si>
  <si>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</si>
  <si>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</si>
  <si>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</si>
  <si>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</si>
  <si>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</si>
  <si>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</si>
  <si>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</si>
  <si>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</si>
  <si>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</si>
  <si>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</si>
  <si>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</si>
  <si>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</si>
  <si>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</si>
  <si>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</si>
  <si>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</si>
  <si>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</si>
  <si>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</si>
  <si>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</si>
  <si>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</si>
  <si>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</si>
  <si>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</si>
  <si>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</si>
  <si>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</si>
  <si>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</si>
  <si>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</si>
  <si>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</si>
  <si>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</si>
  <si>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</si>
  <si>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</si>
  <si>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</si>
  <si>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</si>
  <si>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</si>
  <si>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</si>
  <si>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</si>
  <si>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</si>
  <si>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</si>
  <si>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</si>
  <si>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</si>
  <si>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</si>
  <si>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</si>
  <si>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</si>
  <si>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</si>
  <si>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</si>
  <si>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</si>
  <si>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</si>
  <si>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</si>
  <si>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</si>
  <si>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</si>
  <si>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</si>
  <si>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</si>
  <si>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</si>
  <si>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</si>
  <si>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</si>
  <si>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</si>
  <si>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</si>
  <si>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</si>
  <si>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</si>
  <si>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</si>
  <si>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</si>
  <si>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</si>
  <si>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</si>
  <si>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</si>
  <si>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</si>
  <si>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</si>
  <si>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</si>
  <si>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</si>
  <si>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</si>
  <si>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</si>
  <si>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</si>
  <si>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</si>
  <si>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</si>
  <si>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</si>
  <si>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</si>
  <si>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</si>
  <si>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</si>
  <si>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</si>
  <si>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</si>
  <si>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</si>
  <si>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</si>
  <si>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</si>
  <si>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</si>
  <si>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</si>
  <si>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</si>
  <si>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</si>
  <si>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</si>
  <si>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</si>
  <si>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</si>
  <si>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</si>
  <si>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</si>
  <si>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</si>
  <si>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</si>
  <si>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</si>
  <si>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</si>
  <si>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</si>
  <si>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</si>
  <si>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</si>
  <si>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</si>
  <si>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</si>
  <si>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</si>
  <si>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</si>
  <si>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</si>
  <si>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</si>
  <si>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</si>
  <si>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</si>
  <si>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</si>
  <si>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</si>
  <si>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</si>
  <si>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</si>
  <si>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</si>
  <si>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</si>
  <si>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</si>
  <si>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</si>
  <si>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</si>
  <si>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</si>
  <si>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</si>
  <si>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</si>
  <si>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</si>
  <si>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</si>
  <si>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</si>
  <si>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</si>
  <si>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</si>
  <si>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</si>
  <si>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</si>
  <si>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</si>
  <si>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</si>
  <si>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</si>
  <si>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</si>
  <si>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</si>
  <si>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</si>
  <si>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</si>
  <si>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</si>
  <si>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</si>
  <si>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</si>
  <si>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</si>
  <si>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</si>
  <si>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</si>
  <si>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</si>
  <si>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</si>
  <si>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</si>
  <si>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</si>
  <si>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</si>
  <si>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</si>
  <si>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</si>
  <si>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</si>
  <si>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</si>
  <si>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</si>
  <si>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</si>
  <si>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</si>
  <si>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</si>
  <si>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</si>
  <si>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</si>
  <si>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</si>
  <si>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</si>
  <si>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</si>
  <si>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</si>
  <si>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</si>
  <si>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</si>
  <si>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</si>
  <si>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</si>
  <si>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</si>
  <si>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</si>
  <si>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</si>
  <si>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</si>
  <si>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</si>
  <si>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</si>
  <si>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</si>
  <si>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</si>
  <si>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</si>
  <si>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</si>
  <si>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</si>
  <si>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</si>
  <si>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</si>
  <si>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</si>
  <si>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</si>
  <si>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</si>
  <si>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</si>
  <si>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</si>
  <si>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</si>
  <si>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</si>
  <si>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</si>
  <si>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</si>
  <si>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</si>
  <si>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</si>
  <si>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</si>
  <si>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</si>
  <si>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</si>
  <si>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</si>
  <si>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</si>
  <si>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</si>
  <si>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</si>
  <si>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</si>
  <si>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</si>
  <si>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</si>
  <si>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</si>
  <si>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</si>
  <si>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</si>
  <si>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</si>
  <si>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</si>
  <si>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</si>
  <si>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</si>
  <si>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</si>
  <si>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</si>
  <si>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</si>
  <si>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</si>
  <si>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</si>
  <si>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</si>
  <si>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</si>
  <si>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</si>
  <si>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</si>
  <si>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</si>
  <si>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</si>
  <si>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</si>
  <si>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</si>
  <si>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</si>
  <si>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</si>
  <si>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</si>
  <si>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</si>
  <si>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</si>
  <si>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</si>
  <si>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</si>
  <si>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</si>
  <si>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</si>
  <si>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</si>
  <si>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</si>
  <si>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</si>
  <si>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</si>
  <si>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</si>
  <si>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</si>
  <si>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</si>
  <si>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</si>
  <si>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</si>
  <si>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</si>
  <si>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</si>
  <si>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</si>
  <si>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</si>
  <si>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</si>
  <si>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</si>
  <si>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</si>
  <si>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</si>
  <si>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</si>
  <si>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</si>
  <si>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</si>
  <si>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</si>
  <si>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</si>
  <si>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</si>
  <si>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</si>
  <si>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</si>
  <si>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</si>
  <si>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</si>
  <si>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</si>
  <si>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</si>
  <si>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</si>
  <si>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</si>
  <si>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</si>
  <si>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</si>
  <si>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</si>
  <si>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</si>
  <si>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</si>
  <si>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</si>
  <si>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</si>
  <si>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</si>
  <si>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</si>
  <si>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</si>
  <si>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</si>
  <si>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</si>
  <si>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</si>
  <si>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</si>
  <si>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</si>
  <si>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</si>
  <si>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</si>
  <si>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</si>
  <si>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</si>
  <si>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</si>
  <si>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</si>
  <si>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</si>
  <si>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</si>
  <si>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</si>
  <si>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</si>
  <si>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</si>
  <si>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</si>
  <si>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</si>
  <si>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</si>
  <si>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</si>
  <si>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</si>
  <si>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</si>
  <si>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</si>
  <si>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</si>
  <si>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</si>
  <si>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</si>
  <si>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</si>
  <si>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</si>
  <si>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</si>
  <si>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</si>
  <si>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</si>
  <si>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</si>
  <si>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</si>
  <si>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</si>
  <si>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</si>
  <si>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</si>
  <si>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</si>
  <si>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</si>
  <si>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</si>
  <si>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</si>
  <si>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</si>
  <si>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</si>
  <si>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</si>
  <si>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</si>
  <si>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</si>
  <si>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</si>
  <si>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</si>
  <si>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</si>
  <si>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</si>
  <si>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</si>
  <si>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</si>
  <si>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</si>
  <si>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</si>
  <si>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</si>
  <si>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</si>
  <si>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</si>
  <si>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</si>
  <si>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</si>
  <si>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</si>
  <si>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</si>
  <si>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</si>
  <si>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</si>
  <si>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</si>
  <si>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</si>
  <si>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</si>
  <si>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</si>
  <si>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</si>
  <si>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</si>
  <si>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</si>
  <si>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</si>
  <si>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</si>
  <si>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</si>
  <si>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</si>
  <si>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</si>
  <si>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</si>
  <si>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</si>
  <si>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</si>
  <si>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</si>
  <si>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</si>
  <si>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</si>
  <si>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</si>
  <si>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</si>
  <si>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</si>
  <si>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</si>
  <si>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</si>
  <si>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</si>
  <si>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</si>
  <si>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</si>
  <si>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</si>
  <si>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</si>
  <si>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</si>
  <si>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</si>
  <si>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</si>
  <si>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</si>
  <si>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</si>
  <si>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</si>
  <si>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</si>
  <si>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</si>
  <si>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</si>
  <si>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</si>
  <si>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</si>
  <si>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</si>
  <si>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</si>
  <si>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</si>
  <si>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</si>
  <si>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</si>
  <si>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</si>
  <si>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</si>
  <si>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</si>
  <si>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</si>
  <si>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</si>
  <si>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</si>
  <si>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</si>
  <si>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</si>
  <si>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</si>
  <si>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</si>
  <si>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</si>
  <si>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</si>
  <si>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</si>
  <si>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</si>
  <si>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</si>
  <si>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</si>
  <si>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</si>
  <si>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</si>
  <si>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</si>
  <si>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</si>
  <si>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</si>
  <si>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</si>
  <si>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</si>
  <si>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</si>
  <si>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</si>
  <si>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</si>
  <si>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</si>
  <si>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</si>
  <si>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</si>
  <si>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</si>
  <si>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</si>
  <si>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</si>
  <si>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</si>
  <si>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</si>
  <si>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</si>
  <si>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</si>
  <si>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</si>
  <si>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</si>
  <si>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</si>
  <si>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</si>
  <si>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</si>
  <si>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</si>
  <si>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</si>
  <si>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</si>
  <si>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</si>
  <si>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</si>
  <si>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</si>
  <si>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</si>
  <si>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</si>
  <si>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</si>
  <si>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</si>
  <si>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</si>
  <si>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</si>
  <si>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</si>
  <si>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</si>
  <si>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</si>
  <si>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</si>
  <si>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</si>
  <si>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</si>
  <si>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</si>
  <si>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</si>
  <si>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</si>
  <si>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</si>
  <si>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</si>
  <si>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</si>
  <si>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</si>
  <si>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</si>
  <si>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</si>
  <si>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</si>
  <si>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</si>
  <si>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</si>
  <si>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</si>
  <si>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</si>
  <si>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</si>
  <si>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</si>
  <si>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</si>
  <si>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</si>
  <si>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</si>
  <si>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</si>
  <si>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</si>
  <si>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</si>
  <si>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</si>
  <si>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</si>
  <si>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</si>
  <si>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</si>
  <si>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</si>
  <si>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</si>
  <si>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</si>
  <si>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</si>
  <si>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</si>
  <si>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</si>
  <si>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</si>
  <si>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</si>
  <si>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</si>
  <si>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</si>
  <si>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</si>
  <si>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</si>
  <si>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</si>
  <si>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</si>
  <si>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</si>
  <si>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</si>
  <si>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</si>
  <si>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</si>
  <si>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</si>
  <si>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</si>
  <si>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</si>
  <si>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</si>
  <si>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</si>
  <si>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</si>
  <si>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</si>
  <si>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</si>
  <si>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</si>
  <si>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</si>
  <si>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</si>
  <si>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</si>
  <si>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</si>
  <si>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</si>
  <si>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</si>
  <si>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</si>
  <si>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</si>
  <si>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</si>
  <si>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</si>
  <si>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</si>
  <si>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</si>
  <si>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</si>
  <si>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</si>
  <si>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</si>
  <si>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</si>
  <si>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</si>
  <si>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</si>
  <si>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</si>
  <si>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</si>
  <si>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</si>
  <si>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</si>
  <si>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</si>
  <si>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</si>
  <si>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</si>
  <si>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</si>
  <si>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</si>
  <si>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</si>
  <si>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</si>
  <si>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</si>
  <si>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</si>
  <si>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</si>
  <si>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</si>
  <si>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</si>
  <si>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</si>
  <si>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</si>
  <si>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</si>
  <si>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</si>
  <si>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</si>
  <si>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</si>
  <si>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</si>
  <si>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</si>
  <si>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</si>
  <si>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</si>
  <si>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</si>
  <si>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</si>
  <si>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</si>
  <si>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</si>
  <si>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</si>
  <si>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</si>
  <si>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</si>
  <si>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</si>
  <si>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</si>
  <si>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</si>
  <si>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</si>
  <si>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</si>
  <si>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</si>
  <si>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</si>
  <si>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</si>
  <si>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</si>
  <si>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</si>
  <si>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</si>
  <si>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</si>
  <si>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</si>
  <si>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</si>
  <si>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</si>
  <si>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</si>
  <si>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</si>
  <si>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</si>
  <si>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</si>
  <si>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</si>
  <si>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</si>
  <si>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</si>
  <si>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</si>
  <si>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</si>
  <si>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</si>
  <si>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</si>
  <si>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</si>
  <si>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</si>
  <si>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</si>
  <si>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</si>
  <si>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</si>
  <si>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</si>
  <si>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</si>
  <si>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</si>
  <si>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</si>
  <si>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</si>
  <si>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</si>
  <si>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</si>
  <si>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</si>
  <si>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</si>
  <si>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</si>
  <si>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</si>
  <si>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</si>
  <si>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</si>
  <si>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</si>
  <si>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</si>
  <si>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</si>
  <si>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</si>
  <si>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</si>
  <si>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</si>
  <si>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</si>
  <si>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</si>
  <si>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</si>
  <si>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</si>
  <si>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</si>
  <si>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</si>
  <si>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</si>
  <si>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</si>
  <si>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</si>
  <si>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</si>
  <si>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</si>
  <si>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</si>
  <si>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</si>
  <si>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</si>
  <si>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</si>
  <si>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</si>
  <si>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</si>
  <si>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</si>
  <si>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</si>
  <si>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</si>
  <si>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</si>
  <si>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</si>
  <si>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</si>
  <si>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</si>
  <si>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</si>
  <si>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</si>
  <si>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</si>
  <si>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</si>
  <si>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</si>
  <si>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</si>
  <si>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</si>
  <si>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</si>
  <si>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</si>
  <si>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</si>
  <si>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</si>
  <si>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</si>
  <si>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</si>
  <si>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</si>
  <si>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</si>
  <si>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</si>
  <si>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</si>
  <si>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</si>
  <si>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</si>
  <si>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</si>
  <si>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</si>
  <si>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</si>
  <si>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</si>
  <si>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</si>
  <si>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</si>
  <si>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</si>
  <si>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</si>
  <si>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</si>
  <si>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</si>
  <si>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</si>
  <si>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</si>
  <si>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</si>
  <si>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</si>
  <si>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</si>
  <si>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</si>
  <si>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</si>
  <si>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</si>
  <si>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</si>
  <si>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</si>
  <si>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</si>
  <si>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</si>
  <si>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</si>
  <si>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</si>
  <si>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</si>
  <si>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</si>
  <si>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</si>
  <si>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</si>
  <si>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</si>
  <si>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</si>
  <si>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</si>
  <si>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</si>
  <si>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</si>
  <si>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</si>
  <si>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</si>
  <si>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</si>
  <si>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</si>
  <si>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</si>
  <si>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</si>
  <si>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</si>
  <si>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</si>
  <si>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</si>
  <si>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</si>
  <si>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</si>
  <si>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</si>
  <si>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</si>
  <si>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</si>
  <si>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</si>
  <si>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</si>
  <si>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</si>
  <si>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</si>
  <si>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</si>
  <si>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</si>
  <si>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</si>
  <si>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</si>
  <si>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</si>
  <si>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</si>
  <si>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</si>
  <si>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</si>
  <si>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</si>
  <si>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</si>
  <si>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</si>
  <si>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</si>
  <si>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</si>
  <si>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</si>
  <si>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</si>
  <si>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</si>
  <si>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</si>
  <si>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</si>
  <si>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</si>
  <si>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</si>
  <si>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</si>
  <si>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</si>
  <si>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</si>
  <si>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</si>
  <si>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</si>
  <si>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</si>
  <si>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</si>
  <si>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</si>
  <si>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</si>
  <si>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</si>
  <si>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</si>
  <si>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</si>
  <si>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</si>
  <si>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</si>
  <si>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</si>
  <si>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</si>
  <si>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</si>
  <si>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</si>
  <si>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</si>
  <si>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</si>
  <si>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</si>
  <si>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</si>
  <si>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</si>
  <si>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</si>
  <si>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</si>
  <si>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</si>
  <si>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</si>
  <si>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</si>
  <si>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</si>
  <si>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</si>
  <si>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</si>
  <si>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</si>
  <si>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</si>
  <si>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</si>
  <si>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</si>
  <si>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</si>
  <si>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</si>
  <si>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</si>
  <si>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</si>
  <si>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</si>
  <si>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</si>
  <si>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</si>
  <si>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</si>
  <si>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</si>
  <si>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</si>
  <si>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</si>
  <si>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</si>
  <si>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</si>
  <si>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</si>
  <si>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</si>
  <si>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</si>
  <si>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</si>
  <si>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</si>
  <si>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</si>
  <si>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</si>
  <si>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</si>
  <si>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</si>
  <si>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</si>
  <si>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</si>
  <si>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</si>
  <si>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</si>
  <si>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</si>
  <si>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</si>
  <si>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</si>
  <si>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</si>
  <si>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</si>
  <si>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</si>
  <si>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</si>
  <si>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</si>
  <si>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</si>
  <si>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</si>
  <si>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</si>
  <si>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</si>
  <si>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</si>
  <si>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</si>
  <si>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</si>
  <si>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</si>
  <si>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</si>
  <si>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</si>
  <si>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</si>
  <si>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</si>
  <si>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</si>
  <si>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</si>
  <si>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</si>
  <si>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</si>
  <si>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</si>
  <si>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</si>
  <si>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</si>
  <si>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</si>
  <si>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</si>
  <si>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</si>
  <si>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</si>
  <si>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</si>
  <si>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</si>
  <si>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</si>
  <si>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</si>
  <si>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</si>
  <si>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</si>
  <si>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</si>
  <si>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</si>
  <si>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</si>
  <si>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</si>
  <si>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</si>
  <si>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</si>
  <si>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</si>
  <si>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</si>
  <si>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</si>
  <si>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</si>
  <si>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</si>
  <si>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</si>
  <si>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</si>
  <si>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</si>
  <si>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</si>
  <si>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</si>
  <si>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</si>
  <si>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</si>
  <si>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</si>
  <si>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</si>
  <si>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</si>
  <si>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</si>
  <si>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</si>
  <si>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</si>
  <si>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</si>
  <si>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</si>
  <si>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</si>
  <si>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</si>
  <si>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</si>
  <si>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</si>
  <si>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</si>
  <si>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</si>
  <si>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</si>
  <si>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</si>
  <si>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</si>
  <si>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</si>
  <si>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</si>
  <si>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</si>
  <si>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</si>
  <si>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</si>
  <si>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</si>
  <si>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</si>
  <si>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</si>
  <si>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</si>
  <si>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</si>
  <si>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</si>
  <si>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</si>
  <si>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</si>
  <si>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</si>
  <si>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</si>
  <si>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</si>
  <si>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</si>
  <si>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</si>
  <si>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</si>
  <si>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</si>
  <si>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</si>
  <si>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</si>
  <si>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</si>
  <si>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</si>
  <si>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</si>
  <si>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</si>
  <si>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</si>
  <si>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</si>
  <si>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</si>
  <si>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</si>
  <si>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</si>
  <si>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</si>
  <si>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</si>
  <si>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</si>
  <si>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</si>
  <si>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</si>
  <si>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</si>
  <si>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</si>
  <si>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</si>
  <si>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</si>
  <si>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</si>
  <si>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</si>
  <si>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</si>
  <si>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</si>
  <si>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</si>
  <si>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</si>
  <si>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</si>
  <si>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</si>
  <si>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</si>
  <si>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</si>
  <si>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</si>
  <si>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</si>
  <si>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</si>
  <si>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</si>
  <si>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</si>
  <si>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</si>
  <si>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</si>
  <si>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</si>
  <si>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</si>
  <si>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</si>
  <si>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</si>
  <si>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</si>
  <si>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</si>
  <si>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</si>
  <si>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</si>
  <si>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</si>
  <si>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</si>
  <si>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</si>
  <si>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</si>
  <si>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</si>
  <si>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</si>
  <si>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</si>
  <si>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</si>
  <si>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</si>
  <si>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</si>
  <si>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</si>
  <si>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</si>
  <si>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</si>
  <si>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</si>
  <si>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</si>
  <si>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</si>
  <si>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</si>
  <si>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</si>
  <si>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</si>
  <si>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</si>
  <si>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</si>
  <si>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</si>
  <si>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</si>
  <si>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</si>
  <si>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</si>
  <si>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</si>
  <si>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</si>
  <si>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</si>
  <si>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</si>
  <si>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</si>
  <si>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</si>
  <si>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</si>
  <si>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</si>
  <si>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</si>
  <si>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</si>
  <si>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</si>
  <si>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</si>
  <si>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</si>
  <si>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</si>
  <si>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</si>
  <si>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</si>
  <si>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</si>
  <si>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</si>
  <si>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</si>
  <si>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</si>
  <si>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</si>
  <si>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</si>
  <si>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</si>
  <si>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</si>
  <si>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</si>
  <si>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</si>
  <si>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</si>
  <si>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</si>
  <si>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</si>
  <si>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</si>
  <si>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</si>
  <si>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</si>
  <si>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</si>
  <si>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</si>
  <si>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</si>
  <si>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</si>
  <si>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</si>
  <si>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</si>
  <si>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</si>
  <si>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</si>
  <si>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</si>
  <si>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</si>
  <si>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</si>
  <si>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</si>
  <si>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</si>
  <si>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</si>
  <si>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</si>
  <si>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</si>
  <si>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</si>
  <si>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</si>
  <si>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</si>
  <si>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</si>
  <si>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</si>
  <si>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</si>
  <si>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</si>
  <si>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</si>
  <si>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</si>
  <si>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</si>
  <si>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</si>
  <si>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</si>
  <si>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</si>
  <si>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</si>
  <si>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</si>
  <si>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</si>
  <si>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</si>
  <si>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</si>
  <si>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</si>
  <si>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</si>
  <si>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</si>
  <si>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</si>
  <si>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</si>
  <si>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</si>
  <si>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</si>
  <si>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</si>
  <si>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</si>
  <si>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</si>
  <si>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</si>
  <si>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</si>
  <si>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</si>
  <si>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</si>
  <si>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</si>
  <si>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</si>
  <si>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</si>
  <si>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</si>
  <si>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</si>
  <si>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</si>
  <si>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</si>
  <si>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</si>
  <si>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</si>
  <si>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</si>
  <si>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</si>
  <si>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</si>
  <si>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</si>
  <si>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</si>
  <si>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</si>
  <si>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</si>
  <si>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</si>
  <si>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</si>
  <si>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</si>
  <si>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</si>
  <si>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</si>
  <si>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</si>
  <si>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</si>
  <si>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</si>
  <si>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</si>
  <si>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</si>
  <si>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</si>
  <si>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</si>
  <si>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</si>
  <si>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</si>
  <si>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</si>
  <si>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</si>
  <si>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</si>
  <si>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</si>
  <si>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</si>
  <si>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</si>
  <si>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</si>
  <si>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</si>
  <si>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</si>
  <si>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</si>
  <si>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</si>
  <si>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</si>
  <si>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</si>
  <si>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</si>
  <si>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</si>
  <si>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</si>
  <si>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</si>
  <si>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</si>
  <si>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</si>
  <si>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</si>
  <si>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</si>
  <si>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</si>
  <si>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</si>
  <si>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</si>
  <si>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</si>
  <si>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</si>
  <si>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</si>
  <si>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</si>
  <si>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</si>
  <si>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</si>
  <si>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</si>
  <si>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</si>
  <si>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</si>
  <si>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</si>
  <si>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</si>
  <si>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</si>
  <si>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</si>
  <si>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</si>
  <si>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</si>
  <si>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</si>
  <si>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</si>
  <si>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</si>
  <si>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</si>
  <si>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</si>
  <si>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</si>
  <si>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</si>
  <si>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</si>
  <si>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</si>
  <si>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</si>
  <si>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</si>
  <si>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</si>
  <si>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</si>
  <si>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</si>
  <si>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</si>
  <si>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</si>
  <si>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</si>
  <si>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</si>
  <si>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</si>
  <si>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</si>
  <si>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</si>
  <si>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</si>
  <si>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</si>
  <si>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</si>
  <si>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</si>
  <si>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</si>
  <si>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</si>
  <si>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</si>
  <si>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</si>
  <si>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</si>
  <si>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</si>
  <si>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</si>
  <si>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</si>
  <si>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</si>
  <si>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</si>
  <si>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</si>
  <si>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</si>
  <si>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</si>
  <si>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</si>
  <si>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</si>
  <si>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</si>
  <si>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</si>
  <si>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</si>
  <si>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</si>
  <si>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</si>
  <si>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</si>
  <si>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</si>
  <si>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</si>
  <si>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</si>
  <si>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</si>
  <si>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</si>
  <si>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</si>
  <si>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</si>
  <si>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</si>
  <si>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</si>
  <si>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</si>
  <si>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</si>
  <si>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</si>
  <si>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</si>
  <si>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</si>
  <si>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</si>
  <si>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</si>
  <si>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</si>
  <si>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</si>
  <si>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</si>
  <si>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</si>
  <si>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</si>
  <si>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</si>
  <si>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</si>
  <si>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</si>
  <si>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</si>
  <si>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</si>
  <si>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</si>
  <si>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</si>
  <si>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</si>
  <si>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</si>
  <si>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</si>
  <si>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</si>
  <si>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</si>
  <si>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</si>
  <si>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</si>
  <si>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</si>
  <si>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</si>
  <si>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</si>
  <si>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</si>
  <si>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</si>
  <si>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</si>
  <si>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</si>
  <si>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</si>
  <si>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</si>
  <si>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</si>
  <si>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</si>
  <si>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</si>
  <si>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</si>
  <si>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</si>
  <si>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</si>
  <si>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</si>
  <si>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</si>
  <si>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</si>
  <si>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</si>
  <si>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</si>
  <si>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</si>
  <si>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</si>
  <si>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</si>
  <si>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</si>
  <si>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</si>
  <si>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</si>
  <si>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</si>
  <si>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</si>
  <si>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</si>
  <si>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</si>
  <si>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</si>
  <si>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</si>
  <si>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</si>
  <si>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</si>
  <si>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</si>
  <si>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</si>
  <si>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</si>
  <si>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</si>
  <si>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</si>
  <si>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</si>
  <si>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</si>
  <si>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</si>
  <si>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</si>
  <si>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</si>
  <si>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</si>
  <si>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</si>
  <si>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</si>
  <si>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</si>
  <si>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</si>
  <si>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</si>
  <si>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</si>
  <si>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</si>
  <si>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</si>
  <si>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</si>
  <si>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</si>
  <si>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</si>
  <si>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</si>
  <si>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</si>
  <si>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</si>
  <si>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</si>
  <si>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</si>
  <si>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</si>
  <si>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</si>
  <si>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</si>
  <si>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</si>
  <si>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</si>
  <si>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</si>
  <si>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</si>
  <si>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</si>
  <si>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</si>
  <si>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</si>
  <si>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</si>
  <si>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</si>
  <si>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</si>
  <si>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</si>
  <si>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</si>
  <si>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</si>
  <si>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</si>
  <si>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</si>
  <si>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</si>
  <si>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</si>
  <si>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</si>
  <si>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</si>
  <si>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</si>
  <si>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</si>
  <si>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</si>
  <si>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</si>
  <si>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</si>
  <si>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</si>
  <si>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</si>
  <si>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</si>
  <si>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</si>
  <si>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</si>
  <si>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</si>
  <si>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</si>
  <si>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</si>
  <si>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</si>
  <si>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</si>
  <si>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</si>
  <si>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</si>
  <si>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</si>
  <si>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</si>
  <si>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</si>
  <si>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</si>
  <si>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</si>
  <si>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</si>
  <si>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</si>
  <si>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</si>
  <si>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</si>
  <si>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</si>
  <si>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</si>
  <si>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</si>
  <si>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</si>
  <si>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</si>
  <si>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</si>
  <si>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</si>
  <si>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</si>
  <si>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</si>
  <si>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</si>
  <si>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</si>
  <si>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</si>
  <si>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</si>
  <si>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</si>
  <si>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</si>
  <si>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</si>
  <si>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</si>
  <si>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</si>
  <si>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</si>
  <si>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</si>
  <si>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</si>
  <si>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</si>
  <si>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</si>
  <si>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</si>
  <si>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</si>
  <si>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</si>
  <si>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</si>
  <si>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</si>
  <si>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</si>
  <si>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</si>
  <si>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</si>
  <si>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</si>
  <si>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</si>
  <si>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</si>
  <si>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</si>
  <si>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</si>
  <si>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</si>
  <si>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</si>
  <si>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</si>
  <si>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</si>
  <si>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</si>
  <si>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</si>
  <si>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</si>
  <si>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</si>
  <si>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</si>
  <si>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</si>
  <si>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</si>
  <si>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</si>
  <si>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</si>
  <si>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</si>
  <si>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</si>
  <si>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</si>
  <si>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</si>
  <si>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</si>
  <si>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</si>
  <si>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</si>
  <si>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</si>
  <si>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</si>
  <si>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</si>
  <si>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</si>
  <si>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</si>
  <si>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</si>
  <si>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</si>
  <si>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</si>
  <si>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</si>
  <si>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</si>
  <si>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</si>
  <si>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</si>
  <si>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</si>
  <si>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</si>
  <si>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</si>
  <si>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</si>
  <si>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</si>
  <si>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</si>
  <si>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</si>
  <si>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</si>
  <si>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</si>
  <si>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</si>
  <si>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</si>
  <si>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</si>
  <si>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</si>
  <si>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</si>
  <si>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</si>
  <si>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</si>
  <si>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</si>
  <si>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</si>
  <si>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</si>
  <si>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</si>
  <si>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</si>
  <si>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</si>
  <si>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</si>
  <si>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</si>
  <si>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</si>
  <si>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</si>
  <si>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</si>
  <si>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</si>
  <si>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</si>
  <si>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</si>
  <si>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</si>
  <si>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</si>
  <si>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</si>
  <si>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</si>
  <si>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</si>
  <si>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</si>
  <si>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</si>
  <si>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</si>
  <si>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</si>
  <si>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</si>
  <si>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</si>
  <si>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</si>
  <si>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</si>
  <si>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</si>
  <si>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</si>
  <si>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</si>
  <si>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</si>
  <si>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</si>
  <si>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</si>
  <si>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</si>
  <si>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</si>
  <si>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</si>
  <si>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</si>
  <si>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</si>
  <si>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</si>
  <si>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</si>
  <si>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</si>
  <si>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</si>
  <si>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</si>
  <si>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</si>
  <si>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</si>
  <si>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</si>
  <si>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</si>
  <si>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</si>
  <si>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</si>
  <si>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</si>
  <si>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</si>
  <si>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</si>
  <si>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</si>
  <si>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</si>
  <si>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</si>
  <si>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</si>
  <si>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</si>
  <si>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</si>
  <si>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</si>
  <si>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</si>
  <si>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</si>
  <si>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</si>
  <si>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</si>
  <si>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</si>
  <si>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</si>
  <si>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</si>
  <si>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</si>
  <si>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</si>
  <si>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</si>
  <si>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</si>
  <si>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</si>
  <si>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</si>
  <si>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</si>
  <si>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</si>
  <si>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</si>
  <si>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</si>
  <si>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</si>
  <si>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</si>
  <si>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</si>
  <si>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</si>
  <si>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</si>
  <si>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</si>
  <si>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</si>
  <si>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</si>
  <si>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</si>
  <si>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</si>
  <si>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</si>
  <si>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</si>
  <si>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</si>
  <si>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</si>
  <si>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</si>
  <si>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</si>
  <si>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</si>
  <si>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</si>
  <si>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</si>
  <si>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</si>
  <si>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</si>
  <si>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</si>
  <si>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</si>
  <si>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</si>
  <si>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</si>
  <si>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</si>
  <si>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</si>
  <si>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</si>
  <si>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</si>
  <si>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</si>
  <si>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</si>
  <si>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</si>
  <si>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</si>
  <si>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</si>
  <si>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</si>
  <si>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</si>
  <si>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</si>
  <si>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</si>
  <si>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</si>
  <si>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</si>
  <si>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</si>
  <si>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</si>
  <si>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</si>
  <si>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</si>
  <si>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</si>
  <si>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</si>
  <si>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</si>
  <si>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</si>
  <si>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</si>
  <si>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</si>
  <si>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</si>
  <si>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</si>
  <si>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</si>
  <si>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</si>
  <si>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</si>
  <si>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</si>
  <si>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</si>
  <si>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</si>
  <si>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</si>
  <si>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</si>
  <si>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</si>
  <si>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</si>
  <si>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</si>
  <si>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</si>
  <si>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</si>
  <si>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</si>
  <si>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</si>
  <si>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</si>
  <si>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</si>
  <si>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</si>
  <si>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</si>
  <si>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</si>
  <si>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</si>
  <si>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</si>
  <si>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</si>
  <si>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</si>
  <si>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</si>
  <si>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</si>
  <si>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</si>
  <si>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</si>
  <si>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</si>
  <si>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</si>
  <si>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</si>
  <si>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</si>
  <si>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</si>
  <si>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</si>
  <si>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</si>
  <si>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</si>
  <si>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</si>
  <si>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</si>
  <si>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</si>
  <si>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</si>
  <si>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</si>
  <si>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</si>
  <si>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</si>
  <si>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</si>
  <si>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</si>
  <si>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</si>
  <si>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</si>
  <si>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</si>
  <si>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</si>
  <si>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</si>
  <si>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</si>
  <si>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</si>
  <si>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</si>
  <si>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</si>
  <si>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</si>
  <si>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</si>
  <si>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</si>
  <si>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</si>
  <si>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</si>
  <si>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</si>
  <si>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</si>
  <si>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</si>
  <si>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</si>
  <si>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</si>
  <si>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</si>
  <si>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</si>
  <si>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</si>
  <si>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</si>
  <si>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</si>
  <si>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</si>
  <si>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</si>
  <si>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</si>
  <si>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</si>
  <si>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</si>
  <si>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</si>
  <si>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</si>
  <si>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</si>
  <si>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</si>
  <si>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</si>
  <si>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</si>
  <si>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</si>
  <si>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</si>
  <si>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</si>
  <si>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</si>
  <si>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</si>
  <si>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</si>
  <si>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</si>
  <si>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</si>
  <si>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</si>
  <si>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</si>
  <si>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</si>
  <si>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</si>
  <si>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</si>
  <si>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</si>
  <si>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</si>
  <si>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</si>
  <si>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</si>
  <si>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</si>
  <si>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</si>
  <si>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</si>
  <si>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</si>
  <si>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</si>
  <si>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</si>
  <si>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</si>
  <si>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</si>
  <si>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</si>
  <si>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</si>
  <si>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</si>
  <si>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</si>
  <si>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</si>
  <si>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</si>
  <si>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</si>
  <si>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</si>
  <si>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</si>
  <si>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</si>
  <si>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</si>
  <si>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</si>
  <si>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</si>
  <si>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</si>
  <si>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</si>
  <si>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</si>
  <si>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</si>
  <si>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</si>
  <si>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</si>
  <si>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</si>
  <si>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</si>
  <si>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</si>
  <si>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</si>
  <si>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</si>
  <si>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</si>
  <si>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</si>
  <si>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</si>
  <si>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</si>
  <si>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</si>
  <si>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</si>
  <si>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</si>
  <si>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</si>
  <si>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</si>
  <si>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</si>
  <si>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</si>
  <si>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</si>
  <si>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</si>
  <si>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</si>
  <si>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</si>
  <si>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</si>
  <si>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</si>
  <si>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</si>
  <si>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</si>
  <si>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</si>
  <si>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</si>
  <si>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</si>
  <si>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</si>
  <si>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</si>
  <si>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</si>
  <si>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</si>
  <si>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</si>
  <si>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</si>
  <si>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</si>
  <si>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</si>
  <si>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</si>
  <si>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</si>
  <si>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</si>
  <si>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</si>
  <si>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</si>
  <si>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</si>
  <si>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</si>
  <si>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</si>
  <si>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</si>
  <si>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</si>
  <si>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</si>
  <si>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</si>
  <si>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</si>
  <si>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</si>
  <si>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</si>
  <si>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</si>
  <si>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</si>
  <si>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</si>
  <si>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</si>
  <si>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</si>
  <si>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</si>
  <si>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</si>
  <si>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</si>
  <si>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</si>
  <si>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</si>
  <si>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</si>
  <si>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</si>
  <si>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</si>
  <si>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</si>
  <si>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</si>
  <si>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</si>
  <si>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</si>
  <si>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</si>
  <si>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</si>
  <si>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</si>
  <si>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</si>
  <si>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</si>
  <si>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</si>
  <si>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</si>
  <si>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</si>
  <si>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</si>
  <si>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</si>
  <si>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</si>
  <si>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</si>
  <si>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</si>
  <si>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</si>
  <si>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</si>
  <si>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</si>
  <si>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</si>
  <si>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</si>
  <si>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</si>
  <si>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</si>
  <si>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</si>
  <si>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</si>
  <si>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</si>
  <si>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</si>
  <si>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</si>
  <si>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</si>
  <si>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</si>
  <si>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</si>
  <si>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</si>
  <si>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</si>
  <si>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</si>
  <si>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</si>
  <si>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</si>
  <si>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</si>
  <si>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</si>
  <si>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</si>
  <si>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</si>
  <si>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</si>
  <si>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</si>
  <si>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</si>
  <si>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</si>
  <si>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</si>
  <si>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</si>
  <si>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</si>
  <si>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</si>
  <si>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</si>
  <si>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</si>
  <si>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</si>
  <si>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</si>
  <si>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</si>
  <si>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</si>
  <si>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</si>
  <si>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</si>
  <si>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</si>
  <si>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</si>
  <si>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</si>
  <si>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</si>
  <si>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</si>
  <si>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</si>
  <si>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</si>
  <si>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</si>
  <si>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</si>
  <si>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</si>
  <si>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</si>
  <si>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</si>
  <si>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</si>
  <si>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</si>
  <si>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</si>
  <si>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</si>
  <si>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</si>
  <si>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</si>
  <si>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</si>
  <si>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</si>
  <si>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</si>
  <si>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</si>
  <si>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</si>
  <si>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</si>
  <si>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</si>
  <si>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</si>
  <si>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</si>
  <si>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</si>
  <si>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</si>
  <si>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</si>
  <si>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</si>
  <si>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</si>
  <si>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</si>
  <si>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</si>
  <si>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</si>
  <si>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</si>
  <si>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</si>
  <si>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</si>
  <si>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</si>
  <si>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</si>
  <si>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</si>
  <si>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</si>
  <si>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</si>
  <si>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</si>
  <si>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</si>
  <si>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</si>
  <si>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</si>
  <si>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</si>
  <si>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</si>
  <si>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</si>
  <si>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</si>
  <si>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</si>
  <si>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</si>
  <si>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</si>
  <si>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</si>
  <si>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</si>
  <si>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</si>
  <si>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</si>
  <si>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</si>
  <si>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</si>
  <si>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</si>
  <si>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</si>
  <si>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</si>
  <si>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</si>
  <si>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</si>
  <si>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</si>
  <si>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</si>
  <si>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</si>
  <si>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</si>
  <si>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</si>
  <si>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</si>
  <si>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</si>
  <si>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</si>
  <si>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</si>
  <si>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</si>
  <si>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</si>
  <si>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</si>
  <si>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</si>
  <si>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</si>
  <si>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</si>
  <si>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</si>
  <si>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</si>
  <si>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</si>
  <si>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</si>
  <si>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</si>
  <si>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</si>
  <si>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</si>
  <si>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</si>
  <si>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</si>
  <si>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</si>
  <si>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</si>
  <si>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</si>
  <si>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</si>
  <si>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</si>
  <si>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</si>
  <si>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</si>
  <si>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</si>
  <si>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</si>
  <si>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</si>
  <si>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</si>
  <si>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</si>
  <si>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</si>
  <si>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</si>
  <si>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</si>
  <si>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</si>
  <si>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</si>
  <si>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</si>
  <si>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</si>
  <si>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</si>
  <si>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</si>
  <si>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</si>
  <si>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</si>
  <si>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</si>
  <si>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</si>
  <si>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</si>
  <si>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</si>
  <si>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</si>
  <si>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</si>
  <si>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</si>
  <si>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</si>
  <si>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</si>
  <si>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</si>
  <si>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</si>
  <si>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</si>
  <si>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</si>
  <si>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</si>
  <si>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</si>
  <si>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</si>
  <si>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</si>
  <si>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</si>
  <si>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</si>
  <si>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</si>
  <si>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</si>
  <si>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</si>
  <si>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</si>
  <si>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</si>
  <si>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</si>
  <si>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</si>
  <si>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</si>
  <si>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</si>
  <si>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</si>
  <si>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</si>
  <si>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</si>
  <si>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</si>
  <si>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</si>
  <si>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</si>
  <si>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</si>
  <si>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</si>
  <si>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</si>
  <si>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</si>
  <si>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</si>
  <si>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</si>
  <si>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</si>
  <si>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</si>
  <si>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</si>
  <si>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</si>
  <si>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</si>
  <si>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</si>
  <si>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</si>
  <si>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</si>
  <si>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</si>
  <si>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</si>
  <si>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</si>
  <si>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</si>
  <si>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</si>
  <si>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</si>
  <si>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</si>
  <si>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</si>
  <si>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</si>
  <si>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</si>
  <si>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</si>
  <si>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</si>
  <si>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</si>
  <si>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</si>
  <si>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</si>
  <si>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</si>
  <si>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</si>
  <si>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</si>
  <si>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</si>
  <si>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</si>
  <si>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</si>
  <si>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</si>
  <si>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</si>
  <si>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</si>
  <si>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</si>
  <si>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</si>
  <si>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</si>
  <si>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</si>
  <si>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</si>
  <si>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</si>
  <si>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</si>
  <si>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</si>
  <si>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</si>
  <si>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</si>
  <si>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</si>
  <si>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</si>
  <si>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</si>
  <si>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</si>
  <si>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</si>
  <si>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</si>
  <si>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</si>
  <si>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</si>
  <si>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</si>
  <si>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</si>
  <si>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</si>
  <si>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</si>
  <si>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</si>
  <si>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</si>
  <si>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</si>
  <si>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</si>
  <si>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</si>
  <si>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</si>
  <si>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</si>
  <si>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</si>
  <si>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</si>
  <si>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</si>
  <si>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</si>
  <si>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</si>
  <si>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</si>
  <si>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</si>
  <si>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</si>
  <si>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</si>
  <si>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</si>
  <si>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</si>
  <si>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</si>
  <si>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</si>
  <si>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</si>
  <si>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</si>
  <si>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</si>
  <si>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</si>
  <si>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</si>
  <si>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</si>
  <si>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</si>
  <si>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</si>
  <si>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</si>
  <si>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</si>
  <si>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</si>
  <si>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</si>
  <si>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</si>
  <si>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</si>
  <si>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</si>
  <si>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</si>
  <si>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</si>
  <si>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</si>
  <si>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</si>
  <si>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</si>
  <si>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</si>
  <si>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</si>
  <si>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</si>
  <si>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</si>
  <si>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</si>
  <si>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</si>
  <si>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</si>
  <si>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</si>
  <si>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</si>
  <si>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</si>
  <si>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</si>
  <si>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</si>
  <si>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</si>
  <si>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</si>
  <si>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</si>
  <si>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</si>
  <si>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</si>
  <si>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</si>
  <si>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</si>
  <si>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</si>
  <si>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</si>
  <si>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</si>
  <si>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</si>
  <si>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</si>
  <si>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</si>
  <si>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</si>
  <si>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</si>
  <si>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</si>
  <si>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</si>
  <si>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</si>
  <si>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</si>
  <si>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</si>
  <si>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</si>
  <si>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</si>
  <si>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</si>
  <si>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</si>
  <si>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</si>
  <si>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</si>
  <si>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</si>
  <si>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</si>
  <si>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</si>
  <si>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</si>
  <si>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</si>
  <si>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</si>
  <si>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</si>
  <si>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</si>
  <si>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</si>
  <si>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</si>
  <si>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</si>
  <si>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</si>
  <si>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</si>
  <si>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</si>
  <si>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</si>
  <si>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</si>
  <si>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</si>
  <si>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</si>
  <si>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</si>
  <si>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</si>
  <si>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</si>
  <si>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</si>
  <si>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</si>
  <si>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</si>
  <si>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</si>
  <si>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</si>
  <si>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</si>
  <si>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</si>
  <si>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</si>
  <si>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</si>
  <si>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</si>
  <si>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</si>
  <si>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</si>
  <si>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</si>
  <si>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</si>
  <si>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</si>
  <si>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</si>
  <si>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</si>
  <si>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</si>
  <si>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</si>
  <si>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</si>
  <si>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</si>
  <si>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</si>
  <si>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</si>
  <si>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</si>
  <si>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</si>
  <si>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</si>
  <si>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</si>
  <si>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</si>
  <si>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</si>
  <si>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</si>
  <si>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</si>
  <si>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</si>
  <si>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</si>
  <si>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</si>
  <si>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</si>
  <si>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</si>
  <si>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</si>
  <si>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</si>
  <si>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</si>
  <si>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</si>
  <si>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</si>
  <si>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</si>
  <si>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</si>
  <si>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</si>
  <si>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</si>
  <si>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</si>
  <si>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</si>
  <si>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</si>
  <si>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</si>
  <si>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</si>
  <si>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</si>
  <si>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</si>
  <si>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</si>
  <si>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</si>
  <si>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</si>
  <si>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</si>
  <si>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</si>
  <si>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</si>
  <si>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</si>
  <si>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</si>
  <si>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</si>
  <si>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</si>
  <si>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</si>
  <si>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</si>
  <si>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</si>
  <si>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</si>
  <si>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</si>
  <si>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</si>
  <si>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</si>
  <si>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</si>
  <si>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</si>
  <si>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</si>
  <si>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</si>
  <si>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</si>
  <si>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</si>
  <si>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</si>
  <si>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</si>
  <si>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</si>
  <si>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</si>
  <si>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</si>
  <si>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</si>
  <si>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</si>
  <si>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</si>
  <si>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</si>
  <si>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</si>
  <si>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</si>
  <si>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</si>
  <si>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</si>
  <si>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</si>
  <si>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</si>
  <si>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</si>
  <si>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</si>
  <si>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</si>
  <si>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</si>
  <si>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</si>
  <si>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</si>
  <si>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</si>
  <si>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</si>
  <si>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</si>
  <si>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</si>
  <si>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</si>
  <si>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</si>
  <si>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</si>
  <si>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</si>
  <si>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</si>
  <si>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</si>
  <si>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</si>
  <si>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</si>
  <si>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</si>
  <si>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</si>
  <si>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</si>
  <si>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</si>
  <si>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</si>
  <si>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</si>
  <si>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</si>
  <si>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</si>
  <si>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</si>
  <si>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</si>
  <si>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</si>
  <si>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</si>
  <si>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</si>
  <si>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</si>
  <si>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</si>
  <si>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</si>
  <si>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</si>
  <si>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</si>
  <si>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</si>
  <si>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</si>
  <si>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</si>
  <si>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</si>
  <si>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</si>
  <si>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</si>
  <si>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</si>
  <si>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</si>
  <si>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</si>
  <si>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</si>
  <si>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</si>
  <si>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</si>
  <si>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</si>
  <si>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</si>
  <si>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</si>
  <si>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</si>
  <si>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</si>
  <si>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</si>
  <si>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</si>
  <si>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</si>
  <si>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</si>
  <si>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</si>
  <si>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</si>
  <si>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</si>
  <si>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</si>
  <si>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</si>
  <si>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</si>
  <si>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</si>
  <si>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</si>
  <si>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</si>
  <si>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</si>
  <si>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</si>
  <si>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</si>
  <si>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</si>
  <si>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</si>
  <si>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</si>
  <si>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</si>
  <si>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</si>
  <si>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</si>
  <si>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</si>
  <si>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</si>
  <si>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</si>
  <si>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</si>
  <si>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</si>
  <si>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</si>
  <si>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</si>
  <si>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</si>
  <si>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</si>
  <si>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</si>
  <si>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</si>
  <si>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</si>
  <si>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</si>
  <si>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</si>
  <si>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</si>
  <si>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</si>
  <si>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</si>
  <si>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</si>
  <si>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</si>
  <si>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</si>
  <si>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</si>
  <si>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</si>
  <si>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</si>
  <si>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</si>
  <si>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</si>
  <si>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</si>
  <si>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</si>
  <si>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</si>
  <si>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</si>
  <si>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</si>
  <si>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</si>
  <si>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</si>
  <si>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</si>
  <si>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</si>
  <si>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</si>
  <si>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</si>
  <si>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</si>
  <si>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</si>
  <si>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</si>
  <si>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</si>
  <si>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</si>
  <si>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</si>
  <si>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</si>
  <si>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</si>
  <si>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</si>
  <si>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</si>
  <si>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</si>
  <si>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</si>
  <si>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</si>
  <si>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</si>
  <si>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</si>
  <si>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</si>
  <si>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</si>
  <si>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</si>
  <si>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</si>
  <si>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</si>
  <si>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</si>
  <si>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</si>
  <si>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</si>
  <si>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</si>
  <si>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</si>
  <si>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</si>
  <si>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</si>
  <si>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</si>
  <si>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</si>
  <si>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</si>
  <si>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</si>
  <si>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</si>
  <si>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</si>
  <si>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</si>
  <si>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</si>
  <si>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</si>
  <si>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</si>
  <si>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</si>
  <si>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</si>
  <si>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</si>
  <si>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</si>
  <si>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</si>
  <si>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</si>
  <si>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</si>
  <si>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</si>
  <si>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</si>
  <si>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</si>
  <si>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</si>
  <si>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</si>
  <si>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</si>
  <si>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</si>
  <si>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</si>
  <si>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</si>
  <si>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</si>
  <si>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</si>
  <si>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</si>
  <si>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</si>
  <si>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</si>
  <si>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</si>
  <si>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</si>
  <si>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</si>
  <si>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</si>
  <si>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</si>
  <si>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</si>
  <si>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</si>
  <si>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</si>
  <si>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</si>
  <si>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</si>
  <si>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</si>
  <si>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</si>
  <si>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</si>
  <si>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</si>
  <si>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</si>
  <si>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</si>
  <si>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</si>
  <si>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</si>
  <si>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</si>
  <si>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</si>
  <si>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</si>
  <si>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</si>
  <si>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</si>
  <si>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</si>
  <si>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</si>
  <si>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</si>
  <si>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</si>
  <si>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</si>
  <si>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</si>
  <si>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</si>
  <si>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</si>
  <si>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</si>
  <si>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</si>
  <si>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</si>
  <si>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</si>
  <si>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</si>
  <si>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</si>
  <si>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</si>
  <si>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</si>
  <si>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</si>
  <si>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</si>
  <si>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</si>
  <si>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</si>
  <si>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</si>
  <si>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</si>
  <si>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</si>
  <si>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</si>
  <si>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</si>
  <si>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</si>
  <si>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</si>
  <si>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</si>
  <si>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</si>
  <si>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</si>
  <si>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</si>
  <si>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</si>
  <si>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</si>
  <si>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</si>
  <si>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</si>
  <si>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</si>
  <si>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</si>
  <si>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</si>
  <si>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</si>
  <si>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</si>
  <si>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</si>
  <si>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</si>
  <si>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</si>
  <si>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</si>
  <si>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</si>
  <si>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</si>
  <si>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</si>
  <si>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</si>
  <si>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</si>
  <si>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</si>
  <si>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</si>
  <si>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</si>
  <si>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</si>
  <si>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</si>
  <si>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</si>
  <si>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</si>
  <si>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</si>
  <si>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</si>
  <si>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</si>
  <si>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</si>
  <si>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</si>
  <si>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</si>
  <si>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</si>
  <si>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</si>
  <si>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</si>
  <si>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</si>
  <si>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</si>
  <si>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</si>
  <si>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</si>
  <si>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</si>
  <si>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</si>
  <si>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</si>
  <si>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</si>
  <si>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</si>
  <si>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</si>
  <si>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</si>
  <si>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</si>
  <si>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</si>
  <si>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</si>
  <si>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</si>
  <si>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</si>
  <si>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</si>
  <si>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</si>
  <si>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</si>
  <si>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</si>
  <si>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</si>
  <si>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</si>
  <si>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</si>
  <si>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</si>
  <si>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</si>
  <si>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</si>
  <si>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</si>
  <si>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</si>
  <si>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</si>
  <si>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</si>
  <si>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</si>
  <si>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</si>
  <si>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</si>
  <si>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</si>
  <si>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</si>
  <si>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</si>
  <si>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</si>
  <si>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</si>
  <si>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</si>
  <si>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</si>
  <si>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</si>
  <si>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</si>
  <si>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</si>
  <si>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</si>
  <si>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</si>
  <si>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</si>
  <si>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</si>
  <si>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</si>
  <si>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</si>
  <si>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</si>
  <si>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</si>
  <si>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</si>
  <si>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</si>
  <si>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</si>
  <si>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</si>
  <si>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</si>
  <si>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</si>
  <si>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</si>
  <si>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</si>
  <si>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</si>
  <si>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</si>
  <si>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</si>
  <si>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</si>
  <si>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</si>
  <si>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</si>
  <si>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</si>
  <si>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</si>
  <si>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</si>
  <si>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</si>
  <si>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</si>
  <si>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</si>
  <si>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</si>
  <si>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</si>
  <si>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</si>
  <si>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</si>
  <si>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</si>
  <si>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</si>
  <si>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</si>
  <si>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</si>
  <si>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</si>
  <si>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</si>
  <si>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</si>
  <si>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</si>
  <si>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</si>
  <si>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</si>
  <si>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</si>
  <si>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</si>
  <si>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</si>
  <si>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</si>
  <si>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</si>
  <si>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</si>
  <si>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</si>
  <si>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</si>
  <si>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</si>
  <si>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</si>
  <si>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</si>
  <si>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</si>
  <si>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</si>
  <si>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</si>
  <si>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</si>
  <si>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</si>
  <si>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</si>
  <si>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</si>
  <si>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</si>
  <si>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</si>
  <si>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</si>
  <si>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</si>
  <si>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</si>
  <si>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</si>
  <si>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</si>
  <si>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</si>
  <si>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</si>
  <si>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</si>
  <si>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</si>
  <si>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</si>
  <si>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</si>
  <si>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</si>
  <si>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</si>
  <si>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</si>
  <si>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</si>
  <si>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</si>
  <si>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</si>
  <si>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</si>
  <si>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</si>
  <si>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</si>
  <si>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</si>
  <si>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</si>
  <si>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</si>
  <si>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</si>
  <si>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</si>
  <si>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</si>
  <si>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</si>
  <si>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</si>
  <si>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</si>
  <si>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</si>
  <si>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</si>
  <si>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</si>
  <si>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</si>
  <si>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</si>
  <si>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</si>
  <si>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</si>
  <si>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</si>
  <si>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</si>
  <si>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</si>
  <si>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</si>
  <si>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</si>
  <si>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</si>
  <si>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</si>
  <si>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</si>
  <si>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</si>
  <si>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</si>
  <si>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</si>
  <si>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</si>
  <si>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</si>
  <si>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</si>
  <si>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</si>
  <si>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</si>
  <si>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</si>
  <si>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</si>
  <si>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</si>
  <si>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</si>
  <si>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</si>
  <si>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</si>
  <si>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</si>
  <si>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</si>
  <si>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</si>
  <si>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</si>
  <si>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</si>
  <si>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</si>
  <si>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</si>
  <si>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</si>
  <si>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</si>
  <si>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</si>
  <si>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</si>
  <si>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</si>
  <si>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</si>
  <si>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</si>
  <si>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</si>
  <si>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</si>
  <si>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</si>
  <si>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</si>
  <si>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</si>
  <si>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</si>
  <si>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</si>
  <si>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</si>
  <si>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</si>
  <si>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</si>
  <si>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</si>
  <si>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</si>
  <si>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</si>
  <si>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</si>
  <si>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</si>
  <si>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</si>
  <si>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</si>
  <si>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</si>
  <si>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</si>
  <si>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</si>
  <si>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</si>
  <si>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</si>
  <si>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</si>
  <si>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</si>
  <si>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</si>
  <si>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</si>
  <si>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</si>
  <si>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</si>
  <si>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</si>
  <si>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</si>
  <si>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</si>
  <si>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</si>
  <si>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</si>
  <si>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</si>
  <si>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</si>
  <si>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</si>
  <si>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</si>
  <si>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</si>
  <si>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</si>
  <si>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</si>
  <si>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</si>
  <si>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</si>
  <si>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</si>
  <si>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</si>
  <si>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</si>
  <si>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</si>
  <si>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</si>
  <si>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</si>
  <si>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</si>
  <si>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</si>
  <si>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</si>
  <si>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</si>
  <si>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</si>
  <si>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</si>
  <si>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</si>
  <si>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</si>
  <si>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</si>
  <si>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</si>
  <si>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</si>
  <si>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</si>
  <si>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</si>
  <si>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</si>
  <si>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</si>
  <si>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</si>
  <si>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</si>
  <si>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</si>
  <si>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</si>
  <si>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</si>
  <si>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</si>
  <si>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</si>
  <si>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</si>
  <si>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</si>
  <si>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</si>
  <si>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</si>
  <si>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</si>
  <si>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</si>
  <si>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</si>
  <si>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</si>
  <si>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</si>
  <si>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</si>
  <si>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</si>
  <si>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</si>
  <si>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</si>
  <si>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</si>
  <si>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</si>
  <si>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</si>
  <si>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</si>
  <si>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</si>
  <si>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</si>
  <si>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</si>
  <si>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</si>
  <si>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</si>
  <si>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</si>
  <si>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</si>
  <si>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</si>
  <si>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</si>
  <si>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</si>
  <si>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</si>
  <si>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</si>
  <si>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</si>
  <si>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</si>
  <si>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</si>
  <si>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</si>
  <si>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</si>
  <si>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</si>
  <si>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</si>
  <si>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</si>
  <si>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</si>
  <si>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</si>
  <si>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</si>
  <si>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</si>
  <si>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</si>
  <si>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</si>
  <si>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</si>
  <si>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</si>
  <si>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</si>
  <si>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</si>
  <si>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</si>
  <si>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</si>
  <si>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</si>
  <si>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</si>
  <si>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</si>
  <si>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</si>
  <si>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</si>
  <si>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</si>
  <si>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</si>
  <si>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</si>
  <si>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</si>
  <si>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</si>
  <si>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</si>
  <si>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</si>
  <si>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</si>
  <si>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</si>
  <si>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</si>
  <si>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</si>
  <si>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</si>
  <si>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</si>
  <si>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</si>
  <si>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</si>
  <si>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</si>
  <si>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</si>
  <si>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</si>
  <si>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</si>
  <si>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</si>
  <si>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</si>
  <si>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</si>
  <si>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</si>
  <si>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</si>
  <si>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</si>
  <si>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</si>
  <si>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</si>
  <si>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</si>
  <si>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</si>
  <si>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</si>
  <si>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</si>
  <si>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</si>
  <si>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</si>
  <si>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</si>
  <si>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</si>
  <si>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</si>
  <si>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</si>
  <si>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</si>
  <si>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</si>
  <si>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</si>
  <si>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</si>
  <si>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</si>
  <si>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</si>
  <si>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</si>
  <si>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</si>
  <si>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</si>
  <si>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</si>
  <si>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</si>
  <si>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</si>
  <si>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</si>
  <si>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</si>
  <si>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</si>
  <si>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</si>
  <si>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</si>
  <si>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</si>
  <si>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</si>
  <si>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</si>
  <si>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</si>
  <si>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</si>
  <si>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</si>
  <si>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</si>
  <si>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</si>
  <si>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</si>
  <si>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</si>
  <si>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</si>
  <si>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</si>
  <si>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</si>
  <si>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</si>
  <si>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</si>
  <si>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</si>
  <si>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</si>
  <si>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</si>
  <si>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</si>
  <si>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</si>
  <si>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</si>
  <si>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</si>
  <si>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</si>
  <si>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</si>
  <si>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</si>
  <si>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</si>
  <si>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</si>
  <si>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</si>
  <si>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</si>
  <si>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</si>
  <si>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</si>
  <si>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</si>
  <si>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</si>
  <si>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</si>
  <si>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</si>
  <si>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</si>
  <si>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</si>
  <si>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</si>
  <si>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</si>
  <si>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</si>
  <si>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</si>
  <si>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</si>
  <si>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</si>
  <si>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</si>
  <si>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</si>
  <si>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</si>
  <si>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</si>
  <si>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</si>
  <si>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</si>
  <si>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</si>
  <si>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</si>
  <si>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</si>
  <si>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</si>
  <si>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</si>
  <si>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</si>
  <si>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</si>
  <si>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</si>
  <si>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</si>
  <si>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</si>
  <si>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</si>
  <si>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</si>
  <si>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</si>
  <si>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</si>
  <si>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</si>
  <si>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</si>
  <si>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</si>
  <si>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</si>
  <si>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</si>
  <si>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</si>
  <si>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</si>
  <si>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</si>
  <si>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</si>
  <si>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</si>
  <si>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</si>
  <si>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</si>
  <si>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</si>
  <si>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</si>
  <si>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</si>
  <si>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</si>
  <si>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</si>
  <si>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</si>
  <si>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</si>
  <si>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</si>
  <si>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</si>
  <si>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</si>
  <si>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</si>
  <si>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</si>
  <si>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</si>
  <si>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</si>
  <si>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</si>
  <si>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</si>
  <si>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</si>
  <si>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</si>
  <si>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</si>
  <si>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</si>
  <si>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</si>
  <si>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</si>
  <si>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</si>
  <si>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</si>
  <si>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</si>
  <si>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</si>
  <si>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</si>
  <si>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</si>
  <si>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</si>
  <si>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</si>
  <si>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</si>
  <si>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</si>
  <si>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</si>
  <si>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</si>
  <si>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</si>
  <si>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</si>
  <si>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</si>
  <si>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</si>
  <si>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</si>
  <si>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</si>
  <si>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</si>
  <si>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</si>
  <si>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</si>
  <si>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</si>
  <si>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</si>
  <si>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</si>
  <si>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</si>
  <si>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</si>
  <si>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</si>
  <si>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</si>
  <si>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</si>
  <si>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</si>
  <si>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</si>
  <si>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</si>
  <si>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</si>
  <si>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</si>
  <si>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</si>
  <si>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</si>
  <si>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</si>
  <si>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</si>
  <si>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</si>
  <si>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</si>
  <si>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</si>
  <si>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</si>
  <si>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</si>
  <si>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</si>
  <si>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</si>
  <si>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</si>
  <si>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</si>
  <si>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</si>
  <si>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</si>
  <si>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</si>
  <si>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</si>
  <si>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</si>
  <si>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</si>
  <si>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</si>
  <si>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</si>
  <si>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</si>
  <si>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</si>
  <si>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</si>
  <si>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</si>
  <si>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</si>
  <si>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</si>
  <si>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</si>
  <si>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</si>
  <si>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</si>
  <si>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</si>
  <si>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</si>
  <si>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</si>
  <si>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</si>
  <si>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</si>
  <si>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</si>
  <si>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</si>
  <si>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</si>
  <si>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</si>
  <si>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</si>
  <si>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</si>
  <si>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</si>
  <si>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</si>
  <si>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</si>
  <si>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</si>
  <si>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</si>
  <si>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</si>
  <si>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</si>
  <si>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</si>
  <si>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</si>
  <si>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</si>
  <si>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</si>
  <si>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</si>
  <si>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</si>
  <si>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</si>
  <si>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</si>
  <si>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</si>
  <si>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</si>
  <si>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</si>
  <si>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</si>
  <si>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</si>
  <si>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</si>
  <si>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</si>
  <si>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</si>
  <si>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</si>
  <si>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</si>
  <si>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</si>
  <si>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</si>
  <si>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</si>
  <si>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</si>
  <si>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</si>
  <si>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</si>
  <si>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</si>
  <si>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</si>
  <si>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</si>
  <si>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</si>
  <si>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</si>
  <si>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</si>
  <si>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</si>
  <si>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</si>
  <si>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</si>
  <si>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</si>
  <si>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</si>
  <si>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</si>
  <si>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</si>
  <si>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</si>
  <si>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</si>
  <si>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</si>
  <si>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</si>
  <si>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</si>
  <si>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</si>
  <si>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</si>
  <si>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</si>
  <si>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</si>
  <si>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</si>
  <si>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</si>
  <si>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</si>
  <si>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</si>
  <si>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</si>
  <si>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</si>
  <si>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</si>
  <si>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</si>
  <si>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</si>
  <si>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</si>
  <si>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</si>
  <si>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</si>
  <si>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</si>
  <si>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</si>
  <si>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</si>
  <si>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</si>
  <si>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</si>
  <si>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</si>
  <si>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</si>
  <si>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</si>
  <si>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</si>
  <si>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</si>
  <si>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</si>
  <si>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</si>
  <si>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</si>
  <si>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</si>
  <si>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</si>
  <si>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</si>
  <si>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</si>
  <si>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</si>
  <si>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</si>
  <si>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</si>
  <si>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</si>
  <si>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</si>
  <si>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</si>
  <si>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</si>
  <si>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</si>
  <si>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</si>
  <si>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</si>
  <si>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</si>
  <si>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</si>
  <si>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</si>
  <si>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</si>
  <si>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</si>
  <si>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</si>
  <si>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</si>
  <si>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</si>
  <si>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</si>
  <si>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</si>
  <si>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</si>
  <si>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</si>
  <si>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</si>
  <si>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</si>
  <si>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</si>
  <si>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</si>
  <si>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</si>
  <si>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</si>
  <si>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</si>
  <si>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</si>
  <si>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</si>
  <si>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</si>
  <si>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</si>
  <si>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</si>
  <si>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</si>
  <si>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</si>
  <si>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</si>
  <si>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</si>
  <si>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</si>
  <si>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</si>
  <si>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</si>
  <si>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</si>
  <si>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</si>
  <si>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</si>
  <si>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</si>
  <si>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</si>
  <si>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</si>
  <si>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</si>
  <si>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</si>
  <si>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</si>
  <si>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</si>
  <si>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</si>
  <si>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</si>
  <si>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</si>
  <si>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</si>
  <si>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</si>
  <si>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</si>
  <si>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</si>
  <si>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</si>
  <si>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</si>
  <si>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</si>
  <si>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</si>
  <si>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</si>
  <si>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</si>
  <si>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</si>
  <si>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</si>
  <si>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</si>
  <si>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</si>
  <si>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</si>
  <si>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</si>
  <si>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</si>
  <si>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</si>
  <si>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</si>
  <si>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</si>
  <si>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</si>
  <si>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</si>
  <si>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</si>
  <si>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</si>
  <si>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</si>
  <si>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</si>
  <si>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</si>
  <si>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</si>
  <si>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</si>
  <si>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</si>
  <si>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</si>
  <si>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</si>
  <si>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</si>
  <si>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</si>
  <si>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</si>
  <si>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</si>
  <si>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</si>
  <si>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</si>
  <si>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</si>
  <si>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</si>
  <si>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</si>
  <si>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</si>
  <si>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</si>
  <si>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</si>
  <si>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</si>
  <si>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</si>
  <si>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</si>
  <si>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</si>
  <si>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</si>
  <si>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</si>
  <si>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</si>
  <si>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</si>
  <si>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</si>
  <si>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</si>
  <si>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</si>
  <si>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</si>
  <si>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</si>
  <si>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</si>
  <si>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</si>
  <si>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</si>
  <si>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</si>
  <si>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</si>
  <si>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</si>
  <si>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</si>
  <si>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</si>
  <si>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</si>
  <si>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</si>
  <si>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</si>
  <si>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</si>
  <si>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</si>
  <si>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</si>
  <si>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</si>
  <si>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</si>
  <si>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</si>
  <si>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</si>
  <si>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</si>
  <si>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</si>
  <si>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</si>
  <si>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</si>
  <si>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</si>
  <si>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</si>
  <si>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</si>
  <si>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</si>
  <si>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</si>
  <si>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</si>
  <si>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</si>
  <si>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</si>
  <si>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</si>
  <si>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</si>
  <si>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</si>
  <si>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</si>
  <si>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</si>
  <si>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</si>
  <si>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</si>
  <si>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</si>
  <si>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</si>
  <si>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</si>
  <si>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</si>
  <si>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</si>
  <si>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</si>
  <si>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</si>
  <si>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</si>
  <si>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</si>
  <si>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</si>
  <si>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</si>
  <si>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</si>
  <si>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</si>
  <si>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</si>
  <si>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</si>
  <si>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</si>
  <si>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</si>
  <si>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</si>
  <si>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</si>
  <si>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</si>
  <si>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</si>
  <si>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</si>
  <si>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</si>
  <si>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</si>
  <si>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</si>
  <si>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</si>
  <si>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</si>
  <si>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</si>
  <si>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</si>
  <si>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</si>
  <si>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</si>
  <si>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</si>
  <si>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</si>
  <si>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</si>
  <si>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</si>
  <si>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</si>
  <si>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</si>
  <si>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</si>
  <si>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</si>
  <si>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</si>
  <si>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</si>
  <si>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</si>
  <si>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</si>
  <si>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</si>
  <si>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</si>
  <si>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</si>
  <si>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</si>
  <si>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</si>
  <si>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</si>
  <si>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</si>
  <si>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</si>
  <si>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</si>
  <si>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</si>
  <si>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</si>
  <si>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</si>
  <si>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</si>
  <si>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</si>
  <si>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</si>
  <si>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</si>
  <si>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</si>
  <si>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</si>
  <si>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</si>
  <si>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</si>
  <si>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</si>
  <si>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</si>
  <si>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</si>
  <si>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</si>
  <si>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</si>
  <si>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</si>
  <si>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</si>
  <si>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</si>
  <si>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</si>
  <si>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</si>
  <si>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</si>
  <si>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</si>
  <si>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</si>
  <si>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</si>
  <si>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</si>
  <si>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</si>
  <si>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</si>
  <si>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</si>
  <si>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</si>
  <si>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</si>
  <si>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</si>
  <si>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</si>
  <si>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</si>
  <si>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</si>
  <si>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</si>
  <si>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</si>
  <si>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</si>
  <si>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</si>
  <si>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</si>
  <si>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</si>
  <si>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</si>
  <si>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</si>
  <si>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</si>
  <si>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</si>
  <si>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</si>
  <si>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</si>
  <si>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</si>
  <si>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</si>
  <si>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</si>
  <si>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</si>
  <si>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</si>
  <si>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</si>
  <si>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</si>
  <si>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</si>
  <si>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</si>
  <si>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</si>
  <si>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</si>
  <si>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</si>
  <si>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</si>
  <si>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</si>
  <si>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</si>
  <si>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</si>
  <si>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</si>
  <si>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</si>
  <si>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</si>
  <si>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</si>
  <si>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</si>
  <si>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</si>
  <si>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</si>
  <si>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</si>
  <si>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</si>
  <si>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</si>
  <si>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</si>
  <si>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</si>
  <si>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</si>
  <si>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</si>
  <si>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</si>
  <si>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</si>
  <si>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</si>
  <si>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</si>
  <si>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</si>
  <si>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</si>
  <si>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</si>
  <si>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</si>
  <si>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</si>
  <si>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</si>
  <si>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</si>
  <si>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</si>
  <si>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</si>
  <si>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</si>
  <si>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</si>
  <si>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</si>
  <si>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</si>
  <si>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</si>
  <si>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</si>
  <si>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</si>
  <si>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</si>
  <si>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</si>
  <si>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</si>
  <si>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</si>
  <si>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</si>
  <si>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</si>
  <si>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</si>
  <si>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</si>
  <si>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</si>
  <si>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</si>
  <si>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</si>
  <si>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</si>
  <si>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</si>
  <si>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</si>
  <si>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</si>
  <si>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</si>
  <si>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</si>
  <si>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</si>
  <si>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</si>
  <si>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</si>
  <si>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</si>
  <si>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</si>
  <si>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</si>
  <si>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</si>
  <si>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</si>
  <si>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</si>
  <si>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</si>
  <si>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</si>
  <si>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</si>
  <si>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</si>
  <si>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</si>
  <si>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</si>
  <si>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</si>
  <si>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</si>
  <si>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</si>
  <si>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</si>
  <si>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</si>
  <si>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</si>
  <si>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</si>
  <si>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</si>
  <si>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</si>
  <si>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</si>
  <si>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</si>
  <si>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</si>
  <si>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</si>
  <si>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</si>
  <si>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</si>
  <si>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</si>
  <si>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</si>
  <si>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</si>
  <si>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</si>
  <si>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</si>
  <si>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</si>
  <si>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</si>
  <si>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</si>
  <si>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</si>
  <si>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</si>
  <si>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</si>
  <si>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</si>
  <si>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</si>
  <si>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</si>
  <si>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</si>
  <si>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</si>
  <si>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</si>
  <si>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</si>
  <si>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</si>
  <si>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</si>
  <si>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</si>
  <si>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</si>
  <si>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</si>
  <si>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</si>
  <si>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</si>
  <si>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</si>
  <si>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</si>
  <si>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</si>
  <si>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</si>
  <si>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</si>
  <si>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</si>
  <si>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</si>
  <si>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</si>
  <si>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</si>
  <si>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</si>
  <si>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</si>
  <si>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</si>
  <si>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</si>
  <si>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</si>
  <si>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</si>
  <si>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</si>
  <si>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</si>
  <si>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</si>
  <si>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</si>
  <si>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</si>
  <si>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</si>
  <si>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</si>
  <si>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</si>
  <si>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</si>
  <si>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</si>
  <si>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</si>
  <si>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</si>
  <si>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</si>
  <si>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</si>
  <si>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</si>
  <si>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</si>
  <si>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</si>
  <si>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</si>
  <si>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</si>
  <si>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</si>
  <si>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</si>
  <si>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</si>
  <si>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</si>
  <si>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</si>
  <si>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</si>
  <si>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</si>
  <si>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</si>
  <si>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</si>
  <si>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</si>
  <si>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</si>
  <si>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</si>
  <si>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</si>
  <si>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</si>
  <si>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</si>
  <si>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</si>
  <si>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</si>
  <si>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</si>
  <si>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</si>
  <si>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</si>
  <si>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</si>
  <si>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</si>
  <si>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</si>
  <si>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</si>
  <si>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</si>
  <si>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</si>
  <si>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</si>
  <si>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</si>
  <si>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</si>
  <si>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</si>
  <si>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</si>
  <si>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</si>
  <si>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</si>
  <si>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</si>
  <si>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</si>
  <si>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</si>
  <si>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</si>
  <si>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</si>
  <si>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</si>
  <si>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</si>
  <si>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</si>
  <si>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</si>
  <si>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</si>
  <si>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</si>
  <si>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</si>
  <si>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</si>
  <si>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</si>
  <si>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</si>
  <si>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</si>
  <si>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</si>
  <si>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</si>
  <si>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</si>
  <si>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</si>
  <si>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</si>
  <si>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</si>
  <si>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</si>
  <si>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</si>
  <si>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</si>
  <si>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</si>
  <si>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</si>
  <si>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</si>
  <si>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</si>
  <si>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</si>
  <si>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</si>
  <si>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</si>
  <si>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</si>
  <si>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</si>
  <si>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</si>
  <si>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</si>
  <si>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</si>
  <si>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</si>
  <si>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</si>
  <si>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</si>
  <si>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</si>
  <si>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</si>
  <si>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</si>
  <si>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</si>
  <si>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</si>
  <si>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</si>
  <si>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</si>
  <si>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</si>
  <si>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</si>
  <si>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</si>
  <si>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</si>
  <si>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</si>
  <si>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</si>
  <si>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</si>
  <si>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</si>
  <si>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</si>
  <si>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</si>
  <si>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</si>
  <si>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</si>
  <si>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</si>
  <si>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</si>
  <si>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</si>
  <si>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</si>
  <si>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</si>
  <si>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</si>
  <si>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</si>
  <si>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</si>
  <si>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</si>
  <si>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</si>
  <si>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</si>
  <si>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</si>
  <si>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</si>
  <si>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</si>
  <si>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</si>
  <si>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</si>
  <si>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</si>
  <si>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</si>
  <si>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</si>
  <si>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</si>
  <si>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</si>
  <si>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</si>
  <si>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</si>
  <si>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</si>
  <si>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</si>
  <si>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</si>
  <si>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</si>
  <si>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</si>
  <si>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</si>
  <si>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</si>
  <si>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</si>
  <si>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</si>
  <si>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</si>
  <si>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</si>
  <si>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</si>
  <si>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</si>
  <si>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</si>
  <si>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</si>
  <si>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</si>
  <si>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</si>
  <si>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</si>
  <si>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</si>
  <si>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</si>
  <si>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</si>
  <si>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</si>
  <si>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</si>
  <si>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</si>
  <si>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</si>
  <si>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</si>
  <si>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</si>
  <si>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</si>
  <si>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</si>
  <si>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</si>
  <si>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</si>
  <si>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</si>
  <si>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</si>
  <si>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</si>
  <si>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</si>
  <si>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</si>
  <si>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</si>
  <si>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</si>
  <si>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</si>
  <si>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</si>
  <si>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</si>
  <si>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</si>
  <si>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</si>
  <si>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</si>
  <si>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</si>
  <si>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</si>
  <si>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</si>
  <si>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</si>
  <si>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</si>
  <si>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</si>
  <si>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</si>
  <si>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</si>
  <si>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</si>
  <si>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</si>
  <si>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</si>
  <si>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</si>
  <si>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</si>
  <si>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</si>
  <si>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</si>
  <si>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</si>
  <si>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</si>
  <si>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</si>
  <si>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</si>
  <si>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</si>
  <si>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</si>
  <si>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</si>
  <si>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</si>
  <si>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</si>
  <si>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</si>
  <si>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</si>
  <si>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</si>
  <si>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</si>
  <si>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</si>
  <si>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</si>
  <si>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</si>
  <si>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</si>
  <si>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</si>
  <si>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</si>
  <si>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</si>
  <si>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</si>
  <si>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</si>
  <si>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</si>
  <si>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</si>
  <si>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</si>
  <si>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</si>
  <si>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</si>
  <si>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</si>
  <si>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</si>
  <si>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</si>
  <si>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</si>
  <si>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</si>
  <si>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</si>
  <si>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</si>
  <si>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</si>
  <si>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</si>
  <si>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</si>
  <si>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</si>
  <si>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</si>
  <si>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</si>
  <si>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</si>
  <si>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</si>
  <si>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</si>
  <si>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</si>
  <si>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</si>
  <si>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</si>
  <si>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</si>
  <si>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</si>
  <si>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</si>
  <si>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</si>
  <si>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</si>
  <si>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</si>
  <si>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</si>
  <si>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</si>
  <si>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</si>
  <si>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</si>
  <si>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</si>
  <si>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</si>
  <si>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</si>
  <si>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</si>
  <si>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</si>
  <si>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</si>
  <si>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</si>
  <si>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</si>
  <si>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</si>
  <si>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</si>
  <si>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</si>
  <si>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</si>
  <si>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</si>
  <si>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</si>
  <si>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</si>
  <si>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</si>
  <si>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</si>
  <si>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</si>
  <si>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</si>
  <si>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</si>
  <si>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</si>
  <si>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</si>
  <si>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</si>
  <si>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</si>
  <si>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</si>
  <si>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</si>
  <si>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</si>
  <si>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</si>
  <si>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</si>
  <si>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</si>
  <si>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</si>
  <si>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</si>
  <si>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</si>
  <si>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</si>
  <si>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</si>
  <si>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</si>
  <si>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</si>
  <si>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</si>
  <si>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</si>
  <si>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</si>
  <si>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</si>
  <si>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</si>
  <si>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</si>
  <si>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</si>
  <si>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</si>
  <si>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</si>
  <si>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</si>
  <si>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</si>
  <si>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</si>
  <si>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</si>
  <si>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</si>
  <si>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</si>
  <si>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</si>
  <si>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</si>
  <si>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</si>
  <si>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</si>
  <si>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</si>
  <si>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</si>
  <si>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</si>
  <si>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</si>
  <si>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</si>
  <si>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</si>
  <si>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</si>
  <si>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</si>
  <si>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</si>
  <si>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</si>
  <si>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</si>
  <si>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</si>
  <si>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</si>
  <si>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</si>
  <si>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</si>
  <si>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</si>
  <si>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</si>
  <si>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</si>
  <si>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</si>
  <si>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</si>
  <si>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</si>
  <si>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</si>
  <si>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</si>
  <si>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</si>
  <si>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</si>
  <si>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</si>
  <si>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</si>
  <si>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</si>
  <si>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</si>
  <si>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</si>
  <si>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</si>
  <si>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</si>
  <si>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</si>
  <si>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</si>
  <si>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</si>
  <si>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</si>
  <si>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</si>
  <si>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</si>
  <si>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</si>
  <si>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</si>
  <si>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</si>
  <si>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</si>
  <si>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</si>
  <si>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</si>
  <si>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</si>
  <si>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</si>
  <si>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</si>
  <si>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</si>
  <si>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</si>
  <si>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</si>
  <si>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</si>
  <si>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</si>
  <si>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</si>
  <si>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</si>
  <si>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</si>
  <si>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</si>
  <si>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</si>
  <si>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</si>
  <si>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</si>
  <si>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</si>
  <si>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</si>
  <si>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</si>
  <si>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</si>
  <si>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</si>
  <si>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</si>
  <si>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</si>
  <si>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</si>
  <si>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</si>
  <si>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</si>
  <si>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</si>
  <si>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</si>
  <si>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</si>
  <si>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</si>
  <si>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</si>
  <si>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</si>
  <si>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</si>
  <si>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</si>
  <si>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</si>
  <si>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</si>
  <si>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</si>
  <si>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</si>
  <si>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</si>
  <si>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</si>
  <si>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</si>
  <si>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</si>
  <si>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</si>
  <si>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</si>
  <si>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</si>
  <si>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</si>
  <si>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</si>
  <si>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</si>
  <si>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</si>
  <si>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</si>
  <si>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</si>
  <si>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</si>
  <si>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</si>
  <si>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</si>
  <si>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</si>
  <si>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</si>
  <si>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</si>
  <si>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</si>
  <si>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</si>
  <si>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</si>
  <si>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</si>
  <si>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</si>
  <si>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</si>
  <si>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</si>
  <si>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</si>
  <si>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</si>
  <si>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</si>
  <si>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</si>
  <si>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</si>
  <si>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</si>
  <si>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</si>
  <si>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</si>
  <si>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</si>
  <si>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</si>
  <si>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</si>
  <si>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</si>
  <si>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</si>
  <si>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</si>
  <si>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</si>
  <si>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</si>
  <si>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</si>
  <si>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</si>
  <si>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</si>
  <si>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</si>
  <si>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</si>
  <si>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</si>
  <si>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</si>
  <si>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</si>
  <si>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</si>
  <si>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</si>
  <si>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</si>
  <si>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</si>
  <si>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</si>
  <si>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</si>
  <si>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</si>
  <si>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</si>
  <si>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</si>
  <si>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</si>
  <si>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</si>
  <si>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</si>
  <si>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</si>
  <si>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</si>
  <si>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</si>
  <si>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</si>
  <si>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</si>
  <si>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</si>
  <si>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</si>
  <si>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</si>
  <si>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</si>
  <si>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</si>
  <si>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</si>
  <si>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</si>
  <si>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</si>
  <si>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</si>
  <si>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</si>
  <si>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</si>
  <si>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</si>
  <si>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</si>
  <si>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</si>
  <si>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</si>
  <si>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</si>
  <si>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</si>
  <si>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</si>
  <si>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</si>
  <si>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</si>
  <si>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</si>
  <si>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</si>
  <si>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</si>
  <si>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</si>
  <si>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</si>
  <si>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</si>
  <si>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</si>
  <si>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</si>
  <si>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</si>
  <si>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</si>
  <si>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</si>
  <si>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</si>
  <si>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</si>
  <si>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</si>
  <si>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</si>
  <si>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</si>
  <si>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</si>
  <si>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</si>
  <si>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</si>
  <si>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</si>
  <si>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</si>
  <si>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</si>
  <si>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</si>
  <si>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</si>
  <si>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</si>
  <si>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</si>
  <si>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</si>
  <si>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</si>
  <si>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</si>
  <si>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</si>
  <si>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</si>
  <si>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</si>
  <si>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</si>
  <si>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</si>
  <si>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</si>
  <si>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</si>
  <si>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</si>
  <si>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</si>
  <si>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</si>
  <si>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</si>
  <si>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</si>
  <si>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</si>
  <si>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</si>
  <si>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</si>
  <si>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</si>
  <si>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</si>
  <si>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</si>
  <si>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</si>
  <si>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</si>
  <si>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</si>
  <si>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</si>
  <si>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</si>
  <si>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</si>
  <si>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</si>
  <si>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</si>
  <si>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</si>
  <si>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</si>
  <si>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</si>
  <si>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</si>
  <si>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</si>
  <si>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</si>
  <si>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</si>
  <si>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</si>
  <si>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</si>
  <si>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</si>
  <si>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</si>
  <si>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</si>
  <si>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</si>
  <si>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</si>
  <si>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</si>
  <si>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</si>
  <si>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</si>
  <si>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</si>
  <si>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</si>
  <si>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</si>
  <si>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</si>
  <si>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</si>
  <si>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</si>
  <si>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</si>
  <si>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</si>
  <si>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</si>
  <si>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</si>
  <si>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</si>
  <si>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</si>
  <si>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</si>
  <si>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</si>
  <si>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</si>
  <si>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</si>
  <si>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</si>
  <si>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</si>
  <si>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</si>
  <si>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</si>
  <si>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</si>
  <si>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</si>
  <si>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</si>
  <si>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</si>
  <si>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</si>
  <si>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</si>
  <si>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</si>
  <si>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</si>
  <si>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</si>
  <si>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</si>
  <si>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</si>
  <si>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</si>
  <si>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</si>
  <si>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</si>
  <si>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</si>
  <si>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</si>
  <si>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</si>
  <si>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</si>
  <si>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</si>
  <si>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</si>
  <si>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</si>
  <si>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</si>
  <si>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</si>
  <si>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</si>
  <si>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</si>
  <si>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</si>
  <si>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</si>
  <si>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</si>
  <si>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</si>
  <si>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</si>
  <si>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</si>
  <si>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</si>
  <si>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</si>
  <si>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</si>
  <si>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</si>
  <si>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</si>
  <si>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</si>
  <si>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</si>
  <si>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</si>
  <si>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</si>
  <si>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</si>
  <si>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</si>
  <si>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</si>
  <si>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</si>
  <si>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</si>
  <si>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</si>
  <si>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</si>
  <si>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</si>
  <si>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</si>
  <si>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</si>
  <si>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</si>
  <si>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</si>
  <si>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</si>
  <si>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</si>
  <si>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</si>
  <si>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</si>
  <si>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</si>
  <si>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</si>
  <si>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</si>
  <si>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</si>
  <si>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</si>
  <si>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</si>
  <si>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</si>
  <si>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</si>
  <si>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</si>
  <si>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</si>
  <si>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</si>
  <si>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</si>
  <si>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</si>
  <si>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</si>
  <si>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</si>
  <si>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</si>
  <si>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</si>
  <si>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</si>
  <si>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</si>
  <si>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</si>
  <si>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</si>
  <si>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</si>
  <si>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</si>
  <si>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</si>
  <si>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</si>
  <si>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</si>
  <si>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</si>
  <si>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</si>
  <si>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</si>
  <si>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</si>
  <si>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</si>
  <si>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</si>
  <si>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</si>
  <si>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</si>
  <si>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</si>
  <si>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</si>
  <si>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</si>
  <si>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</si>
  <si>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</si>
  <si>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</si>
  <si>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Column Labels</t>
  </si>
  <si>
    <t>(All)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</si>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</sst>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0.0"/>
    <numFmt numFmtId="172" formatCode="[$-409]m/d/yy\ h:mm\ AM/PM;@"/>
  </numFmts>
  <fonts count="7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3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1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pivotButton="1" applyFont="1" applyAlignment="1">
      <alignment vertical="center"/>
    </xf>
    <xf numFmtId="0" fontId="1" fillId="0" borderId="0" xfId="0" pivotButton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172" fontId="0" fillId="0" borderId="0" xfId="0" applyNumberFormat="1" applyAlignment="1">
      <alignment horizontal="center"/>
    </xf>
    <xf numFmtId="0" fontId="5" fillId="0" borderId="0" xfId="0" pivotButton="1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NumberFormat="1" applyFont="1" applyAlignment="1">
      <alignment horizontal="center"/>
    </xf>
    <xf numFmtId="0" fontId="6" fillId="0" borderId="0" xfId="0" pivotButton="1" applyFont="1" applyAlignment="1">
      <alignment horizontal="left"/>
    </xf>
    <xf numFmtId="0" fontId="6" fillId="0" borderId="0" xfId="0" applyFont="1" applyAlignment="1">
      <alignment horizontal="left"/>
    </xf>
    <xf numFmtId="172" fontId="6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1" fillId="0" borderId="0" xfId="0" applyFont="1" applyAlignment="1">
      <alignment vertical="center" wrapText="1"/>
    </xf>
    <xf numFmtId="0" fontId="4" fillId="0" borderId="0" xfId="0" applyFont="1" applyAlignment="1">
      <alignment horizontal="center" wrapText="1"/>
    </xf>
    <xf numFmtId="0" fontId="4" fillId="0" borderId="2" xfId="0" applyFont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9" fontId="1" fillId="0" borderId="1" xfId="1" applyFont="1" applyBorder="1" applyAlignment="1">
      <alignment horizontal="center" vertical="center"/>
    </xf>
    <xf numFmtId="9" fontId="1" fillId="0" borderId="3" xfId="1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477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6" formatCode="0.0"/>
    </dxf>
    <dxf>
      <numFmt numFmtId="1" formatCode="0"/>
    </dxf>
    <dxf>
      <numFmt numFmtId="166" formatCode="0.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6" formatCode="0.0"/>
    </dxf>
    <dxf>
      <numFmt numFmtId="1" formatCode="0"/>
    </dxf>
    <dxf>
      <numFmt numFmtId="166" formatCode="0.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6" formatCode="0.0"/>
    </dxf>
    <dxf>
      <numFmt numFmtId="1" formatCode="0"/>
    </dxf>
    <dxf>
      <numFmt numFmtId="166" formatCode="0.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6" formatCode="0.0"/>
    </dxf>
    <dxf>
      <numFmt numFmtId="1" formatCode="0"/>
    </dxf>
    <dxf>
      <numFmt numFmtId="166" formatCode="0.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6" formatCode="0.0"/>
    </dxf>
    <dxf>
      <numFmt numFmtId="1" formatCode="0"/>
    </dxf>
    <dxf>
      <numFmt numFmtId="166" formatCode="0.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6" formatCode="0.0"/>
    </dxf>
    <dxf>
      <numFmt numFmtId="1" formatCode="0"/>
    </dxf>
    <dxf>
      <numFmt numFmtId="166" formatCode="0.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6" formatCode="0.0"/>
    </dxf>
    <dxf>
      <numFmt numFmtId="1" formatCode="0"/>
    </dxf>
    <dxf>
      <numFmt numFmtId="166" formatCode="0.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6" formatCode="0.0"/>
    </dxf>
    <dxf>
      <numFmt numFmtId="1" formatCode="0"/>
    </dxf>
    <dxf>
      <numFmt numFmtId="166" formatCode="0.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6" formatCode="0.0"/>
    </dxf>
    <dxf>
      <numFmt numFmtId="1" formatCode="0"/>
    </dxf>
    <dxf>
      <numFmt numFmtId="166" formatCode="0.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6" formatCode="0.0"/>
    </dxf>
    <dxf>
      <numFmt numFmtId="1" formatCode="0"/>
    </dxf>
    <dxf>
      <numFmt numFmtId="166" formatCode="0.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6" formatCode="0.0"/>
    </dxf>
    <dxf>
      <numFmt numFmtId="1" formatCode="0"/>
    </dxf>
    <dxf>
      <numFmt numFmtId="166" formatCode="0.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6" formatCode="0.0"/>
    </dxf>
    <dxf>
      <numFmt numFmtId="1" formatCode="0"/>
    </dxf>
    <dxf>
      <numFmt numFmtId="166" formatCode="0.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6" formatCode="0.0"/>
    </dxf>
    <dxf>
      <numFmt numFmtId="1" formatCode="0"/>
    </dxf>
    <dxf>
      <numFmt numFmtId="166" formatCode="0.0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6" formatCode="0.0"/>
    </dxf>
    <dxf>
      <numFmt numFmtId="1" formatCode="0"/>
    </dxf>
    <dxf>
      <numFmt numFmtId="166" formatCode="0.0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8" tint="-0.24994659260841701"/>
      </font>
      <fill>
        <patternFill>
          <bgColor theme="8" tint="0.79998168889431442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" formatCode="0"/>
    </dxf>
    <dxf>
      <numFmt numFmtId="166" formatCode="0.0"/>
    </dxf>
    <dxf>
      <numFmt numFmtId="1" formatCode="0"/>
    </dxf>
    <dxf>
      <numFmt numFmtId="166" formatCode="0.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[StarterBook_JF_Completed.xlsx]StateByCategory!StateByCategory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StateByCategory!$C$3:$C$4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StateByCategory!$A$5:$B$14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StateByCategory!$C$5:$C$14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AF-BB4E-9ED8-7296073944F4}"/>
            </c:ext>
          </c:extLst>
        </c:ser>
        <c:ser>
          <c:idx val="1"/>
          <c:order val="1"/>
          <c:tx>
            <c:strRef>
              <c:f>StateByCategory!$D$3:$D$4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StateByCategory!$A$5:$B$14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StateByCategory!$D$5:$D$14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CAF-BB4E-9ED8-7296073944F4}"/>
            </c:ext>
          </c:extLst>
        </c:ser>
        <c:ser>
          <c:idx val="2"/>
          <c:order val="2"/>
          <c:tx>
            <c:strRef>
              <c:f>StateByCategory!$E$3:$E$4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StateByCategory!$A$5:$B$14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StateByCategory!$E$5:$E$14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CAF-BB4E-9ED8-7296073944F4}"/>
            </c:ext>
          </c:extLst>
        </c:ser>
        <c:ser>
          <c:idx val="3"/>
          <c:order val="3"/>
          <c:tx>
            <c:strRef>
              <c:f>StateByCategory!$F$3:$F$4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StateByCategory!$A$5:$B$14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StateByCategory!$F$5:$F$14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CAF-BB4E-9ED8-729607394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466175"/>
        <c:axId val="678467871"/>
      </c:barChart>
      <c:catAx>
        <c:axId val="67846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467871"/>
        <c:crosses val="autoZero"/>
        <c:auto val="1"/>
        <c:lblAlgn val="ctr"/>
        <c:lblOffset val="100"/>
        <c:noMultiLvlLbl val="0"/>
      </c:catAx>
      <c:valAx>
        <c:axId val="67846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46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[StarterBook_JF_Completed.xlsx]StateBySubCategory!PivotTable3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StateBySubCategory!$B$4:$B$5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StateBySubCategory!$B$6:$B$47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71-C448-ADD0-2DAA986235AF}"/>
            </c:ext>
          </c:extLst>
        </c:ser>
        <c:ser>
          <c:idx val="1"/>
          <c:order val="1"/>
          <c:tx>
            <c:strRef>
              <c:f>StateBySubCategory!$C$4:$C$5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StateBySubCategory!$C$6:$C$47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71-C448-ADD0-2DAA986235AF}"/>
            </c:ext>
          </c:extLst>
        </c:ser>
        <c:ser>
          <c:idx val="2"/>
          <c:order val="2"/>
          <c:tx>
            <c:strRef>
              <c:f>StateBySubCategory!$D$4:$D$5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StateBySubCategory!$D$6:$D$47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71-C448-ADD0-2DAA986235AF}"/>
            </c:ext>
          </c:extLst>
        </c:ser>
        <c:ser>
          <c:idx val="3"/>
          <c:order val="3"/>
          <c:tx>
            <c:strRef>
              <c:f>StateBySubCategory!$E$4:$E$5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StateBySubCategory!$E$6:$E$47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71-C448-ADD0-2DAA98623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9"/>
        <c:overlap val="100"/>
        <c:axId val="675976639"/>
        <c:axId val="675311103"/>
      </c:barChart>
      <c:catAx>
        <c:axId val="675976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311103"/>
        <c:crosses val="autoZero"/>
        <c:auto val="1"/>
        <c:lblAlgn val="ctr"/>
        <c:lblOffset val="100"/>
        <c:noMultiLvlLbl val="0"/>
      </c:catAx>
      <c:valAx>
        <c:axId val="675311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7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[StarterBook_JF_Completed.xlsx]StateByLaunch!PivotTable5</c:name>
    <c:fmtId val="0"/>
  </c:pivotSource>
  <c:chart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38100" cap="rnd">
            <a:solidFill>
              <a:schemeClr val="accent4"/>
            </a:solidFill>
            <a:round/>
            <a:headEnd type="none"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BB-F243-9E95-2FA8787F5B62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BB-F243-9E95-2FA8787F5B62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BB-F243-9E95-2FA8787F5B62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  <a:headEnd type="none"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BB-F243-9E95-2FA8787F5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598271"/>
        <c:axId val="685599967"/>
      </c:lineChart>
      <c:catAx>
        <c:axId val="68559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599967"/>
        <c:crosses val="autoZero"/>
        <c:auto val="1"/>
        <c:lblAlgn val="ctr"/>
        <c:lblOffset val="100"/>
        <c:noMultiLvlLbl val="0"/>
      </c:catAx>
      <c:valAx>
        <c:axId val="68559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598271"/>
        <c:crosses val="autoZero"/>
        <c:crossBetween val="between"/>
      </c:valAx>
      <c:spPr>
        <a:noFill/>
        <a:ln w="12700">
          <a:solidFill>
            <a:schemeClr val="bg1">
              <a:lumMod val="75000"/>
            </a:schemeClr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 Outcomes by Goal Achievement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2-9941-A9F1-34B531D1F20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62-9941-A9F1-34B531D1F20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62-9941-A9F1-34B531D1F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811999"/>
        <c:axId val="686495919"/>
      </c:lineChart>
      <c:catAx>
        <c:axId val="68781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95919"/>
        <c:crosses val="autoZero"/>
        <c:auto val="1"/>
        <c:lblAlgn val="ctr"/>
        <c:lblOffset val="100"/>
        <c:noMultiLvlLbl val="0"/>
      </c:catAx>
      <c:valAx>
        <c:axId val="68649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1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88899</xdr:colOff>
      <xdr:row>25</xdr:row>
      <xdr:rowOff>38100</xdr:rowOff>
    </xdr:from>
    <xdr:to>
      <xdr:col>12</xdr:col>
      <xdr:colOff>29632</xdr:colOff>
      <xdr:row>57</xdr:row>
      <xdr:rowOff>165100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7AFE628-7B4A-1A4B-8EA4-9FE6F26E3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88899</xdr:colOff>
      <xdr:row>3</xdr:row>
      <xdr:rowOff>0</xdr:rowOff>
    </xdr:from>
    <xdr:to>
      <xdr:col>16</xdr:col>
      <xdr:colOff>385232</xdr:colOff>
      <xdr:row>47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43D788-7356-9344-9472-BCFE4646D1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165099</xdr:colOff>
      <xdr:row>18</xdr:row>
      <xdr:rowOff>114300</xdr:rowOff>
    </xdr:from>
    <xdr:to>
      <xdr:col>12</xdr:col>
      <xdr:colOff>626532</xdr:colOff>
      <xdr:row>48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AB6F2A-8C5B-9046-8503-0C537F4F6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215900</xdr:colOff>
      <xdr:row>14</xdr:row>
      <xdr:rowOff>12700</xdr:rowOff>
    </xdr:from>
    <xdr:to>
      <xdr:col>10</xdr:col>
      <xdr:colOff>660400</xdr:colOff>
      <xdr:row>54</xdr:row>
      <xdr:rowOff>81280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2A109A-FC91-F945-84F9-3CE33A5E2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Frimpter" refreshedDate="43133.754070370371" createdVersion="6" refreshedVersion="6" minRefreshableVersion="3" recordCount="4114" xr:uid="{7E7D9FD2-19A4-8944-B6F1-6297774708C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_Ended_Conversion" numFmtId="172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_Created_Conversion" numFmtId="172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2">
      <sharedItems containsSemiMixedTypes="0" containsString="0" containsNumber="1" minValue="0" maxValue="22603"/>
    </cacheField>
    <cacheField name="average_donation" numFmtId="166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A91F7C-B8C7-5B4C-B6A7-C6A3FC737E84}" name="StateByCategory" cacheId="17" applyNumberFormats="0" applyBorderFormats="0" applyFontFormats="0" applyPatternFormats="0" applyAlignmentFormats="0" applyWidthHeightFormats="1" dataCaption="Values" updatedVersion="6" minRefreshableVersion="3" fieldPrintTitles="1" itemPrintTitles="1" createdVersion="6" indent="0" compact="0" compactData="0" chartFormat="14">
  <location ref="A3:G14" firstHeaderRow="1" firstDataRow="2" firstDataCol="2" rowPageCount="1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umSubtotal="1">
      <items count="5">
        <item x="1"/>
        <item x="2"/>
        <item x="3"/>
        <item x="0"/>
        <item t="sum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numFmtId="172" outline="0" showAll="0"/>
    <pivotField compact="0" outline="0" showAll="0"/>
    <pivotField compact="0" numFmtId="172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axis="axisRow" compact="0" outline="0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8"/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9">
    <format dxfId="452">
      <pivotArea outline="0" collapsedLevelsAreSubtotals="1" fieldPosition="0"/>
    </format>
    <format dxfId="453">
      <pivotArea field="5" type="button" dataOnly="0" labelOnly="1" outline="0" axis="axisCol" fieldPosition="0"/>
    </format>
    <format dxfId="454">
      <pivotArea type="topRight" dataOnly="0" labelOnly="1" outline="0" fieldPosition="0"/>
    </format>
    <format dxfId="455">
      <pivotArea dataOnly="0" labelOnly="1" fieldPosition="0">
        <references count="1">
          <reference field="5" count="0"/>
        </references>
      </pivotArea>
    </format>
    <format dxfId="456">
      <pivotArea dataOnly="0" labelOnly="1" grandCol="1" outline="0" fieldPosition="0"/>
    </format>
    <format dxfId="457">
      <pivotArea type="all" dataOnly="0" outline="0" fieldPosition="0"/>
    </format>
    <format dxfId="458">
      <pivotArea outline="0" collapsedLevelsAreSubtotals="1" fieldPosition="0"/>
    </format>
    <format dxfId="459">
      <pivotArea type="origin" dataOnly="0" labelOnly="1" outline="0" fieldPosition="0"/>
    </format>
    <format dxfId="460">
      <pivotArea field="5" type="button" dataOnly="0" labelOnly="1" outline="0" axis="axisCol" fieldPosition="0"/>
    </format>
    <format dxfId="461">
      <pivotArea type="topRight" dataOnly="0" labelOnly="1" outline="0" fieldPosition="0"/>
    </format>
    <format dxfId="462">
      <pivotArea field="18" type="button" dataOnly="0" labelOnly="1" outline="0" axis="axisRow" fieldPosition="0"/>
    </format>
    <format dxfId="463">
      <pivotArea dataOnly="0" labelOnly="1" fieldPosition="0">
        <references count="1">
          <reference field="18" count="0"/>
        </references>
      </pivotArea>
    </format>
    <format dxfId="464">
      <pivotArea dataOnly="0" labelOnly="1" grandRow="1" outline="0" fieldPosition="0"/>
    </format>
    <format dxfId="465">
      <pivotArea dataOnly="0" labelOnly="1" fieldPosition="0">
        <references count="1">
          <reference field="5" count="0"/>
        </references>
      </pivotArea>
    </format>
    <format dxfId="466">
      <pivotArea dataOnly="0" labelOnly="1" grandCol="1" outline="0" fieldPosition="0"/>
    </format>
    <format dxfId="467">
      <pivotArea type="all" dataOnly="0" outline="0" fieldPosition="0"/>
    </format>
    <format dxfId="468">
      <pivotArea outline="0" collapsedLevelsAreSubtotals="1" fieldPosition="0"/>
    </format>
    <format dxfId="469">
      <pivotArea type="origin" dataOnly="0" labelOnly="1" outline="0" fieldPosition="0"/>
    </format>
    <format dxfId="470">
      <pivotArea field="5" type="button" dataOnly="0" labelOnly="1" outline="0" axis="axisCol" fieldPosition="0"/>
    </format>
    <format dxfId="471">
      <pivotArea type="topRight" dataOnly="0" labelOnly="1" outline="0" fieldPosition="0"/>
    </format>
    <format dxfId="472">
      <pivotArea field="18" type="button" dataOnly="0" labelOnly="1" outline="0" axis="axisRow" fieldPosition="0"/>
    </format>
    <format dxfId="473">
      <pivotArea dataOnly="0" labelOnly="1" fieldPosition="0">
        <references count="1">
          <reference field="18" count="0"/>
        </references>
      </pivotArea>
    </format>
    <format dxfId="474">
      <pivotArea dataOnly="0" labelOnly="1" grandRow="1" outline="0" fieldPosition="0"/>
    </format>
    <format dxfId="475">
      <pivotArea dataOnly="0" labelOnly="1" fieldPosition="0">
        <references count="1">
          <reference field="5" count="0"/>
        </references>
      </pivotArea>
    </format>
    <format dxfId="476">
      <pivotArea dataOnly="0" labelOnly="1" grandCol="1" outline="0" fieldPosition="0"/>
    </format>
    <format dxfId="451">
      <pivotArea outline="0" fieldPosition="0">
        <references count="2">
          <reference field="5" count="1" selected="0">
            <x v="0"/>
          </reference>
          <reference field="18" count="1" selected="0">
            <x v="1"/>
          </reference>
        </references>
      </pivotArea>
    </format>
    <format dxfId="450">
      <pivotArea outline="0" fieldPosition="0">
        <references count="2">
          <reference field="5" count="1" selected="0">
            <x v="0"/>
          </reference>
          <reference field="18" count="1" selected="0">
            <x v="1"/>
          </reference>
        </references>
      </pivotArea>
    </format>
    <format dxfId="449">
      <pivotArea field="18" grandCol="1" outline="0" axis="axisRow" fieldPosition="0">
        <references count="1">
          <reference field="18" count="1" selected="0">
            <x v="7"/>
          </reference>
        </references>
      </pivotArea>
    </format>
    <format dxfId="448">
      <pivotArea field="18" grandCol="1" outline="0" axis="axisRow" fieldPosition="0">
        <references count="1">
          <reference field="18" count="1" selected="0">
            <x v="7"/>
          </reference>
        </references>
      </pivotArea>
    </format>
  </formats>
  <chartFormats count="5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1FEF20-CD81-114E-8A23-3CB48FCC2AA7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72" showAll="0"/>
    <pivotField showAll="0"/>
    <pivotField numFmtId="17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D3D9B9-93F3-4B4B-ABBB-6732921188DC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72" showAll="0"/>
    <pivotField showAll="0"/>
    <pivotField axis="axisRow" numFmtId="17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formats count="38">
    <format dxfId="447">
      <pivotArea type="all" dataOnly="0" outline="0" fieldPosition="0"/>
    </format>
    <format dxfId="446">
      <pivotArea outline="0" collapsedLevelsAreSubtotals="1" fieldPosition="0"/>
    </format>
    <format dxfId="445">
      <pivotArea type="origin" dataOnly="0" labelOnly="1" outline="0" fieldPosition="0"/>
    </format>
    <format dxfId="444">
      <pivotArea field="5" type="button" dataOnly="0" labelOnly="1" outline="0" axis="axisCol" fieldPosition="0"/>
    </format>
    <format dxfId="443">
      <pivotArea type="topRight" dataOnly="0" labelOnly="1" outline="0" fieldPosition="0"/>
    </format>
    <format dxfId="442">
      <pivotArea field="11" type="button" dataOnly="0" labelOnly="1" outline="0" axis="axisRow" fieldPosition="0"/>
    </format>
    <format dxfId="441">
      <pivotArea dataOnly="0" labelOnly="1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40">
      <pivotArea dataOnly="0" labelOnly="1" grandRow="1" outline="0" fieldPosition="0"/>
    </format>
    <format dxfId="439">
      <pivotArea dataOnly="0" labelOnly="1" fieldPosition="0">
        <references count="1">
          <reference field="5" count="0"/>
        </references>
      </pivotArea>
    </format>
    <format dxfId="438">
      <pivotArea dataOnly="0" labelOnly="1" grandCol="1" outline="0" fieldPosition="0"/>
    </format>
    <format dxfId="437">
      <pivotArea type="all" dataOnly="0" outline="0" fieldPosition="0"/>
    </format>
    <format dxfId="436">
      <pivotArea outline="0" collapsedLevelsAreSubtotals="1" fieldPosition="0"/>
    </format>
    <format dxfId="435">
      <pivotArea type="origin" dataOnly="0" labelOnly="1" outline="0" fieldPosition="0"/>
    </format>
    <format dxfId="434">
      <pivotArea field="5" type="button" dataOnly="0" labelOnly="1" outline="0" axis="axisCol" fieldPosition="0"/>
    </format>
    <format dxfId="433">
      <pivotArea type="topRight" dataOnly="0" labelOnly="1" outline="0" fieldPosition="0"/>
    </format>
    <format dxfId="432">
      <pivotArea field="11" type="button" dataOnly="0" labelOnly="1" outline="0" axis="axisRow" fieldPosition="0"/>
    </format>
    <format dxfId="431">
      <pivotArea dataOnly="0" labelOnly="1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30">
      <pivotArea dataOnly="0" labelOnly="1" grandRow="1" outline="0" fieldPosition="0"/>
    </format>
    <format dxfId="429">
      <pivotArea dataOnly="0" labelOnly="1" fieldPosition="0">
        <references count="1">
          <reference field="5" count="0"/>
        </references>
      </pivotArea>
    </format>
    <format dxfId="428">
      <pivotArea dataOnly="0" labelOnly="1" grandCol="1" outline="0" fieldPosition="0"/>
    </format>
    <format dxfId="427">
      <pivotArea type="all" dataOnly="0" outline="0" fieldPosition="0"/>
    </format>
    <format dxfId="426">
      <pivotArea outline="0" collapsedLevelsAreSubtotals="1" fieldPosition="0"/>
    </format>
    <format dxfId="425">
      <pivotArea type="origin" dataOnly="0" labelOnly="1" outline="0" fieldPosition="0"/>
    </format>
    <format dxfId="424">
      <pivotArea field="5" type="button" dataOnly="0" labelOnly="1" outline="0" axis="axisCol" fieldPosition="0"/>
    </format>
    <format dxfId="423">
      <pivotArea type="topRight" dataOnly="0" labelOnly="1" outline="0" fieldPosition="0"/>
    </format>
    <format dxfId="422">
      <pivotArea field="11" type="button" dataOnly="0" labelOnly="1" outline="0" axis="axisRow" fieldPosition="0"/>
    </format>
    <format dxfId="421">
      <pivotArea dataOnly="0" labelOnly="1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20">
      <pivotArea dataOnly="0" labelOnly="1" grandRow="1" outline="0" fieldPosition="0"/>
    </format>
    <format dxfId="419">
      <pivotArea dataOnly="0" labelOnly="1" fieldPosition="0">
        <references count="1">
          <reference field="5" count="0"/>
        </references>
      </pivotArea>
    </format>
    <format dxfId="418">
      <pivotArea dataOnly="0" labelOnly="1" grandCol="1" outline="0" fieldPosition="0"/>
    </format>
    <format dxfId="417">
      <pivotArea type="origin" dataOnly="0" labelOnly="1" outline="0" fieldPosition="0"/>
    </format>
    <format dxfId="416">
      <pivotArea field="11" type="button" dataOnly="0" labelOnly="1" outline="0" axis="axisRow" fieldPosition="0"/>
    </format>
    <format dxfId="415">
      <pivotArea dataOnly="0" labelOnly="1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14">
      <pivotArea dataOnly="0" labelOnly="1" grandRow="1" outline="0" fieldPosition="0"/>
    </format>
    <format dxfId="413">
      <pivotArea type="origin" dataOnly="0" labelOnly="1" outline="0" fieldPosition="0"/>
    </format>
    <format dxfId="412">
      <pivotArea field="11" type="button" dataOnly="0" labelOnly="1" outline="0" axis="axisRow" fieldPosition="0"/>
    </format>
    <format dxfId="411">
      <pivotArea dataOnly="0" labelOnly="1" fieldPosition="0">
        <references count="1">
          <reference field="1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10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1530B-C988-6D49-BB54-86EA64E17228}">
  <dimension ref="A1:K17"/>
  <sheetViews>
    <sheetView showGridLines="0" zoomScaleNormal="100" workbookViewId="0">
      <selection activeCell="A13" sqref="A13"/>
    </sheetView>
  </sheetViews>
  <sheetFormatPr baseColWidth="10" defaultRowHeight="15"/>
  <cols>
    <col min="1" max="1" width="12.1640625" bestFit="1" customWidth="1"/>
    <col min="2" max="6" width="11.83203125" style="9" customWidth="1"/>
  </cols>
  <sheetData>
    <row r="1" spans="1:11" ht="16">
      <c r="A1" s="13" t="s">
        <v>8223</v>
      </c>
      <c r="B1" s="16" t="s">
        <v>8364</v>
      </c>
    </row>
    <row r="3" spans="1:11" s="16" customFormat="1" ht="16">
      <c r="A3" s="13" t="s">
        <v>8310</v>
      </c>
      <c r="C3" s="14" t="s">
        <v>8218</v>
      </c>
      <c r="D3" s="15"/>
      <c r="E3" s="15"/>
      <c r="F3" s="15"/>
      <c r="G3" s="15"/>
      <c r="H3"/>
      <c r="I3"/>
      <c r="J3"/>
      <c r="K3"/>
    </row>
    <row r="4" spans="1:11" s="16" customFormat="1" ht="16">
      <c r="A4" s="13" t="s">
        <v>8308</v>
      </c>
      <c r="B4" s="13" t="s">
        <v>8309</v>
      </c>
      <c r="C4" s="15" t="s">
        <v>8220</v>
      </c>
      <c r="D4" s="15" t="s">
        <v>8221</v>
      </c>
      <c r="E4" s="15" t="s">
        <v>8222</v>
      </c>
      <c r="F4" s="15" t="s">
        <v>8219</v>
      </c>
      <c r="G4" s="15" t="s">
        <v>8321</v>
      </c>
      <c r="H4"/>
      <c r="I4"/>
      <c r="J4"/>
      <c r="K4"/>
    </row>
    <row r="5" spans="1:11" s="16" customFormat="1" ht="16">
      <c r="A5" s="16" t="s">
        <v>8312</v>
      </c>
      <c r="C5" s="17">
        <v>40</v>
      </c>
      <c r="D5" s="17">
        <v>180</v>
      </c>
      <c r="E5" s="17"/>
      <c r="F5" s="17">
        <v>300</v>
      </c>
      <c r="G5" s="17">
        <v>520</v>
      </c>
      <c r="H5"/>
      <c r="I5"/>
      <c r="J5"/>
      <c r="K5"/>
    </row>
    <row r="6" spans="1:11" s="16" customFormat="1" ht="16">
      <c r="A6" s="16" t="s">
        <v>8313</v>
      </c>
      <c r="C6" s="18">
        <v>20</v>
      </c>
      <c r="D6" s="17">
        <v>140</v>
      </c>
      <c r="E6" s="17">
        <v>6</v>
      </c>
      <c r="F6" s="17">
        <v>34</v>
      </c>
      <c r="G6" s="17">
        <v>200</v>
      </c>
      <c r="H6"/>
      <c r="I6"/>
      <c r="J6"/>
      <c r="K6"/>
    </row>
    <row r="7" spans="1:11" s="16" customFormat="1" ht="16">
      <c r="A7" s="16" t="s">
        <v>8314</v>
      </c>
      <c r="C7" s="17"/>
      <c r="D7" s="17">
        <v>140</v>
      </c>
      <c r="E7" s="17"/>
      <c r="F7" s="17">
        <v>80</v>
      </c>
      <c r="G7" s="17">
        <v>220</v>
      </c>
      <c r="H7"/>
      <c r="I7"/>
      <c r="J7"/>
      <c r="K7"/>
    </row>
    <row r="8" spans="1:11" s="16" customFormat="1" ht="16">
      <c r="A8" s="16" t="s">
        <v>8315</v>
      </c>
      <c r="C8" s="17">
        <v>24</v>
      </c>
      <c r="D8" s="17"/>
      <c r="E8" s="17"/>
      <c r="F8" s="17"/>
      <c r="G8" s="17">
        <v>24</v>
      </c>
      <c r="H8"/>
      <c r="I8"/>
      <c r="J8"/>
      <c r="K8"/>
    </row>
    <row r="9" spans="1:11" s="16" customFormat="1" ht="16">
      <c r="A9" s="16" t="s">
        <v>8316</v>
      </c>
      <c r="C9" s="17">
        <v>20</v>
      </c>
      <c r="D9" s="17">
        <v>120</v>
      </c>
      <c r="E9" s="17">
        <v>20</v>
      </c>
      <c r="F9" s="17">
        <v>540</v>
      </c>
      <c r="G9" s="17">
        <v>700</v>
      </c>
      <c r="H9"/>
      <c r="I9"/>
      <c r="J9"/>
      <c r="K9"/>
    </row>
    <row r="10" spans="1:11" s="16" customFormat="1" ht="16">
      <c r="A10" s="16" t="s">
        <v>8317</v>
      </c>
      <c r="C10" s="17"/>
      <c r="D10" s="17">
        <v>117</v>
      </c>
      <c r="E10" s="17"/>
      <c r="F10" s="17">
        <v>103</v>
      </c>
      <c r="G10" s="17">
        <v>220</v>
      </c>
      <c r="H10"/>
      <c r="I10"/>
      <c r="J10"/>
      <c r="K10"/>
    </row>
    <row r="11" spans="1:11" s="16" customFormat="1" ht="16">
      <c r="A11" s="16" t="s">
        <v>8318</v>
      </c>
      <c r="C11" s="17">
        <v>30</v>
      </c>
      <c r="D11" s="17">
        <v>127</v>
      </c>
      <c r="E11" s="17"/>
      <c r="F11" s="17">
        <v>80</v>
      </c>
      <c r="G11" s="17">
        <v>237</v>
      </c>
      <c r="H11"/>
      <c r="I11"/>
      <c r="J11"/>
      <c r="K11"/>
    </row>
    <row r="12" spans="1:11" s="16" customFormat="1" ht="16">
      <c r="A12" s="16" t="s">
        <v>8319</v>
      </c>
      <c r="C12" s="17">
        <v>178</v>
      </c>
      <c r="D12" s="17">
        <v>213</v>
      </c>
      <c r="E12" s="17"/>
      <c r="F12" s="17">
        <v>209</v>
      </c>
      <c r="G12" s="18">
        <v>600</v>
      </c>
      <c r="H12"/>
      <c r="I12"/>
      <c r="J12"/>
      <c r="K12"/>
    </row>
    <row r="13" spans="1:11" s="16" customFormat="1" ht="16">
      <c r="A13" s="16" t="s">
        <v>8320</v>
      </c>
      <c r="C13" s="17">
        <v>37</v>
      </c>
      <c r="D13" s="17">
        <v>493</v>
      </c>
      <c r="E13" s="17">
        <v>24</v>
      </c>
      <c r="F13" s="17">
        <v>839</v>
      </c>
      <c r="G13" s="17">
        <v>1393</v>
      </c>
      <c r="H13"/>
      <c r="I13"/>
      <c r="J13"/>
      <c r="K13"/>
    </row>
    <row r="14" spans="1:11" s="16" customFormat="1" ht="16">
      <c r="A14" s="16" t="s">
        <v>8321</v>
      </c>
      <c r="C14" s="17">
        <v>349</v>
      </c>
      <c r="D14" s="17">
        <v>1530</v>
      </c>
      <c r="E14" s="17">
        <v>50</v>
      </c>
      <c r="F14" s="17">
        <v>2185</v>
      </c>
      <c r="G14" s="17">
        <v>4114</v>
      </c>
      <c r="H14"/>
      <c r="I14"/>
      <c r="J14"/>
      <c r="K14"/>
    </row>
    <row r="15" spans="1:11" ht="16">
      <c r="B15"/>
      <c r="C15"/>
      <c r="D15"/>
      <c r="E15"/>
      <c r="F15"/>
    </row>
    <row r="16" spans="1:11" ht="16">
      <c r="B16"/>
      <c r="C16"/>
      <c r="D16"/>
      <c r="E16"/>
      <c r="F16"/>
    </row>
    <row r="17" spans="2:6" ht="16">
      <c r="B17"/>
      <c r="C17"/>
      <c r="D17"/>
      <c r="E17"/>
      <c r="F17"/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D82DD-9E25-ED4C-B002-731B3B06BB50}">
  <dimension ref="A1:F47"/>
  <sheetViews>
    <sheetView showGridLines="0" workbookViewId="0">
      <selection activeCell="M2" sqref="M2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1" t="s">
        <v>8223</v>
      </c>
      <c r="B1" t="s">
        <v>8364</v>
      </c>
    </row>
    <row r="2" spans="1:6">
      <c r="A2" s="11" t="s">
        <v>8308</v>
      </c>
      <c r="B2" t="s">
        <v>8364</v>
      </c>
    </row>
    <row r="4" spans="1:6">
      <c r="A4" s="11" t="s">
        <v>8310</v>
      </c>
      <c r="B4" s="11" t="s">
        <v>8363</v>
      </c>
    </row>
    <row r="5" spans="1:6">
      <c r="A5" s="11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>
      <c r="A6" s="12" t="s">
        <v>8322</v>
      </c>
      <c r="B6" s="10"/>
      <c r="C6" s="10">
        <v>100</v>
      </c>
      <c r="D6" s="10"/>
      <c r="E6" s="10"/>
      <c r="F6" s="10">
        <v>100</v>
      </c>
    </row>
    <row r="7" spans="1:6">
      <c r="A7" s="12" t="s">
        <v>8348</v>
      </c>
      <c r="B7" s="10">
        <v>20</v>
      </c>
      <c r="C7" s="10"/>
      <c r="D7" s="10"/>
      <c r="E7" s="10"/>
      <c r="F7" s="10">
        <v>20</v>
      </c>
    </row>
    <row r="8" spans="1:6">
      <c r="A8" s="12" t="s">
        <v>8334</v>
      </c>
      <c r="B8" s="10">
        <v>24</v>
      </c>
      <c r="C8" s="10"/>
      <c r="D8" s="10"/>
      <c r="E8" s="10"/>
      <c r="F8" s="10">
        <v>24</v>
      </c>
    </row>
    <row r="9" spans="1:6">
      <c r="A9" s="12" t="s">
        <v>8349</v>
      </c>
      <c r="B9" s="10"/>
      <c r="C9" s="10">
        <v>40</v>
      </c>
      <c r="D9" s="10"/>
      <c r="E9" s="10"/>
      <c r="F9" s="10">
        <v>40</v>
      </c>
    </row>
    <row r="10" spans="1:6">
      <c r="A10" s="12" t="s">
        <v>8335</v>
      </c>
      <c r="B10" s="10"/>
      <c r="C10" s="10"/>
      <c r="D10" s="10"/>
      <c r="E10" s="10">
        <v>40</v>
      </c>
      <c r="F10" s="10">
        <v>40</v>
      </c>
    </row>
    <row r="11" spans="1:6">
      <c r="A11" s="12" t="s">
        <v>8323</v>
      </c>
      <c r="B11" s="10"/>
      <c r="C11" s="10"/>
      <c r="D11" s="10"/>
      <c r="E11" s="10">
        <v>180</v>
      </c>
      <c r="F11" s="10">
        <v>180</v>
      </c>
    </row>
    <row r="12" spans="1:6">
      <c r="A12" s="12" t="s">
        <v>8324</v>
      </c>
      <c r="B12" s="10"/>
      <c r="C12" s="10">
        <v>80</v>
      </c>
      <c r="D12" s="10"/>
      <c r="E12" s="10"/>
      <c r="F12" s="10">
        <v>80</v>
      </c>
    </row>
    <row r="13" spans="1:6">
      <c r="A13" s="12" t="s">
        <v>8336</v>
      </c>
      <c r="B13" s="10"/>
      <c r="C13" s="10"/>
      <c r="D13" s="10"/>
      <c r="E13" s="10">
        <v>40</v>
      </c>
      <c r="F13" s="10">
        <v>40</v>
      </c>
    </row>
    <row r="14" spans="1:6">
      <c r="A14" s="12" t="s">
        <v>8337</v>
      </c>
      <c r="B14" s="10"/>
      <c r="C14" s="10">
        <v>40</v>
      </c>
      <c r="D14" s="10">
        <v>20</v>
      </c>
      <c r="E14" s="10"/>
      <c r="F14" s="10">
        <v>60</v>
      </c>
    </row>
    <row r="15" spans="1:6">
      <c r="A15" s="12" t="s">
        <v>8350</v>
      </c>
      <c r="B15" s="10"/>
      <c r="C15" s="10">
        <v>40</v>
      </c>
      <c r="D15" s="10"/>
      <c r="E15" s="10"/>
      <c r="F15" s="10">
        <v>40</v>
      </c>
    </row>
    <row r="16" spans="1:6">
      <c r="A16" s="12" t="s">
        <v>8328</v>
      </c>
      <c r="B16" s="10">
        <v>20</v>
      </c>
      <c r="C16" s="10">
        <v>120</v>
      </c>
      <c r="D16" s="10"/>
      <c r="E16" s="10"/>
      <c r="F16" s="10">
        <v>140</v>
      </c>
    </row>
    <row r="17" spans="1:6">
      <c r="A17" s="12" t="s">
        <v>8354</v>
      </c>
      <c r="B17" s="10"/>
      <c r="C17" s="10">
        <v>20</v>
      </c>
      <c r="D17" s="10"/>
      <c r="E17" s="10"/>
      <c r="F17" s="10">
        <v>20</v>
      </c>
    </row>
    <row r="18" spans="1:6">
      <c r="A18" s="12" t="s">
        <v>8355</v>
      </c>
      <c r="B18" s="10"/>
      <c r="C18" s="10"/>
      <c r="D18" s="10"/>
      <c r="E18" s="10">
        <v>140</v>
      </c>
      <c r="F18" s="10">
        <v>140</v>
      </c>
    </row>
    <row r="19" spans="1:6">
      <c r="A19" s="12" t="s">
        <v>8338</v>
      </c>
      <c r="B19" s="10"/>
      <c r="C19" s="10">
        <v>20</v>
      </c>
      <c r="D19" s="10"/>
      <c r="E19" s="10">
        <v>140</v>
      </c>
      <c r="F19" s="10">
        <v>160</v>
      </c>
    </row>
    <row r="20" spans="1:6">
      <c r="A20" s="12" t="s">
        <v>8339</v>
      </c>
      <c r="B20" s="10"/>
      <c r="C20" s="10">
        <v>60</v>
      </c>
      <c r="D20" s="10"/>
      <c r="E20" s="10"/>
      <c r="F20" s="10">
        <v>60</v>
      </c>
    </row>
    <row r="21" spans="1:6">
      <c r="A21" s="12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>
      <c r="A22" s="12" t="s">
        <v>8340</v>
      </c>
      <c r="B22" s="10"/>
      <c r="C22" s="10"/>
      <c r="D22" s="10"/>
      <c r="E22" s="10">
        <v>20</v>
      </c>
      <c r="F22" s="10">
        <v>20</v>
      </c>
    </row>
    <row r="23" spans="1:6">
      <c r="A23" s="12" t="s">
        <v>8331</v>
      </c>
      <c r="B23" s="10"/>
      <c r="C23" s="10">
        <v>40</v>
      </c>
      <c r="D23" s="10"/>
      <c r="E23" s="10"/>
      <c r="F23" s="10">
        <v>40</v>
      </c>
    </row>
    <row r="24" spans="1:6">
      <c r="A24" s="12" t="s">
        <v>8360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>
      <c r="A25" s="12" t="s">
        <v>8344</v>
      </c>
      <c r="B25" s="10"/>
      <c r="C25" s="10">
        <v>20</v>
      </c>
      <c r="D25" s="10"/>
      <c r="E25" s="10"/>
      <c r="F25" s="10">
        <v>20</v>
      </c>
    </row>
    <row r="26" spans="1:6">
      <c r="A26" s="12" t="s">
        <v>8351</v>
      </c>
      <c r="B26" s="10"/>
      <c r="C26" s="10"/>
      <c r="D26" s="10"/>
      <c r="E26" s="10">
        <v>60</v>
      </c>
      <c r="F26" s="10">
        <v>60</v>
      </c>
    </row>
    <row r="27" spans="1:6">
      <c r="A27" s="12" t="s">
        <v>8345</v>
      </c>
      <c r="B27" s="10"/>
      <c r="C27" s="10">
        <v>20</v>
      </c>
      <c r="D27" s="10"/>
      <c r="E27" s="10"/>
      <c r="F27" s="10">
        <v>20</v>
      </c>
    </row>
    <row r="28" spans="1:6">
      <c r="A28" s="12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>
      <c r="A29" s="12" t="s">
        <v>8347</v>
      </c>
      <c r="B29" s="10"/>
      <c r="C29" s="10">
        <v>20</v>
      </c>
      <c r="D29" s="10"/>
      <c r="E29" s="10"/>
      <c r="F29" s="10">
        <v>20</v>
      </c>
    </row>
    <row r="30" spans="1:6">
      <c r="A30" s="12" t="s">
        <v>8361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>
      <c r="A31" s="12" t="s">
        <v>8341</v>
      </c>
      <c r="B31" s="10"/>
      <c r="C31" s="10"/>
      <c r="D31" s="10"/>
      <c r="E31" s="10">
        <v>40</v>
      </c>
      <c r="F31" s="10">
        <v>40</v>
      </c>
    </row>
    <row r="32" spans="1:6">
      <c r="A32" s="12" t="s">
        <v>8352</v>
      </c>
      <c r="B32" s="10"/>
      <c r="C32" s="10"/>
      <c r="D32" s="10"/>
      <c r="E32" s="10">
        <v>20</v>
      </c>
      <c r="F32" s="10">
        <v>20</v>
      </c>
    </row>
    <row r="33" spans="1:6">
      <c r="A33" s="12" t="s">
        <v>8329</v>
      </c>
      <c r="B33" s="10"/>
      <c r="C33" s="10">
        <v>20</v>
      </c>
      <c r="D33" s="10"/>
      <c r="E33" s="10"/>
      <c r="F33" s="10">
        <v>20</v>
      </c>
    </row>
    <row r="34" spans="1:6">
      <c r="A34" s="12" t="s">
        <v>8342</v>
      </c>
      <c r="B34" s="10"/>
      <c r="C34" s="10"/>
      <c r="D34" s="10"/>
      <c r="E34" s="10">
        <v>260</v>
      </c>
      <c r="F34" s="10">
        <v>260</v>
      </c>
    </row>
    <row r="35" spans="1:6">
      <c r="A35" s="12" t="s">
        <v>8325</v>
      </c>
      <c r="B35" s="10">
        <v>40</v>
      </c>
      <c r="C35" s="10"/>
      <c r="D35" s="10"/>
      <c r="E35" s="10"/>
      <c r="F35" s="10">
        <v>40</v>
      </c>
    </row>
    <row r="36" spans="1:6">
      <c r="A36" s="12" t="s">
        <v>8326</v>
      </c>
      <c r="B36" s="10"/>
      <c r="C36" s="10"/>
      <c r="D36" s="10"/>
      <c r="E36" s="10">
        <v>60</v>
      </c>
      <c r="F36" s="10">
        <v>60</v>
      </c>
    </row>
    <row r="37" spans="1:6">
      <c r="A37" s="12" t="s">
        <v>8330</v>
      </c>
      <c r="B37" s="10"/>
      <c r="C37" s="10"/>
      <c r="D37" s="10">
        <v>6</v>
      </c>
      <c r="E37" s="10">
        <v>34</v>
      </c>
      <c r="F37" s="10">
        <v>40</v>
      </c>
    </row>
    <row r="38" spans="1:6">
      <c r="A38" s="12" t="s">
        <v>8357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>
      <c r="A39" s="12" t="s">
        <v>8362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>
      <c r="A40" s="12" t="s">
        <v>8332</v>
      </c>
      <c r="B40" s="10"/>
      <c r="C40" s="10"/>
      <c r="D40" s="10"/>
      <c r="E40" s="10">
        <v>80</v>
      </c>
      <c r="F40" s="10">
        <v>80</v>
      </c>
    </row>
    <row r="41" spans="1:6">
      <c r="A41" s="12" t="s">
        <v>8327</v>
      </c>
      <c r="B41" s="10"/>
      <c r="C41" s="10"/>
      <c r="D41" s="10"/>
      <c r="E41" s="10">
        <v>60</v>
      </c>
      <c r="F41" s="10">
        <v>60</v>
      </c>
    </row>
    <row r="42" spans="1:6">
      <c r="A42" s="12" t="s">
        <v>8353</v>
      </c>
      <c r="B42" s="10">
        <v>10</v>
      </c>
      <c r="C42" s="10">
        <v>47</v>
      </c>
      <c r="D42" s="10"/>
      <c r="E42" s="10"/>
      <c r="F42" s="10">
        <v>57</v>
      </c>
    </row>
    <row r="43" spans="1:6">
      <c r="A43" s="12" t="s">
        <v>8333</v>
      </c>
      <c r="B43" s="10"/>
      <c r="C43" s="10">
        <v>100</v>
      </c>
      <c r="D43" s="10"/>
      <c r="E43" s="10"/>
      <c r="F43" s="10">
        <v>100</v>
      </c>
    </row>
    <row r="44" spans="1:6">
      <c r="A44" s="12" t="s">
        <v>8358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>
      <c r="A45" s="12" t="s">
        <v>8359</v>
      </c>
      <c r="B45" s="10">
        <v>100</v>
      </c>
      <c r="C45" s="10">
        <v>60</v>
      </c>
      <c r="D45" s="10"/>
      <c r="E45" s="10"/>
      <c r="F45" s="10">
        <v>160</v>
      </c>
    </row>
    <row r="46" spans="1:6">
      <c r="A46" s="12" t="s">
        <v>8343</v>
      </c>
      <c r="B46" s="10">
        <v>20</v>
      </c>
      <c r="C46" s="10"/>
      <c r="D46" s="10"/>
      <c r="E46" s="10"/>
      <c r="F46" s="10">
        <v>20</v>
      </c>
    </row>
    <row r="47" spans="1:6">
      <c r="A47" s="12" t="s">
        <v>8321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26C02-23A9-5A42-AF00-6660D3034B9E}">
  <dimension ref="A1:F18"/>
  <sheetViews>
    <sheetView showGridLines="0" topLeftCell="A2" workbookViewId="0">
      <selection activeCell="J10" sqref="J10"/>
    </sheetView>
  </sheetViews>
  <sheetFormatPr baseColWidth="10" defaultRowHeight="15"/>
  <cols>
    <col min="1" max="1" width="14.33203125" style="26" customWidth="1"/>
    <col min="2" max="6" width="14.33203125" style="9" customWidth="1"/>
  </cols>
  <sheetData>
    <row r="1" spans="1:6" ht="19">
      <c r="A1" s="23" t="s">
        <v>8379</v>
      </c>
      <c r="B1" s="21" t="s">
        <v>8364</v>
      </c>
      <c r="C1" s="21"/>
      <c r="D1" s="21"/>
      <c r="E1" s="21"/>
      <c r="F1" s="21"/>
    </row>
    <row r="2" spans="1:6" ht="19">
      <c r="A2" s="23" t="s">
        <v>8308</v>
      </c>
      <c r="B2" s="21" t="s">
        <v>8364</v>
      </c>
      <c r="C2" s="21"/>
      <c r="D2" s="21"/>
      <c r="E2" s="21"/>
      <c r="F2" s="21"/>
    </row>
    <row r="3" spans="1:6" ht="19">
      <c r="A3" s="24"/>
      <c r="B3" s="21"/>
      <c r="C3" s="21"/>
      <c r="D3" s="21"/>
      <c r="E3" s="21"/>
      <c r="F3" s="21"/>
    </row>
    <row r="4" spans="1:6" ht="19">
      <c r="A4" s="23" t="s">
        <v>8310</v>
      </c>
      <c r="B4" s="20" t="s">
        <v>8363</v>
      </c>
      <c r="C4" s="21"/>
      <c r="D4" s="21"/>
      <c r="E4" s="21"/>
      <c r="F4" s="21"/>
    </row>
    <row r="5" spans="1:6" ht="19">
      <c r="A5" s="23" t="s">
        <v>8311</v>
      </c>
      <c r="B5" s="21" t="s">
        <v>8220</v>
      </c>
      <c r="C5" s="21" t="s">
        <v>8221</v>
      </c>
      <c r="D5" s="21" t="s">
        <v>8222</v>
      </c>
      <c r="E5" s="21" t="s">
        <v>8219</v>
      </c>
      <c r="F5" s="21" t="s">
        <v>8321</v>
      </c>
    </row>
    <row r="6" spans="1:6" ht="19">
      <c r="A6" s="25" t="s">
        <v>8373</v>
      </c>
      <c r="B6" s="22">
        <v>34</v>
      </c>
      <c r="C6" s="22">
        <v>149</v>
      </c>
      <c r="D6" s="22">
        <v>2</v>
      </c>
      <c r="E6" s="22">
        <v>183</v>
      </c>
      <c r="F6" s="22">
        <v>368</v>
      </c>
    </row>
    <row r="7" spans="1:6" ht="19">
      <c r="A7" s="25" t="s">
        <v>8374</v>
      </c>
      <c r="B7" s="22">
        <v>27</v>
      </c>
      <c r="C7" s="22">
        <v>105</v>
      </c>
      <c r="D7" s="22">
        <v>18</v>
      </c>
      <c r="E7" s="22">
        <v>202</v>
      </c>
      <c r="F7" s="22">
        <v>352</v>
      </c>
    </row>
    <row r="8" spans="1:6" ht="19">
      <c r="A8" s="25" t="s">
        <v>8375</v>
      </c>
      <c r="B8" s="22">
        <v>28</v>
      </c>
      <c r="C8" s="22">
        <v>108</v>
      </c>
      <c r="D8" s="22">
        <v>30</v>
      </c>
      <c r="E8" s="22">
        <v>179</v>
      </c>
      <c r="F8" s="22">
        <v>345</v>
      </c>
    </row>
    <row r="9" spans="1:6" ht="19">
      <c r="A9" s="25" t="s">
        <v>8376</v>
      </c>
      <c r="B9" s="22">
        <v>27</v>
      </c>
      <c r="C9" s="22">
        <v>103</v>
      </c>
      <c r="D9" s="22"/>
      <c r="E9" s="22">
        <v>193</v>
      </c>
      <c r="F9" s="22">
        <v>323</v>
      </c>
    </row>
    <row r="10" spans="1:6" ht="19">
      <c r="A10" s="25" t="s">
        <v>8367</v>
      </c>
      <c r="B10" s="22">
        <v>26</v>
      </c>
      <c r="C10" s="22">
        <v>126</v>
      </c>
      <c r="D10" s="22"/>
      <c r="E10" s="22">
        <v>233</v>
      </c>
      <c r="F10" s="22">
        <v>385</v>
      </c>
    </row>
    <row r="11" spans="1:6" ht="19">
      <c r="A11" s="25" t="s">
        <v>8377</v>
      </c>
      <c r="B11" s="22">
        <v>27</v>
      </c>
      <c r="C11" s="22">
        <v>148</v>
      </c>
      <c r="D11" s="22"/>
      <c r="E11" s="22">
        <v>213</v>
      </c>
      <c r="F11" s="22">
        <v>388</v>
      </c>
    </row>
    <row r="12" spans="1:6" ht="19">
      <c r="A12" s="25" t="s">
        <v>8368</v>
      </c>
      <c r="B12" s="22">
        <v>44</v>
      </c>
      <c r="C12" s="22">
        <v>148</v>
      </c>
      <c r="D12" s="22"/>
      <c r="E12" s="22">
        <v>192</v>
      </c>
      <c r="F12" s="22">
        <v>384</v>
      </c>
    </row>
    <row r="13" spans="1:6" ht="19">
      <c r="A13" s="25" t="s">
        <v>8369</v>
      </c>
      <c r="B13" s="22">
        <v>32</v>
      </c>
      <c r="C13" s="22">
        <v>134</v>
      </c>
      <c r="D13" s="22"/>
      <c r="E13" s="22">
        <v>167</v>
      </c>
      <c r="F13" s="22">
        <v>333</v>
      </c>
    </row>
    <row r="14" spans="1:6" ht="19">
      <c r="A14" s="25" t="s">
        <v>8370</v>
      </c>
      <c r="B14" s="22">
        <v>24</v>
      </c>
      <c r="C14" s="22">
        <v>127</v>
      </c>
      <c r="D14" s="22"/>
      <c r="E14" s="22">
        <v>148</v>
      </c>
      <c r="F14" s="22">
        <v>299</v>
      </c>
    </row>
    <row r="15" spans="1:6" ht="19">
      <c r="A15" s="25" t="s">
        <v>8371</v>
      </c>
      <c r="B15" s="22">
        <v>20</v>
      </c>
      <c r="C15" s="22">
        <v>150</v>
      </c>
      <c r="D15" s="22"/>
      <c r="E15" s="22">
        <v>184</v>
      </c>
      <c r="F15" s="22">
        <v>354</v>
      </c>
    </row>
    <row r="16" spans="1:6" ht="19">
      <c r="A16" s="25" t="s">
        <v>8372</v>
      </c>
      <c r="B16" s="22">
        <v>37</v>
      </c>
      <c r="C16" s="22">
        <v>113</v>
      </c>
      <c r="D16" s="22"/>
      <c r="E16" s="22">
        <v>180</v>
      </c>
      <c r="F16" s="22">
        <v>330</v>
      </c>
    </row>
    <row r="17" spans="1:6" ht="19">
      <c r="A17" s="25" t="s">
        <v>8378</v>
      </c>
      <c r="B17" s="22">
        <v>23</v>
      </c>
      <c r="C17" s="22">
        <v>119</v>
      </c>
      <c r="D17" s="22"/>
      <c r="E17" s="22">
        <v>111</v>
      </c>
      <c r="F17" s="22">
        <v>253</v>
      </c>
    </row>
    <row r="18" spans="1:6" ht="19">
      <c r="A18" s="25" t="s">
        <v>8321</v>
      </c>
      <c r="B18" s="22">
        <v>349</v>
      </c>
      <c r="C18" s="22">
        <v>1530</v>
      </c>
      <c r="D18" s="22">
        <v>50</v>
      </c>
      <c r="E18" s="22">
        <v>2185</v>
      </c>
      <c r="F18" s="2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/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5" customWidth="1"/>
    <col min="11" max="11" width="17.83203125" customWidth="1"/>
    <col min="12" max="12" width="22.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8.5" style="6" customWidth="1"/>
    <col min="18" max="18" width="21.1640625" style="7" customWidth="1"/>
    <col min="19" max="20" width="13.83203125" style="9" customWidth="1"/>
  </cols>
  <sheetData>
    <row r="1" spans="1:20" ht="59" customHeight="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9">
        <f>(((I2/60)/60/24)+DATE(1970,1,1)+(-5/24))</f>
        <v>42207.916666666664</v>
      </c>
      <c r="K2">
        <v>1434931811</v>
      </c>
      <c r="L2" s="19">
        <f>(((K2/60)/60/24)+DATE(1970,1,1)+(-5/24))</f>
        <v>42176.798738425925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8">
        <f>E2/N2</f>
        <v>63.917582417582416</v>
      </c>
      <c r="S2" s="9" t="str">
        <f>LEFT(P2, SEARCH("/",P2,1)-1)</f>
        <v>film &amp; video</v>
      </c>
      <c r="T2" s="9" t="str">
        <f>RIGHT(P2,LEN(P2)-SEARCH("/",P2,1))</f>
        <v>television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9">
        <f>(((I3/60)/60/24)+DATE(1970,1,1)+(-5/24))</f>
        <v>42796.392164351848</v>
      </c>
      <c r="K3">
        <v>1485872683</v>
      </c>
      <c r="L3" s="19">
        <f>(((K3/60)/60/24)+DATE(1970,1,1)+(-5/24))</f>
        <v>42766.392164351848</v>
      </c>
      <c r="M3" t="b">
        <v>0</v>
      </c>
      <c r="N3">
        <v>79</v>
      </c>
      <c r="O3" t="b">
        <v>1</v>
      </c>
      <c r="P3" t="s">
        <v>8265</v>
      </c>
      <c r="Q3" s="5">
        <f>E3/D3</f>
        <v>1.4260827250608272</v>
      </c>
      <c r="R3" s="8">
        <f>E3/N3</f>
        <v>185.48101265822785</v>
      </c>
      <c r="S3" s="9" t="str">
        <f>LEFT(P3, SEARCH("/",P3,1)-1)</f>
        <v>film &amp; video</v>
      </c>
      <c r="T3" s="9" t="str">
        <f>RIGHT(P3,LEN(P3)-SEARCH("/",P3,1))</f>
        <v>television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9">
        <f>(((I4/60)/60/24)+DATE(1970,1,1)+(-5/24))</f>
        <v>42415.494016203702</v>
      </c>
      <c r="K4">
        <v>1454691083</v>
      </c>
      <c r="L4" s="19">
        <f>(((K4/60)/60/24)+DATE(1970,1,1)+(-5/24))</f>
        <v>42405.494016203702</v>
      </c>
      <c r="M4" t="b">
        <v>0</v>
      </c>
      <c r="N4">
        <v>35</v>
      </c>
      <c r="O4" t="b">
        <v>1</v>
      </c>
      <c r="P4" t="s">
        <v>8265</v>
      </c>
      <c r="Q4" s="5">
        <f>E4/D4</f>
        <v>1.05</v>
      </c>
      <c r="R4" s="8">
        <f>E4/N4</f>
        <v>15</v>
      </c>
      <c r="S4" s="9" t="str">
        <f>LEFT(P4, SEARCH("/",P4,1)-1)</f>
        <v>film &amp; video</v>
      </c>
      <c r="T4" s="9" t="str">
        <f>RIGHT(P4,LEN(P4)-SEARCH("/",P4,1))</f>
        <v>television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9">
        <f>(((I5/60)/60/24)+DATE(1970,1,1)+(-5/24))</f>
        <v>41858.306793981479</v>
      </c>
      <c r="K5">
        <v>1404822107</v>
      </c>
      <c r="L5" s="19">
        <f>(((K5/60)/60/24)+DATE(1970,1,1)+(-5/24))</f>
        <v>41828.306793981479</v>
      </c>
      <c r="M5" t="b">
        <v>0</v>
      </c>
      <c r="N5">
        <v>150</v>
      </c>
      <c r="O5" t="b">
        <v>1</v>
      </c>
      <c r="P5" t="s">
        <v>8265</v>
      </c>
      <c r="Q5" s="5">
        <f>E5/D5</f>
        <v>1.0389999999999999</v>
      </c>
      <c r="R5" s="8">
        <f>E5/N5</f>
        <v>69.266666666666666</v>
      </c>
      <c r="S5" s="9" t="str">
        <f>LEFT(P5, SEARCH("/",P5,1)-1)</f>
        <v>film &amp; video</v>
      </c>
      <c r="T5" s="9" t="str">
        <f>RIGHT(P5,LEN(P5)-SEARCH("/",P5,1))</f>
        <v>television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9">
        <f>(((I6/60)/60/24)+DATE(1970,1,1)+(-5/24))</f>
        <v>42357.625914351847</v>
      </c>
      <c r="K6">
        <v>1447963279</v>
      </c>
      <c r="L6" s="19">
        <f>(((K6/60)/60/24)+DATE(1970,1,1)+(-5/24))</f>
        <v>42327.625914351847</v>
      </c>
      <c r="M6" t="b">
        <v>0</v>
      </c>
      <c r="N6">
        <v>284</v>
      </c>
      <c r="O6" t="b">
        <v>1</v>
      </c>
      <c r="P6" t="s">
        <v>8265</v>
      </c>
      <c r="Q6" s="5">
        <f>E6/D6</f>
        <v>1.2299154545454545</v>
      </c>
      <c r="R6" s="8">
        <f>E6/N6</f>
        <v>190.55028169014085</v>
      </c>
      <c r="S6" s="9" t="str">
        <f>LEFT(P6, SEARCH("/",P6,1)-1)</f>
        <v>film &amp; video</v>
      </c>
      <c r="T6" s="9" t="str">
        <f>RIGHT(P6,LEN(P6)-SEARCH("/",P6,1))</f>
        <v>television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9">
        <f>(((I7/60)/60/24)+DATE(1970,1,1)+(-5/24))</f>
        <v>42580.024305555555</v>
      </c>
      <c r="K7">
        <v>1468362207</v>
      </c>
      <c r="L7" s="19">
        <f>(((K7/60)/60/24)+DATE(1970,1,1)+(-5/24))</f>
        <v>42563.724618055552</v>
      </c>
      <c r="M7" t="b">
        <v>0</v>
      </c>
      <c r="N7">
        <v>47</v>
      </c>
      <c r="O7" t="b">
        <v>1</v>
      </c>
      <c r="P7" t="s">
        <v>8265</v>
      </c>
      <c r="Q7" s="5">
        <f>E7/D7</f>
        <v>1.0977744436109027</v>
      </c>
      <c r="R7" s="8">
        <f>E7/N7</f>
        <v>93.40425531914893</v>
      </c>
      <c r="S7" s="9" t="str">
        <f>LEFT(P7, SEARCH("/",P7,1)-1)</f>
        <v>film &amp; video</v>
      </c>
      <c r="T7" s="9" t="str">
        <f>RIGHT(P7,LEN(P7)-SEARCH("/",P7,1))</f>
        <v>television</v>
      </c>
    </row>
    <row r="8" spans="1:20" ht="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9">
        <f>(((I8/60)/60/24)+DATE(1970,1,1)+(-5/24))</f>
        <v>41803.864004629628</v>
      </c>
      <c r="K8">
        <v>1401846250</v>
      </c>
      <c r="L8" s="19">
        <f>(((K8/60)/60/24)+DATE(1970,1,1)+(-5/24))</f>
        <v>41793.864004629628</v>
      </c>
      <c r="M8" t="b">
        <v>0</v>
      </c>
      <c r="N8">
        <v>58</v>
      </c>
      <c r="O8" t="b">
        <v>1</v>
      </c>
      <c r="P8" t="s">
        <v>8265</v>
      </c>
      <c r="Q8" s="5">
        <f>E8/D8</f>
        <v>1.064875</v>
      </c>
      <c r="R8" s="8">
        <f>E8/N8</f>
        <v>146.87931034482759</v>
      </c>
      <c r="S8" s="9" t="str">
        <f>LEFT(P8, SEARCH("/",P8,1)-1)</f>
        <v>film &amp; video</v>
      </c>
      <c r="T8" s="9" t="str">
        <f>RIGHT(P8,LEN(P8)-SEARCH("/",P8,1))</f>
        <v>television</v>
      </c>
    </row>
    <row r="9" spans="1:20" ht="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9">
        <f>(((I9/60)/60/24)+DATE(1970,1,1)+(-5/24))</f>
        <v>42555.838738425926</v>
      </c>
      <c r="K9">
        <v>1464224867</v>
      </c>
      <c r="L9" s="19">
        <f>(((K9/60)/60/24)+DATE(1970,1,1)+(-5/24))</f>
        <v>42515.838738425926</v>
      </c>
      <c r="M9" t="b">
        <v>0</v>
      </c>
      <c r="N9">
        <v>57</v>
      </c>
      <c r="O9" t="b">
        <v>1</v>
      </c>
      <c r="P9" t="s">
        <v>8265</v>
      </c>
      <c r="Q9" s="5">
        <f>E9/D9</f>
        <v>1.0122222222222221</v>
      </c>
      <c r="R9" s="8">
        <f>E9/N9</f>
        <v>159.82456140350877</v>
      </c>
      <c r="S9" s="9" t="str">
        <f>LEFT(P9, SEARCH("/",P9,1)-1)</f>
        <v>film &amp; video</v>
      </c>
      <c r="T9" s="9" t="str">
        <f>RIGHT(P9,LEN(P9)-SEARCH("/",P9,1))</f>
        <v>television</v>
      </c>
    </row>
    <row r="10" spans="1: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9">
        <f>(((I10/60)/60/24)+DATE(1970,1,1)+(-5/24))</f>
        <v>42475.666666666664</v>
      </c>
      <c r="K10">
        <v>1460155212</v>
      </c>
      <c r="L10" s="19">
        <f>(((K10/60)/60/24)+DATE(1970,1,1)+(-5/24))</f>
        <v>42468.736249999994</v>
      </c>
      <c r="M10" t="b">
        <v>0</v>
      </c>
      <c r="N10">
        <v>12</v>
      </c>
      <c r="O10" t="b">
        <v>1</v>
      </c>
      <c r="P10" t="s">
        <v>8265</v>
      </c>
      <c r="Q10" s="5">
        <f>E10/D10</f>
        <v>1.0004342857142856</v>
      </c>
      <c r="R10" s="8">
        <f>E10/N10</f>
        <v>291.79333333333335</v>
      </c>
      <c r="S10" s="9" t="str">
        <f>LEFT(P10, SEARCH("/",P10,1)-1)</f>
        <v>film &amp; video</v>
      </c>
      <c r="T10" s="9" t="str">
        <f>RIGHT(P10,LEN(P10)-SEARCH("/",P10,1))</f>
        <v>television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9">
        <f>(((I11/60)/60/24)+DATE(1970,1,1)+(-5/24))</f>
        <v>42476.895185185182</v>
      </c>
      <c r="K11">
        <v>1458268144</v>
      </c>
      <c r="L11" s="19">
        <f>(((K11/60)/60/24)+DATE(1970,1,1)+(-5/24))</f>
        <v>42446.895185185182</v>
      </c>
      <c r="M11" t="b">
        <v>0</v>
      </c>
      <c r="N11">
        <v>20</v>
      </c>
      <c r="O11" t="b">
        <v>1</v>
      </c>
      <c r="P11" t="s">
        <v>8265</v>
      </c>
      <c r="Q11" s="5">
        <f>E11/D11</f>
        <v>1.2599800000000001</v>
      </c>
      <c r="R11" s="8">
        <f>E11/N11</f>
        <v>31.499500000000001</v>
      </c>
      <c r="S11" s="9" t="str">
        <f>LEFT(P11, SEARCH("/",P11,1)-1)</f>
        <v>film &amp; video</v>
      </c>
      <c r="T11" s="9" t="str">
        <f>RIGHT(P11,LEN(P11)-SEARCH("/",P11,1))</f>
        <v>television</v>
      </c>
    </row>
    <row r="12" spans="1:20" ht="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9">
        <f>(((I12/60)/60/24)+DATE(1970,1,1)+(-5/24))</f>
        <v>41814.859710648147</v>
      </c>
      <c r="K12">
        <v>1400636279</v>
      </c>
      <c r="L12" s="19">
        <f>(((K12/60)/60/24)+DATE(1970,1,1)+(-5/24))</f>
        <v>41779.859710648147</v>
      </c>
      <c r="M12" t="b">
        <v>0</v>
      </c>
      <c r="N12">
        <v>19</v>
      </c>
      <c r="O12" t="b">
        <v>1</v>
      </c>
      <c r="P12" t="s">
        <v>8265</v>
      </c>
      <c r="Q12" s="5">
        <f>E12/D12</f>
        <v>1.0049999999999999</v>
      </c>
      <c r="R12" s="8">
        <f>E12/N12</f>
        <v>158.68421052631578</v>
      </c>
      <c r="S12" s="9" t="str">
        <f>LEFT(P12, SEARCH("/",P12,1)-1)</f>
        <v>film &amp; video</v>
      </c>
      <c r="T12" s="9" t="str">
        <f>RIGHT(P12,LEN(P12)-SEARCH("/",P12,1))</f>
        <v>television</v>
      </c>
    </row>
    <row r="13" spans="1:20" ht="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9">
        <f>(((I13/60)/60/24)+DATE(1970,1,1)+(-5/24))</f>
        <v>42603.916666666664</v>
      </c>
      <c r="K13">
        <v>1469126462</v>
      </c>
      <c r="L13" s="19">
        <f>(((K13/60)/60/24)+DATE(1970,1,1)+(-5/24))</f>
        <v>42572.570162037031</v>
      </c>
      <c r="M13" t="b">
        <v>0</v>
      </c>
      <c r="N13">
        <v>75</v>
      </c>
      <c r="O13" t="b">
        <v>1</v>
      </c>
      <c r="P13" t="s">
        <v>8265</v>
      </c>
      <c r="Q13" s="5">
        <f>E13/D13</f>
        <v>1.2050000000000001</v>
      </c>
      <c r="R13" s="8">
        <f>E13/N13</f>
        <v>80.333333333333329</v>
      </c>
      <c r="S13" s="9" t="str">
        <f>LEFT(P13, SEARCH("/",P13,1)-1)</f>
        <v>film &amp; video</v>
      </c>
      <c r="T13" s="9" t="str">
        <f>RIGHT(P13,LEN(P13)-SEARCH("/",P13,1))</f>
        <v>television</v>
      </c>
    </row>
    <row r="14" spans="1:20" ht="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9">
        <f>(((I14/60)/60/24)+DATE(1970,1,1)+(-5/24))</f>
        <v>41835.916666666664</v>
      </c>
      <c r="K14">
        <v>1401642425</v>
      </c>
      <c r="L14" s="19">
        <f>(((K14/60)/60/24)+DATE(1970,1,1)+(-5/24))</f>
        <v>41791.504918981482</v>
      </c>
      <c r="M14" t="b">
        <v>0</v>
      </c>
      <c r="N14">
        <v>827</v>
      </c>
      <c r="O14" t="b">
        <v>1</v>
      </c>
      <c r="P14" t="s">
        <v>8265</v>
      </c>
      <c r="Q14" s="5">
        <f>E14/D14</f>
        <v>1.6529333333333334</v>
      </c>
      <c r="R14" s="8">
        <f>E14/N14</f>
        <v>59.961305925030231</v>
      </c>
      <c r="S14" s="9" t="str">
        <f>LEFT(P14, SEARCH("/",P14,1)-1)</f>
        <v>film &amp; video</v>
      </c>
      <c r="T14" s="9" t="str">
        <f>RIGHT(P14,LEN(P14)-SEARCH("/",P14,1))</f>
        <v>television</v>
      </c>
    </row>
    <row r="15" spans="1:20" ht="30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9">
        <f>(((I15/60)/60/24)+DATE(1970,1,1)+(-5/24))</f>
        <v>42544.643749999996</v>
      </c>
      <c r="K15">
        <v>1463588109</v>
      </c>
      <c r="L15" s="19">
        <f>(((K15/60)/60/24)+DATE(1970,1,1)+(-5/24))</f>
        <v>42508.468854166662</v>
      </c>
      <c r="M15" t="b">
        <v>0</v>
      </c>
      <c r="N15">
        <v>51</v>
      </c>
      <c r="O15" t="b">
        <v>1</v>
      </c>
      <c r="P15" t="s">
        <v>8265</v>
      </c>
      <c r="Q15" s="5">
        <f>E15/D15</f>
        <v>1.5997142857142856</v>
      </c>
      <c r="R15" s="8">
        <f>E15/N15</f>
        <v>109.78431372549019</v>
      </c>
      <c r="S15" s="9" t="str">
        <f>LEFT(P15, SEARCH("/",P15,1)-1)</f>
        <v>film &amp; video</v>
      </c>
      <c r="T15" s="9" t="str">
        <f>RIGHT(P15,LEN(P15)-SEARCH("/",P15,1))</f>
        <v>television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9">
        <f>(((I16/60)/60/24)+DATE(1970,1,1)+(-5/24))</f>
        <v>41833.374305555553</v>
      </c>
      <c r="K16">
        <v>1403051888</v>
      </c>
      <c r="L16" s="19">
        <f>(((K16/60)/60/24)+DATE(1970,1,1)+(-5/24))</f>
        <v>41807.818148148144</v>
      </c>
      <c r="M16" t="b">
        <v>0</v>
      </c>
      <c r="N16">
        <v>41</v>
      </c>
      <c r="O16" t="b">
        <v>1</v>
      </c>
      <c r="P16" t="s">
        <v>8265</v>
      </c>
      <c r="Q16" s="5">
        <f>E16/D16</f>
        <v>1.0093333333333334</v>
      </c>
      <c r="R16" s="8">
        <f>E16/N16</f>
        <v>147.70731707317074</v>
      </c>
      <c r="S16" s="9" t="str">
        <f>LEFT(P16, SEARCH("/",P16,1)-1)</f>
        <v>film &amp; video</v>
      </c>
      <c r="T16" s="9" t="str">
        <f>RIGHT(P16,LEN(P16)-SEARCH("/",P16,1))</f>
        <v>television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9">
        <f>(((I17/60)/60/24)+DATE(1970,1,1)+(-5/24))</f>
        <v>42274.634722222218</v>
      </c>
      <c r="K17">
        <v>1441790658</v>
      </c>
      <c r="L17" s="19">
        <f>(((K17/60)/60/24)+DATE(1970,1,1)+(-5/24))</f>
        <v>42256.183541666665</v>
      </c>
      <c r="M17" t="b">
        <v>0</v>
      </c>
      <c r="N17">
        <v>98</v>
      </c>
      <c r="O17" t="b">
        <v>1</v>
      </c>
      <c r="P17" t="s">
        <v>8265</v>
      </c>
      <c r="Q17" s="5">
        <f>E17/D17</f>
        <v>1.0660000000000001</v>
      </c>
      <c r="R17" s="8">
        <f>E17/N17</f>
        <v>21.755102040816325</v>
      </c>
      <c r="S17" s="9" t="str">
        <f>LEFT(P17, SEARCH("/",P17,1)-1)</f>
        <v>film &amp; video</v>
      </c>
      <c r="T17" s="9" t="str">
        <f>RIGHT(P17,LEN(P17)-SEARCH("/",P17,1))</f>
        <v>television</v>
      </c>
    </row>
    <row r="18" spans="1:20" ht="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9">
        <f>(((I18/60)/60/24)+DATE(1970,1,1)+(-5/24))</f>
        <v>41806.020833333328</v>
      </c>
      <c r="K18">
        <v>1398971211</v>
      </c>
      <c r="L18" s="19">
        <f>(((K18/60)/60/24)+DATE(1970,1,1)+(-5/24))</f>
        <v>41760.588090277779</v>
      </c>
      <c r="M18" t="b">
        <v>0</v>
      </c>
      <c r="N18">
        <v>70</v>
      </c>
      <c r="O18" t="b">
        <v>1</v>
      </c>
      <c r="P18" t="s">
        <v>8265</v>
      </c>
      <c r="Q18" s="5">
        <f>E18/D18</f>
        <v>1.0024166666666667</v>
      </c>
      <c r="R18" s="8">
        <f>E18/N18</f>
        <v>171.84285714285716</v>
      </c>
      <c r="S18" s="9" t="str">
        <f>LEFT(P18, SEARCH("/",P18,1)-1)</f>
        <v>film &amp; video</v>
      </c>
      <c r="T18" s="9" t="str">
        <f>RIGHT(P18,LEN(P18)-SEARCH("/",P18,1))</f>
        <v>television</v>
      </c>
    </row>
    <row r="19" spans="1:20" ht="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9">
        <f>(((I19/60)/60/24)+DATE(1970,1,1)+(-5/24))</f>
        <v>41947.565069444441</v>
      </c>
      <c r="K19">
        <v>1412530422</v>
      </c>
      <c r="L19" s="19">
        <f>(((K19/60)/60/24)+DATE(1970,1,1)+(-5/24))</f>
        <v>41917.523402777777</v>
      </c>
      <c r="M19" t="b">
        <v>0</v>
      </c>
      <c r="N19">
        <v>36</v>
      </c>
      <c r="O19" t="b">
        <v>1</v>
      </c>
      <c r="P19" t="s">
        <v>8265</v>
      </c>
      <c r="Q19" s="5">
        <f>E19/D19</f>
        <v>1.0066666666666666</v>
      </c>
      <c r="R19" s="8">
        <f>E19/N19</f>
        <v>41.944444444444443</v>
      </c>
      <c r="S19" s="9" t="str">
        <f>LEFT(P19, SEARCH("/",P19,1)-1)</f>
        <v>film &amp; video</v>
      </c>
      <c r="T19" s="9" t="str">
        <f>RIGHT(P19,LEN(P19)-SEARCH("/",P19,1))</f>
        <v>television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9">
        <f>(((I20/60)/60/24)+DATE(1970,1,1)+(-5/24))</f>
        <v>41899.333981481483</v>
      </c>
      <c r="K20">
        <v>1408366856</v>
      </c>
      <c r="L20" s="19">
        <f>(((K20/60)/60/24)+DATE(1970,1,1)+(-5/24))</f>
        <v>41869.333981481483</v>
      </c>
      <c r="M20" t="b">
        <v>0</v>
      </c>
      <c r="N20">
        <v>342</v>
      </c>
      <c r="O20" t="b">
        <v>1</v>
      </c>
      <c r="P20" t="s">
        <v>8265</v>
      </c>
      <c r="Q20" s="5">
        <f>E20/D20</f>
        <v>1.0632110000000001</v>
      </c>
      <c r="R20" s="8">
        <f>E20/N20</f>
        <v>93.264122807017543</v>
      </c>
      <c r="S20" s="9" t="str">
        <f>LEFT(P20, SEARCH("/",P20,1)-1)</f>
        <v>film &amp; video</v>
      </c>
      <c r="T20" s="9" t="str">
        <f>RIGHT(P20,LEN(P20)-SEARCH("/",P20,1))</f>
        <v>television</v>
      </c>
    </row>
    <row r="21" spans="1:20" ht="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9">
        <f>(((I21/60)/60/24)+DATE(1970,1,1)+(-5/24))</f>
        <v>42205.608032407406</v>
      </c>
      <c r="K21">
        <v>1434828934</v>
      </c>
      <c r="L21" s="19">
        <f>(((K21/60)/60/24)+DATE(1970,1,1)+(-5/24))</f>
        <v>42175.608032407406</v>
      </c>
      <c r="M21" t="b">
        <v>0</v>
      </c>
      <c r="N21">
        <v>22</v>
      </c>
      <c r="O21" t="b">
        <v>1</v>
      </c>
      <c r="P21" t="s">
        <v>8265</v>
      </c>
      <c r="Q21" s="5">
        <f>E21/D21</f>
        <v>1.4529411764705882</v>
      </c>
      <c r="R21" s="8">
        <f>E21/N21</f>
        <v>56.136363636363633</v>
      </c>
      <c r="S21" s="9" t="str">
        <f>LEFT(P21, SEARCH("/",P21,1)-1)</f>
        <v>film &amp; video</v>
      </c>
      <c r="T21" s="9" t="str">
        <f>RIGHT(P21,LEN(P21)-SEARCH("/",P21,1))</f>
        <v>television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9">
        <f>(((I22/60)/60/24)+DATE(1970,1,1)+(-5/24))</f>
        <v>42260.549907407411</v>
      </c>
      <c r="K22">
        <v>1436983912</v>
      </c>
      <c r="L22" s="19">
        <f>(((K22/60)/60/24)+DATE(1970,1,1)+(-5/24))</f>
        <v>42200.549907407411</v>
      </c>
      <c r="M22" t="b">
        <v>0</v>
      </c>
      <c r="N22">
        <v>25</v>
      </c>
      <c r="O22" t="b">
        <v>1</v>
      </c>
      <c r="P22" t="s">
        <v>8265</v>
      </c>
      <c r="Q22" s="5">
        <f>E22/D22</f>
        <v>1.002</v>
      </c>
      <c r="R22" s="8">
        <f>E22/N22</f>
        <v>80.16</v>
      </c>
      <c r="S22" s="9" t="str">
        <f>LEFT(P22, SEARCH("/",P22,1)-1)</f>
        <v>film &amp; video</v>
      </c>
      <c r="T22" s="9" t="str">
        <f>RIGHT(P22,LEN(P22)-SEARCH("/",P22,1))</f>
        <v>television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9">
        <f>(((I23/60)/60/24)+DATE(1970,1,1)+(-5/24))</f>
        <v>41908.418854166666</v>
      </c>
      <c r="K23">
        <v>1409151789</v>
      </c>
      <c r="L23" s="19">
        <f>(((K23/60)/60/24)+DATE(1970,1,1)+(-5/24))</f>
        <v>41878.418854166666</v>
      </c>
      <c r="M23" t="b">
        <v>0</v>
      </c>
      <c r="N23">
        <v>101</v>
      </c>
      <c r="O23" t="b">
        <v>1</v>
      </c>
      <c r="P23" t="s">
        <v>8265</v>
      </c>
      <c r="Q23" s="5">
        <f>E23/D23</f>
        <v>1.0913513513513513</v>
      </c>
      <c r="R23" s="8">
        <f>E23/N23</f>
        <v>199.9009900990099</v>
      </c>
      <c r="S23" s="9" t="str">
        <f>LEFT(P23, SEARCH("/",P23,1)-1)</f>
        <v>film &amp; video</v>
      </c>
      <c r="T23" s="9" t="str">
        <f>RIGHT(P23,LEN(P23)-SEARCH("/",P23,1))</f>
        <v>television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9">
        <f>(((I24/60)/60/24)+DATE(1970,1,1)+(-5/24))</f>
        <v>42005.124305555553</v>
      </c>
      <c r="K24">
        <v>1418766740</v>
      </c>
      <c r="L24" s="19">
        <f>(((K24/60)/60/24)+DATE(1970,1,1)+(-5/24))</f>
        <v>41989.703009259254</v>
      </c>
      <c r="M24" t="b">
        <v>0</v>
      </c>
      <c r="N24">
        <v>8</v>
      </c>
      <c r="O24" t="b">
        <v>1</v>
      </c>
      <c r="P24" t="s">
        <v>8265</v>
      </c>
      <c r="Q24" s="5">
        <f>E24/D24</f>
        <v>1.1714285714285715</v>
      </c>
      <c r="R24" s="8">
        <f>E24/N24</f>
        <v>51.25</v>
      </c>
      <c r="S24" s="9" t="str">
        <f>LEFT(P24, SEARCH("/",P24,1)-1)</f>
        <v>film &amp; video</v>
      </c>
      <c r="T24" s="9" t="str">
        <f>RIGHT(P24,LEN(P24)-SEARCH("/",P24,1))</f>
        <v>television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9">
        <f>(((I25/60)/60/24)+DATE(1970,1,1)+(-5/24))</f>
        <v>42124.430555555555</v>
      </c>
      <c r="K25">
        <v>1428086501</v>
      </c>
      <c r="L25" s="19">
        <f>(((K25/60)/60/24)+DATE(1970,1,1)+(-5/24))</f>
        <v>42097.570613425924</v>
      </c>
      <c r="M25" t="b">
        <v>0</v>
      </c>
      <c r="N25">
        <v>23</v>
      </c>
      <c r="O25" t="b">
        <v>1</v>
      </c>
      <c r="P25" t="s">
        <v>8265</v>
      </c>
      <c r="Q25" s="5">
        <f>E25/D25</f>
        <v>1.1850000000000001</v>
      </c>
      <c r="R25" s="8">
        <f>E25/N25</f>
        <v>103.04347826086956</v>
      </c>
      <c r="S25" s="9" t="str">
        <f>LEFT(P25, SEARCH("/",P25,1)-1)</f>
        <v>film &amp; video</v>
      </c>
      <c r="T25" s="9" t="str">
        <f>RIGHT(P25,LEN(P25)-SEARCH("/",P25,1))</f>
        <v>television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9">
        <f>(((I26/60)/60/24)+DATE(1970,1,1)+(-5/24))</f>
        <v>42262.61041666667</v>
      </c>
      <c r="K26">
        <v>1439494863</v>
      </c>
      <c r="L26" s="19">
        <f>(((K26/60)/60/24)+DATE(1970,1,1)+(-5/24))</f>
        <v>42229.611840277772</v>
      </c>
      <c r="M26" t="b">
        <v>0</v>
      </c>
      <c r="N26">
        <v>574</v>
      </c>
      <c r="O26" t="b">
        <v>1</v>
      </c>
      <c r="P26" t="s">
        <v>8265</v>
      </c>
      <c r="Q26" s="5">
        <f>E26/D26</f>
        <v>1.0880768571428572</v>
      </c>
      <c r="R26" s="8">
        <f>E26/N26</f>
        <v>66.346149825783982</v>
      </c>
      <c r="S26" s="9" t="str">
        <f>LEFT(P26, SEARCH("/",P26,1)-1)</f>
        <v>film &amp; video</v>
      </c>
      <c r="T26" s="9" t="str">
        <f>RIGHT(P26,LEN(P26)-SEARCH("/",P26,1))</f>
        <v>television</v>
      </c>
    </row>
    <row r="27" spans="1:20" ht="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9">
        <f>(((I27/60)/60/24)+DATE(1970,1,1)+(-5/24))</f>
        <v>42377.816678240742</v>
      </c>
      <c r="K27">
        <v>1447115761</v>
      </c>
      <c r="L27" s="19">
        <f>(((K27/60)/60/24)+DATE(1970,1,1)+(-5/24))</f>
        <v>42317.816678240742</v>
      </c>
      <c r="M27" t="b">
        <v>0</v>
      </c>
      <c r="N27">
        <v>14</v>
      </c>
      <c r="O27" t="b">
        <v>1</v>
      </c>
      <c r="P27" t="s">
        <v>8265</v>
      </c>
      <c r="Q27" s="5">
        <f>E27/D27</f>
        <v>1.3333333333333333</v>
      </c>
      <c r="R27" s="8">
        <f>E27/N27</f>
        <v>57.142857142857146</v>
      </c>
      <c r="S27" s="9" t="str">
        <f>LEFT(P27, SEARCH("/",P27,1)-1)</f>
        <v>film &amp; video</v>
      </c>
      <c r="T27" s="9" t="str">
        <f>RIGHT(P27,LEN(P27)-SEARCH("/",P27,1))</f>
        <v>television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9">
        <f>(((I28/60)/60/24)+DATE(1970,1,1)+(-5/24))</f>
        <v>41868.307222222218</v>
      </c>
      <c r="K28">
        <v>1404822144</v>
      </c>
      <c r="L28" s="19">
        <f>(((K28/60)/60/24)+DATE(1970,1,1)+(-5/24))</f>
        <v>41828.307222222218</v>
      </c>
      <c r="M28" t="b">
        <v>0</v>
      </c>
      <c r="N28">
        <v>19</v>
      </c>
      <c r="O28" t="b">
        <v>1</v>
      </c>
      <c r="P28" t="s">
        <v>8265</v>
      </c>
      <c r="Q28" s="5">
        <f>E28/D28</f>
        <v>1.552</v>
      </c>
      <c r="R28" s="8">
        <f>E28/N28</f>
        <v>102.10526315789474</v>
      </c>
      <c r="S28" s="9" t="str">
        <f>LEFT(P28, SEARCH("/",P28,1)-1)</f>
        <v>film &amp; video</v>
      </c>
      <c r="T28" s="9" t="str">
        <f>RIGHT(P28,LEN(P28)-SEARCH("/",P28,1))</f>
        <v>television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9">
        <f>(((I29/60)/60/24)+DATE(1970,1,1)+(-5/24))</f>
        <v>41958.998067129629</v>
      </c>
      <c r="K29">
        <v>1413518233</v>
      </c>
      <c r="L29" s="19">
        <f>(((K29/60)/60/24)+DATE(1970,1,1)+(-5/24))</f>
        <v>41928.956400462957</v>
      </c>
      <c r="M29" t="b">
        <v>0</v>
      </c>
      <c r="N29">
        <v>150</v>
      </c>
      <c r="O29" t="b">
        <v>1</v>
      </c>
      <c r="P29" t="s">
        <v>8265</v>
      </c>
      <c r="Q29" s="5">
        <f>E29/D29</f>
        <v>1.1172500000000001</v>
      </c>
      <c r="R29" s="8">
        <f>E29/N29</f>
        <v>148.96666666666667</v>
      </c>
      <c r="S29" s="9" t="str">
        <f>LEFT(P29, SEARCH("/",P29,1)-1)</f>
        <v>film &amp; video</v>
      </c>
      <c r="T29" s="9" t="str">
        <f>RIGHT(P29,LEN(P29)-SEARCH("/",P29,1))</f>
        <v>television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9">
        <f>(((I30/60)/60/24)+DATE(1970,1,1)+(-5/24))</f>
        <v>42354.755601851844</v>
      </c>
      <c r="K30">
        <v>1447715284</v>
      </c>
      <c r="L30" s="19">
        <f>(((K30/60)/60/24)+DATE(1970,1,1)+(-5/24))</f>
        <v>42324.755601851844</v>
      </c>
      <c r="M30" t="b">
        <v>0</v>
      </c>
      <c r="N30">
        <v>71</v>
      </c>
      <c r="O30" t="b">
        <v>1</v>
      </c>
      <c r="P30" t="s">
        <v>8265</v>
      </c>
      <c r="Q30" s="5">
        <f>E30/D30</f>
        <v>1.0035000000000001</v>
      </c>
      <c r="R30" s="8">
        <f>E30/N30</f>
        <v>169.6056338028169</v>
      </c>
      <c r="S30" s="9" t="str">
        <f>LEFT(P30, SEARCH("/",P30,1)-1)</f>
        <v>film &amp; video</v>
      </c>
      <c r="T30" s="9" t="str">
        <f>RIGHT(P30,LEN(P30)-SEARCH("/",P30,1))</f>
        <v>television</v>
      </c>
    </row>
    <row r="31" spans="1:20" ht="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9">
        <f>(((I31/60)/60/24)+DATE(1970,1,1)+(-5/24))</f>
        <v>41842.464907407404</v>
      </c>
      <c r="K31">
        <v>1403453368</v>
      </c>
      <c r="L31" s="19">
        <f>(((K31/60)/60/24)+DATE(1970,1,1)+(-5/24))</f>
        <v>41812.464907407404</v>
      </c>
      <c r="M31" t="b">
        <v>0</v>
      </c>
      <c r="N31">
        <v>117</v>
      </c>
      <c r="O31" t="b">
        <v>1</v>
      </c>
      <c r="P31" t="s">
        <v>8265</v>
      </c>
      <c r="Q31" s="5">
        <f>E31/D31</f>
        <v>1.2333333333333334</v>
      </c>
      <c r="R31" s="8">
        <f>E31/N31</f>
        <v>31.623931623931625</v>
      </c>
      <c r="S31" s="9" t="str">
        <f>LEFT(P31, SEARCH("/",P31,1)-1)</f>
        <v>film &amp; video</v>
      </c>
      <c r="T31" s="9" t="str">
        <f>RIGHT(P31,LEN(P31)-SEARCH("/",P31,1))</f>
        <v>television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9">
        <f>(((I32/60)/60/24)+DATE(1970,1,1)+(-5/24))</f>
        <v>41872.084664351853</v>
      </c>
      <c r="K32">
        <v>1406012515</v>
      </c>
      <c r="L32" s="19">
        <f>(((K32/60)/60/24)+DATE(1970,1,1)+(-5/24))</f>
        <v>41842.084664351853</v>
      </c>
      <c r="M32" t="b">
        <v>0</v>
      </c>
      <c r="N32">
        <v>53</v>
      </c>
      <c r="O32" t="b">
        <v>1</v>
      </c>
      <c r="P32" t="s">
        <v>8265</v>
      </c>
      <c r="Q32" s="5">
        <f>E32/D32</f>
        <v>1.0129975</v>
      </c>
      <c r="R32" s="8">
        <f>E32/N32</f>
        <v>76.45264150943396</v>
      </c>
      <c r="S32" s="9" t="str">
        <f>LEFT(P32, SEARCH("/",P32,1)-1)</f>
        <v>film &amp; video</v>
      </c>
      <c r="T32" s="9" t="str">
        <f>RIGHT(P32,LEN(P32)-SEARCH("/",P32,1))</f>
        <v>television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9">
        <f>(((I33/60)/60/24)+DATE(1970,1,1)+(-5/24))</f>
        <v>42394.583726851844</v>
      </c>
      <c r="K33">
        <v>1452193234</v>
      </c>
      <c r="L33" s="19">
        <f>(((K33/60)/60/24)+DATE(1970,1,1)+(-5/24))</f>
        <v>42376.583726851844</v>
      </c>
      <c r="M33" t="b">
        <v>0</v>
      </c>
      <c r="N33">
        <v>1</v>
      </c>
      <c r="O33" t="b">
        <v>1</v>
      </c>
      <c r="P33" t="s">
        <v>8265</v>
      </c>
      <c r="Q33" s="5">
        <f>E33/D33</f>
        <v>1</v>
      </c>
      <c r="R33" s="8">
        <f>E33/N33</f>
        <v>13</v>
      </c>
      <c r="S33" s="9" t="str">
        <f>LEFT(P33, SEARCH("/",P33,1)-1)</f>
        <v>film &amp; video</v>
      </c>
      <c r="T33" s="9" t="str">
        <f>RIGHT(P33,LEN(P33)-SEARCH("/",P33,1))</f>
        <v>television</v>
      </c>
    </row>
    <row r="34" spans="1:20" ht="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9">
        <f>(((I34/60)/60/24)+DATE(1970,1,1)+(-5/24))</f>
        <v>42502.957638888889</v>
      </c>
      <c r="K34">
        <v>1459523017</v>
      </c>
      <c r="L34" s="19">
        <f>(((K34/60)/60/24)+DATE(1970,1,1)+(-5/24))</f>
        <v>42461.419178240736</v>
      </c>
      <c r="M34" t="b">
        <v>0</v>
      </c>
      <c r="N34">
        <v>89</v>
      </c>
      <c r="O34" t="b">
        <v>1</v>
      </c>
      <c r="P34" t="s">
        <v>8265</v>
      </c>
      <c r="Q34" s="5">
        <f>E34/D34</f>
        <v>1.0024604569420035</v>
      </c>
      <c r="R34" s="8">
        <f>E34/N34</f>
        <v>320.44943820224717</v>
      </c>
      <c r="S34" s="9" t="str">
        <f>LEFT(P34, SEARCH("/",P34,1)-1)</f>
        <v>film &amp; video</v>
      </c>
      <c r="T34" s="9" t="str">
        <f>RIGHT(P34,LEN(P34)-SEARCH("/",P34,1))</f>
        <v>television</v>
      </c>
    </row>
    <row r="35" spans="1:20" ht="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9">
        <f>(((I35/60)/60/24)+DATE(1970,1,1)+(-5/24))</f>
        <v>42316.49422453704</v>
      </c>
      <c r="K35">
        <v>1444405901</v>
      </c>
      <c r="L35" s="19">
        <f>(((K35/60)/60/24)+DATE(1970,1,1)+(-5/24))</f>
        <v>42286.452557870369</v>
      </c>
      <c r="M35" t="b">
        <v>0</v>
      </c>
      <c r="N35">
        <v>64</v>
      </c>
      <c r="O35" t="b">
        <v>1</v>
      </c>
      <c r="P35" t="s">
        <v>8265</v>
      </c>
      <c r="Q35" s="5">
        <f>E35/D35</f>
        <v>1.0209523809523811</v>
      </c>
      <c r="R35" s="8">
        <f>E35/N35</f>
        <v>83.75</v>
      </c>
      <c r="S35" s="9" t="str">
        <f>LEFT(P35, SEARCH("/",P35,1)-1)</f>
        <v>film &amp; video</v>
      </c>
      <c r="T35" s="9" t="str">
        <f>RIGHT(P35,LEN(P35)-SEARCH("/",P35,1))</f>
        <v>television</v>
      </c>
    </row>
    <row r="36" spans="1:20" ht="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9">
        <f>(((I36/60)/60/24)+DATE(1970,1,1)+(-5/24))</f>
        <v>41856.113437499997</v>
      </c>
      <c r="K36">
        <v>1405928601</v>
      </c>
      <c r="L36" s="19">
        <f>(((K36/60)/60/24)+DATE(1970,1,1)+(-5/24))</f>
        <v>41841.113437499997</v>
      </c>
      <c r="M36" t="b">
        <v>0</v>
      </c>
      <c r="N36">
        <v>68</v>
      </c>
      <c r="O36" t="b">
        <v>1</v>
      </c>
      <c r="P36" t="s">
        <v>8265</v>
      </c>
      <c r="Q36" s="5">
        <f>E36/D36</f>
        <v>1.3046153846153845</v>
      </c>
      <c r="R36" s="8">
        <f>E36/N36</f>
        <v>49.882352941176471</v>
      </c>
      <c r="S36" s="9" t="str">
        <f>LEFT(P36, SEARCH("/",P36,1)-1)</f>
        <v>film &amp; video</v>
      </c>
      <c r="T36" s="9" t="str">
        <f>RIGHT(P36,LEN(P36)-SEARCH("/",P36,1))</f>
        <v>television</v>
      </c>
    </row>
    <row r="37" spans="1:20" ht="30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9">
        <f>(((I37/60)/60/24)+DATE(1970,1,1)+(-5/24))</f>
        <v>42121.791666666664</v>
      </c>
      <c r="K37">
        <v>1428130814</v>
      </c>
      <c r="L37" s="19">
        <f>(((K37/60)/60/24)+DATE(1970,1,1)+(-5/24))</f>
        <v>42098.083495370367</v>
      </c>
      <c r="M37" t="b">
        <v>0</v>
      </c>
      <c r="N37">
        <v>28</v>
      </c>
      <c r="O37" t="b">
        <v>1</v>
      </c>
      <c r="P37" t="s">
        <v>8265</v>
      </c>
      <c r="Q37" s="5">
        <f>E37/D37</f>
        <v>1.665</v>
      </c>
      <c r="R37" s="8">
        <f>E37/N37</f>
        <v>59.464285714285715</v>
      </c>
      <c r="S37" s="9" t="str">
        <f>LEFT(P37, SEARCH("/",P37,1)-1)</f>
        <v>film &amp; video</v>
      </c>
      <c r="T37" s="9" t="str">
        <f>RIGHT(P37,LEN(P37)-SEARCH("/",P37,1))</f>
        <v>television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9">
        <f>(((I38/60)/60/24)+DATE(1970,1,1)+(-5/24))</f>
        <v>42098.05700231481</v>
      </c>
      <c r="K38">
        <v>1425540125</v>
      </c>
      <c r="L38" s="19">
        <f>(((K38/60)/60/24)+DATE(1970,1,1)+(-5/24))</f>
        <v>42068.098668981482</v>
      </c>
      <c r="M38" t="b">
        <v>0</v>
      </c>
      <c r="N38">
        <v>44</v>
      </c>
      <c r="O38" t="b">
        <v>1</v>
      </c>
      <c r="P38" t="s">
        <v>8265</v>
      </c>
      <c r="Q38" s="5">
        <f>E38/D38</f>
        <v>1.4215</v>
      </c>
      <c r="R38" s="8">
        <f>E38/N38</f>
        <v>193.84090909090909</v>
      </c>
      <c r="S38" s="9" t="str">
        <f>LEFT(P38, SEARCH("/",P38,1)-1)</f>
        <v>film &amp; video</v>
      </c>
      <c r="T38" s="9" t="str">
        <f>RIGHT(P38,LEN(P38)-SEARCH("/",P38,1))</f>
        <v>television</v>
      </c>
    </row>
    <row r="39" spans="1:20" ht="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9">
        <f>(((I39/60)/60/24)+DATE(1970,1,1)+(-5/24))</f>
        <v>42062.484710648147</v>
      </c>
      <c r="K39">
        <v>1422463079</v>
      </c>
      <c r="L39" s="19">
        <f>(((K39/60)/60/24)+DATE(1970,1,1)+(-5/24))</f>
        <v>42032.484710648147</v>
      </c>
      <c r="M39" t="b">
        <v>0</v>
      </c>
      <c r="N39">
        <v>253</v>
      </c>
      <c r="O39" t="b">
        <v>1</v>
      </c>
      <c r="P39" t="s">
        <v>8265</v>
      </c>
      <c r="Q39" s="5">
        <f>E39/D39</f>
        <v>1.8344090909090909</v>
      </c>
      <c r="R39" s="8">
        <f>E39/N39</f>
        <v>159.51383399209487</v>
      </c>
      <c r="S39" s="9" t="str">
        <f>LEFT(P39, SEARCH("/",P39,1)-1)</f>
        <v>film &amp; video</v>
      </c>
      <c r="T39" s="9" t="str">
        <f>RIGHT(P39,LEN(P39)-SEARCH("/",P39,1))</f>
        <v>television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9">
        <f>(((I40/60)/60/24)+DATE(1970,1,1)+(-5/24))</f>
        <v>41404.848888888882</v>
      </c>
      <c r="K40">
        <v>1365643344</v>
      </c>
      <c r="L40" s="19">
        <f>(((K40/60)/60/24)+DATE(1970,1,1)+(-5/24))</f>
        <v>41374.848888888882</v>
      </c>
      <c r="M40" t="b">
        <v>0</v>
      </c>
      <c r="N40">
        <v>66</v>
      </c>
      <c r="O40" t="b">
        <v>1</v>
      </c>
      <c r="P40" t="s">
        <v>8265</v>
      </c>
      <c r="Q40" s="5">
        <f>E40/D40</f>
        <v>1.1004</v>
      </c>
      <c r="R40" s="8">
        <f>E40/N40</f>
        <v>41.68181818181818</v>
      </c>
      <c r="S40" s="9" t="str">
        <f>LEFT(P40, SEARCH("/",P40,1)-1)</f>
        <v>film &amp; video</v>
      </c>
      <c r="T40" s="9" t="str">
        <f>RIGHT(P40,LEN(P40)-SEARCH("/",P40,1))</f>
        <v>television</v>
      </c>
    </row>
    <row r="41" spans="1:20" ht="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9">
        <f>(((I41/60)/60/24)+DATE(1970,1,1)+(-5/24))</f>
        <v>41784.749305555553</v>
      </c>
      <c r="K41">
        <v>1398388068</v>
      </c>
      <c r="L41" s="19">
        <f>(((K41/60)/60/24)+DATE(1970,1,1)+(-5/24))</f>
        <v>41753.838749999995</v>
      </c>
      <c r="M41" t="b">
        <v>0</v>
      </c>
      <c r="N41">
        <v>217</v>
      </c>
      <c r="O41" t="b">
        <v>1</v>
      </c>
      <c r="P41" t="s">
        <v>8265</v>
      </c>
      <c r="Q41" s="5">
        <f>E41/D41</f>
        <v>1.3098000000000001</v>
      </c>
      <c r="R41" s="8">
        <f>E41/N41</f>
        <v>150.89861751152074</v>
      </c>
      <c r="S41" s="9" t="str">
        <f>LEFT(P41, SEARCH("/",P41,1)-1)</f>
        <v>film &amp; video</v>
      </c>
      <c r="T41" s="9" t="str">
        <f>RIGHT(P41,LEN(P41)-SEARCH("/",P41,1))</f>
        <v>television</v>
      </c>
    </row>
    <row r="42" spans="1:20" ht="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9">
        <f>(((I42/60)/60/24)+DATE(1970,1,1)+(-5/24))</f>
        <v>41808.958333333328</v>
      </c>
      <c r="K42">
        <v>1401426488</v>
      </c>
      <c r="L42" s="19">
        <f>(((K42/60)/60/24)+DATE(1970,1,1)+(-5/24))</f>
        <v>41789.005648148144</v>
      </c>
      <c r="M42" t="b">
        <v>0</v>
      </c>
      <c r="N42">
        <v>16</v>
      </c>
      <c r="O42" t="b">
        <v>1</v>
      </c>
      <c r="P42" t="s">
        <v>8265</v>
      </c>
      <c r="Q42" s="5">
        <f>E42/D42</f>
        <v>1.0135000000000001</v>
      </c>
      <c r="R42" s="8">
        <f>E42/N42</f>
        <v>126.6875</v>
      </c>
      <c r="S42" s="9" t="str">
        <f>LEFT(P42, SEARCH("/",P42,1)-1)</f>
        <v>film &amp; video</v>
      </c>
      <c r="T42" s="9" t="str">
        <f>RIGHT(P42,LEN(P42)-SEARCH("/",P42,1))</f>
        <v>television</v>
      </c>
    </row>
    <row r="43" spans="1:20" ht="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9">
        <f>(((I43/60)/60/24)+DATE(1970,1,1)+(-5/24))</f>
        <v>41917.360578703701</v>
      </c>
      <c r="K43">
        <v>1409924354</v>
      </c>
      <c r="L43" s="19">
        <f>(((K43/60)/60/24)+DATE(1970,1,1)+(-5/24))</f>
        <v>41887.360578703701</v>
      </c>
      <c r="M43" t="b">
        <v>0</v>
      </c>
      <c r="N43">
        <v>19</v>
      </c>
      <c r="O43" t="b">
        <v>1</v>
      </c>
      <c r="P43" t="s">
        <v>8265</v>
      </c>
      <c r="Q43" s="5">
        <f>E43/D43</f>
        <v>1</v>
      </c>
      <c r="R43" s="8">
        <f>E43/N43</f>
        <v>105.26315789473684</v>
      </c>
      <c r="S43" s="9" t="str">
        <f>LEFT(P43, SEARCH("/",P43,1)-1)</f>
        <v>film &amp; video</v>
      </c>
      <c r="T43" s="9" t="str">
        <f>RIGHT(P43,LEN(P43)-SEARCH("/",P43,1))</f>
        <v>television</v>
      </c>
    </row>
    <row r="44" spans="1:20" ht="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9">
        <f>(((I44/60)/60/24)+DATE(1970,1,1)+(-5/24))</f>
        <v>42001.430856481478</v>
      </c>
      <c r="K44">
        <v>1417188026</v>
      </c>
      <c r="L44" s="19">
        <f>(((K44/60)/60/24)+DATE(1970,1,1)+(-5/24))</f>
        <v>41971.430856481478</v>
      </c>
      <c r="M44" t="b">
        <v>0</v>
      </c>
      <c r="N44">
        <v>169</v>
      </c>
      <c r="O44" t="b">
        <v>1</v>
      </c>
      <c r="P44" t="s">
        <v>8265</v>
      </c>
      <c r="Q44" s="5">
        <f>E44/D44</f>
        <v>1.4185714285714286</v>
      </c>
      <c r="R44" s="8">
        <f>E44/N44</f>
        <v>117.51479289940828</v>
      </c>
      <c r="S44" s="9" t="str">
        <f>LEFT(P44, SEARCH("/",P44,1)-1)</f>
        <v>film &amp; video</v>
      </c>
      <c r="T44" s="9" t="str">
        <f>RIGHT(P44,LEN(P44)-SEARCH("/",P44,1))</f>
        <v>television</v>
      </c>
    </row>
    <row r="45" spans="1:20" ht="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9">
        <f>(((I45/60)/60/24)+DATE(1970,1,1)+(-5/24))</f>
        <v>41832.791666666664</v>
      </c>
      <c r="K45">
        <v>1402599486</v>
      </c>
      <c r="L45" s="19">
        <f>(((K45/60)/60/24)+DATE(1970,1,1)+(-5/24))</f>
        <v>41802.582013888888</v>
      </c>
      <c r="M45" t="b">
        <v>0</v>
      </c>
      <c r="N45">
        <v>263</v>
      </c>
      <c r="O45" t="b">
        <v>1</v>
      </c>
      <c r="P45" t="s">
        <v>8265</v>
      </c>
      <c r="Q45" s="5">
        <f>E45/D45</f>
        <v>3.0865999999999998</v>
      </c>
      <c r="R45" s="8">
        <f>E45/N45</f>
        <v>117.36121673003802</v>
      </c>
      <c r="S45" s="9" t="str">
        <f>LEFT(P45, SEARCH("/",P45,1)-1)</f>
        <v>film &amp; video</v>
      </c>
      <c r="T45" s="9" t="str">
        <f>RIGHT(P45,LEN(P45)-SEARCH("/",P45,1))</f>
        <v>television</v>
      </c>
    </row>
    <row r="46" spans="1:20" ht="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9">
        <f>(((I46/60)/60/24)+DATE(1970,1,1)+(-5/24))</f>
        <v>41918.890474537038</v>
      </c>
      <c r="K46">
        <v>1408760537</v>
      </c>
      <c r="L46" s="19">
        <f>(((K46/60)/60/24)+DATE(1970,1,1)+(-5/24))</f>
        <v>41873.890474537038</v>
      </c>
      <c r="M46" t="b">
        <v>0</v>
      </c>
      <c r="N46">
        <v>15</v>
      </c>
      <c r="O46" t="b">
        <v>1</v>
      </c>
      <c r="P46" t="s">
        <v>8265</v>
      </c>
      <c r="Q46" s="5">
        <f>E46/D46</f>
        <v>1</v>
      </c>
      <c r="R46" s="8">
        <f>E46/N46</f>
        <v>133.33333333333334</v>
      </c>
      <c r="S46" s="9" t="str">
        <f>LEFT(P46, SEARCH("/",P46,1)-1)</f>
        <v>film &amp; video</v>
      </c>
      <c r="T46" s="9" t="str">
        <f>RIGHT(P46,LEN(P46)-SEARCH("/",P46,1))</f>
        <v>television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9">
        <f>(((I47/60)/60/24)+DATE(1970,1,1)+(-5/24))</f>
        <v>42487.415590277778</v>
      </c>
      <c r="K47">
        <v>1459177107</v>
      </c>
      <c r="L47" s="19">
        <f>(((K47/60)/60/24)+DATE(1970,1,1)+(-5/24))</f>
        <v>42457.415590277778</v>
      </c>
      <c r="M47" t="b">
        <v>0</v>
      </c>
      <c r="N47">
        <v>61</v>
      </c>
      <c r="O47" t="b">
        <v>1</v>
      </c>
      <c r="P47" t="s">
        <v>8265</v>
      </c>
      <c r="Q47" s="5">
        <f>E47/D47</f>
        <v>1.2</v>
      </c>
      <c r="R47" s="8">
        <f>E47/N47</f>
        <v>98.360655737704917</v>
      </c>
      <c r="S47" s="9" t="str">
        <f>LEFT(P47, SEARCH("/",P47,1)-1)</f>
        <v>film &amp; video</v>
      </c>
      <c r="T47" s="9" t="str">
        <f>RIGHT(P47,LEN(P47)-SEARCH("/",P47,1))</f>
        <v>television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9">
        <f>(((I48/60)/60/24)+DATE(1970,1,1)+(-5/24))</f>
        <v>42353.756643518522</v>
      </c>
      <c r="K48">
        <v>1447628974</v>
      </c>
      <c r="L48" s="19">
        <f>(((K48/60)/60/24)+DATE(1970,1,1)+(-5/24))</f>
        <v>42323.756643518522</v>
      </c>
      <c r="M48" t="b">
        <v>0</v>
      </c>
      <c r="N48">
        <v>45</v>
      </c>
      <c r="O48" t="b">
        <v>1</v>
      </c>
      <c r="P48" t="s">
        <v>8265</v>
      </c>
      <c r="Q48" s="5">
        <f>E48/D48</f>
        <v>1.0416666666666667</v>
      </c>
      <c r="R48" s="8">
        <f>E48/N48</f>
        <v>194.44444444444446</v>
      </c>
      <c r="S48" s="9" t="str">
        <f>LEFT(P48, SEARCH("/",P48,1)-1)</f>
        <v>film &amp; video</v>
      </c>
      <c r="T48" s="9" t="str">
        <f>RIGHT(P48,LEN(P48)-SEARCH("/",P48,1))</f>
        <v>television</v>
      </c>
    </row>
    <row r="49" spans="1:20" ht="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9">
        <f>(((I49/60)/60/24)+DATE(1970,1,1)+(-5/24))</f>
        <v>41992.652858796289</v>
      </c>
      <c r="K49">
        <v>1413834007</v>
      </c>
      <c r="L49" s="19">
        <f>(((K49/60)/60/24)+DATE(1970,1,1)+(-5/24))</f>
        <v>41932.611192129625</v>
      </c>
      <c r="M49" t="b">
        <v>0</v>
      </c>
      <c r="N49">
        <v>70</v>
      </c>
      <c r="O49" t="b">
        <v>1</v>
      </c>
      <c r="P49" t="s">
        <v>8265</v>
      </c>
      <c r="Q49" s="5">
        <f>E49/D49</f>
        <v>1.0761100000000001</v>
      </c>
      <c r="R49" s="8">
        <f>E49/N49</f>
        <v>76.865000000000009</v>
      </c>
      <c r="S49" s="9" t="str">
        <f>LEFT(P49, SEARCH("/",P49,1)-1)</f>
        <v>film &amp; video</v>
      </c>
      <c r="T49" s="9" t="str">
        <f>RIGHT(P49,LEN(P49)-SEARCH("/",P49,1))</f>
        <v>television</v>
      </c>
    </row>
    <row r="50" spans="1:20" ht="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9">
        <f>(((I50/60)/60/24)+DATE(1970,1,1)+(-5/24))</f>
        <v>42064.291666666664</v>
      </c>
      <c r="K50">
        <v>1422534260</v>
      </c>
      <c r="L50" s="19">
        <f>(((K50/60)/60/24)+DATE(1970,1,1)+(-5/24))</f>
        <v>42033.308564814812</v>
      </c>
      <c r="M50" t="b">
        <v>0</v>
      </c>
      <c r="N50">
        <v>38</v>
      </c>
      <c r="O50" t="b">
        <v>1</v>
      </c>
      <c r="P50" t="s">
        <v>8265</v>
      </c>
      <c r="Q50" s="5">
        <f>E50/D50</f>
        <v>1.0794999999999999</v>
      </c>
      <c r="R50" s="8">
        <f>E50/N50</f>
        <v>56.815789473684212</v>
      </c>
      <c r="S50" s="9" t="str">
        <f>LEFT(P50, SEARCH("/",P50,1)-1)</f>
        <v>film &amp; video</v>
      </c>
      <c r="T50" s="9" t="str">
        <f>RIGHT(P50,LEN(P50)-SEARCH("/",P50,1))</f>
        <v>television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9">
        <f>(((I51/60)/60/24)+DATE(1970,1,1)+(-5/24))</f>
        <v>42300.968113425923</v>
      </c>
      <c r="K51">
        <v>1443068045</v>
      </c>
      <c r="L51" s="19">
        <f>(((K51/60)/60/24)+DATE(1970,1,1)+(-5/24))</f>
        <v>42270.968113425923</v>
      </c>
      <c r="M51" t="b">
        <v>0</v>
      </c>
      <c r="N51">
        <v>87</v>
      </c>
      <c r="O51" t="b">
        <v>1</v>
      </c>
      <c r="P51" t="s">
        <v>8265</v>
      </c>
      <c r="Q51" s="5">
        <f>E51/D51</f>
        <v>1</v>
      </c>
      <c r="R51" s="8">
        <f>E51/N51</f>
        <v>137.93103448275863</v>
      </c>
      <c r="S51" s="9" t="str">
        <f>LEFT(P51, SEARCH("/",P51,1)-1)</f>
        <v>film &amp; video</v>
      </c>
      <c r="T51" s="9" t="str">
        <f>RIGHT(P51,LEN(P51)-SEARCH("/",P51,1))</f>
        <v>television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9">
        <f>(((I52/60)/60/24)+DATE(1970,1,1)+(-5/24))</f>
        <v>42034.499999999993</v>
      </c>
      <c r="K52">
        <v>1419271458</v>
      </c>
      <c r="L52" s="19">
        <f>(((K52/60)/60/24)+DATE(1970,1,1)+(-5/24))</f>
        <v>41995.544652777775</v>
      </c>
      <c r="M52" t="b">
        <v>0</v>
      </c>
      <c r="N52">
        <v>22</v>
      </c>
      <c r="O52" t="b">
        <v>1</v>
      </c>
      <c r="P52" t="s">
        <v>8265</v>
      </c>
      <c r="Q52" s="5">
        <f>E52/D52</f>
        <v>1</v>
      </c>
      <c r="R52" s="8">
        <f>E52/N52</f>
        <v>27.272727272727273</v>
      </c>
      <c r="S52" s="9" t="str">
        <f>LEFT(P52, SEARCH("/",P52,1)-1)</f>
        <v>film &amp; video</v>
      </c>
      <c r="T52" s="9" t="str">
        <f>RIGHT(P52,LEN(P52)-SEARCH("/",P52,1))</f>
        <v>television</v>
      </c>
    </row>
    <row r="53" spans="1:20" ht="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9">
        <f>(((I53/60)/60/24)+DATE(1970,1,1)+(-5/24))</f>
        <v>42226.720335648148</v>
      </c>
      <c r="K53">
        <v>1436653037</v>
      </c>
      <c r="L53" s="19">
        <f>(((K53/60)/60/24)+DATE(1970,1,1)+(-5/24))</f>
        <v>42196.720335648148</v>
      </c>
      <c r="M53" t="b">
        <v>0</v>
      </c>
      <c r="N53">
        <v>119</v>
      </c>
      <c r="O53" t="b">
        <v>1</v>
      </c>
      <c r="P53" t="s">
        <v>8265</v>
      </c>
      <c r="Q53" s="5">
        <f>E53/D53</f>
        <v>1.2801818181818181</v>
      </c>
      <c r="R53" s="8">
        <f>E53/N53</f>
        <v>118.33613445378151</v>
      </c>
      <c r="S53" s="9" t="str">
        <f>LEFT(P53, SEARCH("/",P53,1)-1)</f>
        <v>film &amp; video</v>
      </c>
      <c r="T53" s="9" t="str">
        <f>RIGHT(P53,LEN(P53)-SEARCH("/",P53,1))</f>
        <v>television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9">
        <f>(((I54/60)/60/24)+DATE(1970,1,1)+(-5/24))</f>
        <v>41837.493587962963</v>
      </c>
      <c r="K54">
        <v>1403023846</v>
      </c>
      <c r="L54" s="19">
        <f>(((K54/60)/60/24)+DATE(1970,1,1)+(-5/24))</f>
        <v>41807.493587962963</v>
      </c>
      <c r="M54" t="b">
        <v>0</v>
      </c>
      <c r="N54">
        <v>52</v>
      </c>
      <c r="O54" t="b">
        <v>1</v>
      </c>
      <c r="P54" t="s">
        <v>8265</v>
      </c>
      <c r="Q54" s="5">
        <f>E54/D54</f>
        <v>1.1620999999999999</v>
      </c>
      <c r="R54" s="8">
        <f>E54/N54</f>
        <v>223.48076923076923</v>
      </c>
      <c r="S54" s="9" t="str">
        <f>LEFT(P54, SEARCH("/",P54,1)-1)</f>
        <v>film &amp; video</v>
      </c>
      <c r="T54" s="9" t="str">
        <f>RIGHT(P54,LEN(P54)-SEARCH("/",P54,1))</f>
        <v>television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9">
        <f>(((I55/60)/60/24)+DATE(1970,1,1)+(-5/24))</f>
        <v>41733.708333333328</v>
      </c>
      <c r="K55">
        <v>1395407445</v>
      </c>
      <c r="L55" s="19">
        <f>(((K55/60)/60/24)+DATE(1970,1,1)+(-5/24))</f>
        <v>41719.340798611105</v>
      </c>
      <c r="M55" t="b">
        <v>0</v>
      </c>
      <c r="N55">
        <v>117</v>
      </c>
      <c r="O55" t="b">
        <v>1</v>
      </c>
      <c r="P55" t="s">
        <v>8265</v>
      </c>
      <c r="Q55" s="5">
        <f>E55/D55</f>
        <v>1.0963333333333334</v>
      </c>
      <c r="R55" s="8">
        <f>E55/N55</f>
        <v>28.111111111111111</v>
      </c>
      <c r="S55" s="9" t="str">
        <f>LEFT(P55, SEARCH("/",P55,1)-1)</f>
        <v>film &amp; video</v>
      </c>
      <c r="T55" s="9" t="str">
        <f>RIGHT(P55,LEN(P55)-SEARCH("/",P55,1))</f>
        <v>television</v>
      </c>
    </row>
    <row r="56" spans="1:20" ht="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9">
        <f>(((I56/60)/60/24)+DATE(1970,1,1)+(-5/24))</f>
        <v>42363.504872685182</v>
      </c>
      <c r="K56">
        <v>1448471221</v>
      </c>
      <c r="L56" s="19">
        <f>(((K56/60)/60/24)+DATE(1970,1,1)+(-5/24))</f>
        <v>42333.504872685182</v>
      </c>
      <c r="M56" t="b">
        <v>0</v>
      </c>
      <c r="N56">
        <v>52</v>
      </c>
      <c r="O56" t="b">
        <v>1</v>
      </c>
      <c r="P56" t="s">
        <v>8265</v>
      </c>
      <c r="Q56" s="5">
        <f>E56/D56</f>
        <v>1.01</v>
      </c>
      <c r="R56" s="8">
        <f>E56/N56</f>
        <v>194.23076923076923</v>
      </c>
      <c r="S56" s="9" t="str">
        <f>LEFT(P56, SEARCH("/",P56,1)-1)</f>
        <v>film &amp; video</v>
      </c>
      <c r="T56" s="9" t="str">
        <f>RIGHT(P56,LEN(P56)-SEARCH("/",P56,1))</f>
        <v>television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9">
        <f>(((I57/60)/60/24)+DATE(1970,1,1)+(-5/24))</f>
        <v>42517.760601851849</v>
      </c>
      <c r="K57">
        <v>1462576516</v>
      </c>
      <c r="L57" s="19">
        <f>(((K57/60)/60/24)+DATE(1970,1,1)+(-5/24))</f>
        <v>42496.760601851849</v>
      </c>
      <c r="M57" t="b">
        <v>0</v>
      </c>
      <c r="N57">
        <v>86</v>
      </c>
      <c r="O57" t="b">
        <v>1</v>
      </c>
      <c r="P57" t="s">
        <v>8265</v>
      </c>
      <c r="Q57" s="5">
        <f>E57/D57</f>
        <v>1.2895348837209302</v>
      </c>
      <c r="R57" s="8">
        <f>E57/N57</f>
        <v>128.95348837209303</v>
      </c>
      <c r="S57" s="9" t="str">
        <f>LEFT(P57, SEARCH("/",P57,1)-1)</f>
        <v>film &amp; video</v>
      </c>
      <c r="T57" s="9" t="str">
        <f>RIGHT(P57,LEN(P57)-SEARCH("/",P57,1))</f>
        <v>television</v>
      </c>
    </row>
    <row r="58" spans="1:20" ht="30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9">
        <f>(((I58/60)/60/24)+DATE(1970,1,1)+(-5/24))</f>
        <v>42163.458333333336</v>
      </c>
      <c r="K58">
        <v>1432559424</v>
      </c>
      <c r="L58" s="19">
        <f>(((K58/60)/60/24)+DATE(1970,1,1)+(-5/24))</f>
        <v>42149.340555555551</v>
      </c>
      <c r="M58" t="b">
        <v>0</v>
      </c>
      <c r="N58">
        <v>174</v>
      </c>
      <c r="O58" t="b">
        <v>1</v>
      </c>
      <c r="P58" t="s">
        <v>8265</v>
      </c>
      <c r="Q58" s="5">
        <f>E58/D58</f>
        <v>1.0726249999999999</v>
      </c>
      <c r="R58" s="8">
        <f>E58/N58</f>
        <v>49.316091954022987</v>
      </c>
      <c r="S58" s="9" t="str">
        <f>LEFT(P58, SEARCH("/",P58,1)-1)</f>
        <v>film &amp; video</v>
      </c>
      <c r="T58" s="9" t="str">
        <f>RIGHT(P58,LEN(P58)-SEARCH("/",P58,1))</f>
        <v>television</v>
      </c>
    </row>
    <row r="59" spans="1:20" ht="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9">
        <f>(((I59/60)/60/24)+DATE(1970,1,1)+(-5/24))</f>
        <v>42119.624560185184</v>
      </c>
      <c r="K59">
        <v>1427399962</v>
      </c>
      <c r="L59" s="19">
        <f>(((K59/60)/60/24)+DATE(1970,1,1)+(-5/24))</f>
        <v>42089.624560185184</v>
      </c>
      <c r="M59" t="b">
        <v>0</v>
      </c>
      <c r="N59">
        <v>69</v>
      </c>
      <c r="O59" t="b">
        <v>1</v>
      </c>
      <c r="P59" t="s">
        <v>8265</v>
      </c>
      <c r="Q59" s="5">
        <f>E59/D59</f>
        <v>1.0189999999999999</v>
      </c>
      <c r="R59" s="8">
        <f>E59/N59</f>
        <v>221.52173913043478</v>
      </c>
      <c r="S59" s="9" t="str">
        <f>LEFT(P59, SEARCH("/",P59,1)-1)</f>
        <v>film &amp; video</v>
      </c>
      <c r="T59" s="9" t="str">
        <f>RIGHT(P59,LEN(P59)-SEARCH("/",P59,1))</f>
        <v>television</v>
      </c>
    </row>
    <row r="60" spans="1:20" ht="30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9">
        <f>(((I60/60)/60/24)+DATE(1970,1,1)+(-5/24))</f>
        <v>41962.578379629624</v>
      </c>
      <c r="K60">
        <v>1413827572</v>
      </c>
      <c r="L60" s="19">
        <f>(((K60/60)/60/24)+DATE(1970,1,1)+(-5/24))</f>
        <v>41932.536712962959</v>
      </c>
      <c r="M60" t="b">
        <v>0</v>
      </c>
      <c r="N60">
        <v>75</v>
      </c>
      <c r="O60" t="b">
        <v>1</v>
      </c>
      <c r="P60" t="s">
        <v>8265</v>
      </c>
      <c r="Q60" s="5">
        <f>E60/D60</f>
        <v>1.0290999999999999</v>
      </c>
      <c r="R60" s="8">
        <f>E60/N60</f>
        <v>137.21333333333334</v>
      </c>
      <c r="S60" s="9" t="str">
        <f>LEFT(P60, SEARCH("/",P60,1)-1)</f>
        <v>film &amp; video</v>
      </c>
      <c r="T60" s="9" t="str">
        <f>RIGHT(P60,LEN(P60)-SEARCH("/",P60,1))</f>
        <v>television</v>
      </c>
    </row>
    <row r="61" spans="1:20" ht="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9">
        <f>(((I61/60)/60/24)+DATE(1970,1,1)+(-5/24))</f>
        <v>42261.666666666664</v>
      </c>
      <c r="K61">
        <v>1439530776</v>
      </c>
      <c r="L61" s="19">
        <f>(((K61/60)/60/24)+DATE(1970,1,1)+(-5/24))</f>
        <v>42230.027500000004</v>
      </c>
      <c r="M61" t="b">
        <v>0</v>
      </c>
      <c r="N61">
        <v>33</v>
      </c>
      <c r="O61" t="b">
        <v>1</v>
      </c>
      <c r="P61" t="s">
        <v>8265</v>
      </c>
      <c r="Q61" s="5">
        <f>E61/D61</f>
        <v>1.0012570000000001</v>
      </c>
      <c r="R61" s="8">
        <f>E61/N61</f>
        <v>606.82242424242418</v>
      </c>
      <c r="S61" s="9" t="str">
        <f>LEFT(P61, SEARCH("/",P61,1)-1)</f>
        <v>film &amp; video</v>
      </c>
      <c r="T61" s="9" t="str">
        <f>RIGHT(P61,LEN(P61)-SEARCH("/",P61,1))</f>
        <v>television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9">
        <f>(((I62/60)/60/24)+DATE(1970,1,1)+(-5/24))</f>
        <v>41720.791666666664</v>
      </c>
      <c r="K62">
        <v>1393882717</v>
      </c>
      <c r="L62" s="19">
        <f>(((K62/60)/60/24)+DATE(1970,1,1)+(-5/24))</f>
        <v>41701.693483796291</v>
      </c>
      <c r="M62" t="b">
        <v>0</v>
      </c>
      <c r="N62">
        <v>108</v>
      </c>
      <c r="O62" t="b">
        <v>1</v>
      </c>
      <c r="P62" t="s">
        <v>8266</v>
      </c>
      <c r="Q62" s="5">
        <f>E62/D62</f>
        <v>1.0329622222222221</v>
      </c>
      <c r="R62" s="8">
        <f>E62/N62</f>
        <v>43.040092592592593</v>
      </c>
      <c r="S62" s="9" t="str">
        <f>LEFT(P62, SEARCH("/",P62,1)-1)</f>
        <v>film &amp; video</v>
      </c>
      <c r="T62" s="9" t="str">
        <f>RIGHT(P62,LEN(P62)-SEARCH("/",P62,1))</f>
        <v>shorts</v>
      </c>
    </row>
    <row r="63" spans="1:20" ht="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9">
        <f>(((I63/60)/60/24)+DATE(1970,1,1)+(-5/24))</f>
        <v>41431.605983796297</v>
      </c>
      <c r="K63">
        <v>1368646357</v>
      </c>
      <c r="L63" s="19">
        <f>(((K63/60)/60/24)+DATE(1970,1,1)+(-5/24))</f>
        <v>41409.605983796297</v>
      </c>
      <c r="M63" t="b">
        <v>0</v>
      </c>
      <c r="N63">
        <v>23</v>
      </c>
      <c r="O63" t="b">
        <v>1</v>
      </c>
      <c r="P63" t="s">
        <v>8266</v>
      </c>
      <c r="Q63" s="5">
        <f>E63/D63</f>
        <v>1.4830000000000001</v>
      </c>
      <c r="R63" s="8">
        <f>E63/N63</f>
        <v>322.39130434782606</v>
      </c>
      <c r="S63" s="9" t="str">
        <f>LEFT(P63, SEARCH("/",P63,1)-1)</f>
        <v>film &amp; video</v>
      </c>
      <c r="T63" s="9" t="str">
        <f>RIGHT(P63,LEN(P63)-SEARCH("/",P63,1))</f>
        <v>shorts</v>
      </c>
    </row>
    <row r="64" spans="1:20" ht="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9">
        <f>(((I64/60)/60/24)+DATE(1970,1,1)+(-5/24))</f>
        <v>41336.591180555552</v>
      </c>
      <c r="K64">
        <v>1360177878</v>
      </c>
      <c r="L64" s="19">
        <f>(((K64/60)/60/24)+DATE(1970,1,1)+(-5/24))</f>
        <v>41311.591180555552</v>
      </c>
      <c r="M64" t="b">
        <v>0</v>
      </c>
      <c r="N64">
        <v>48</v>
      </c>
      <c r="O64" t="b">
        <v>1</v>
      </c>
      <c r="P64" t="s">
        <v>8266</v>
      </c>
      <c r="Q64" s="5">
        <f>E64/D64</f>
        <v>1.5473333333333332</v>
      </c>
      <c r="R64" s="8">
        <f>E64/N64</f>
        <v>96.708333333333329</v>
      </c>
      <c r="S64" s="9" t="str">
        <f>LEFT(P64, SEARCH("/",P64,1)-1)</f>
        <v>film &amp; video</v>
      </c>
      <c r="T64" s="9" t="str">
        <f>RIGHT(P64,LEN(P64)-SEARCH("/",P64,1))</f>
        <v>shorts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9">
        <f>(((I65/60)/60/24)+DATE(1970,1,1)+(-5/24))</f>
        <v>41635.999305555553</v>
      </c>
      <c r="K65">
        <v>1386194013</v>
      </c>
      <c r="L65" s="19">
        <f>(((K65/60)/60/24)+DATE(1970,1,1)+(-5/24))</f>
        <v>41612.703854166662</v>
      </c>
      <c r="M65" t="b">
        <v>0</v>
      </c>
      <c r="N65">
        <v>64</v>
      </c>
      <c r="O65" t="b">
        <v>1</v>
      </c>
      <c r="P65" t="s">
        <v>8266</v>
      </c>
      <c r="Q65" s="5">
        <f>E65/D65</f>
        <v>1.1351849999999999</v>
      </c>
      <c r="R65" s="8">
        <f>E65/N65</f>
        <v>35.474531249999998</v>
      </c>
      <c r="S65" s="9" t="str">
        <f>LEFT(P65, SEARCH("/",P65,1)-1)</f>
        <v>film &amp; video</v>
      </c>
      <c r="T65" s="9" t="str">
        <f>RIGHT(P65,LEN(P65)-SEARCH("/",P65,1))</f>
        <v>shorts</v>
      </c>
    </row>
    <row r="66" spans="1:20" ht="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9">
        <f>(((I66/60)/60/24)+DATE(1970,1,1)+(-5/24))</f>
        <v>41462.809965277775</v>
      </c>
      <c r="K66">
        <v>1370651181</v>
      </c>
      <c r="L66" s="19">
        <f>(((K66/60)/60/24)+DATE(1970,1,1)+(-5/24))</f>
        <v>41432.809965277775</v>
      </c>
      <c r="M66" t="b">
        <v>0</v>
      </c>
      <c r="N66">
        <v>24</v>
      </c>
      <c r="O66" t="b">
        <v>1</v>
      </c>
      <c r="P66" t="s">
        <v>8266</v>
      </c>
      <c r="Q66" s="5">
        <f>E66/D66</f>
        <v>1.7333333333333334</v>
      </c>
      <c r="R66" s="8">
        <f>E66/N66</f>
        <v>86.666666666666671</v>
      </c>
      <c r="S66" s="9" t="str">
        <f>LEFT(P66, SEARCH("/",P66,1)-1)</f>
        <v>film &amp; video</v>
      </c>
      <c r="T66" s="9" t="str">
        <f>RIGHT(P66,LEN(P66)-SEARCH("/",P66,1))</f>
        <v>shorts</v>
      </c>
    </row>
    <row r="67" spans="1:20" ht="30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9">
        <f>(((I67/60)/60/24)+DATE(1970,1,1)+(-5/24))</f>
        <v>41862.040972222218</v>
      </c>
      <c r="K67">
        <v>1405453354</v>
      </c>
      <c r="L67" s="19">
        <f>(((K67/60)/60/24)+DATE(1970,1,1)+(-5/24))</f>
        <v>41835.612893518519</v>
      </c>
      <c r="M67" t="b">
        <v>0</v>
      </c>
      <c r="N67">
        <v>57</v>
      </c>
      <c r="O67" t="b">
        <v>1</v>
      </c>
      <c r="P67" t="s">
        <v>8266</v>
      </c>
      <c r="Q67" s="5">
        <f>E67/D67</f>
        <v>1.0752857142857142</v>
      </c>
      <c r="R67" s="8">
        <f>E67/N67</f>
        <v>132.05263157894737</v>
      </c>
      <c r="S67" s="9" t="str">
        <f>LEFT(P67, SEARCH("/",P67,1)-1)</f>
        <v>film &amp; video</v>
      </c>
      <c r="T67" s="9" t="str">
        <f>RIGHT(P67,LEN(P67)-SEARCH("/",P67,1))</f>
        <v>shorts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9">
        <f>(((I68/60)/60/24)+DATE(1970,1,1)+(-5/24))</f>
        <v>42569.641435185178</v>
      </c>
      <c r="K68">
        <v>1466281420</v>
      </c>
      <c r="L68" s="19">
        <f>(((K68/60)/60/24)+DATE(1970,1,1)+(-5/24))</f>
        <v>42539.641435185178</v>
      </c>
      <c r="M68" t="b">
        <v>0</v>
      </c>
      <c r="N68">
        <v>26</v>
      </c>
      <c r="O68" t="b">
        <v>1</v>
      </c>
      <c r="P68" t="s">
        <v>8266</v>
      </c>
      <c r="Q68" s="5">
        <f>E68/D68</f>
        <v>1.1859999999999999</v>
      </c>
      <c r="R68" s="8">
        <f>E68/N68</f>
        <v>91.230769230769226</v>
      </c>
      <c r="S68" s="9" t="str">
        <f>LEFT(P68, SEARCH("/",P68,1)-1)</f>
        <v>film &amp; video</v>
      </c>
      <c r="T68" s="9" t="str">
        <f>RIGHT(P68,LEN(P68)-SEARCH("/",P68,1))</f>
        <v>shorts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9">
        <f>(((I69/60)/60/24)+DATE(1970,1,1)+(-5/24))</f>
        <v>41105.375046296293</v>
      </c>
      <c r="K69">
        <v>1339768804</v>
      </c>
      <c r="L69" s="19">
        <f>(((K69/60)/60/24)+DATE(1970,1,1)+(-5/24))</f>
        <v>41075.375046296293</v>
      </c>
      <c r="M69" t="b">
        <v>0</v>
      </c>
      <c r="N69">
        <v>20</v>
      </c>
      <c r="O69" t="b">
        <v>1</v>
      </c>
      <c r="P69" t="s">
        <v>8266</v>
      </c>
      <c r="Q69" s="5">
        <f>E69/D69</f>
        <v>1.1625000000000001</v>
      </c>
      <c r="R69" s="8">
        <f>E69/N69</f>
        <v>116.25</v>
      </c>
      <c r="S69" s="9" t="str">
        <f>LEFT(P69, SEARCH("/",P69,1)-1)</f>
        <v>film &amp; video</v>
      </c>
      <c r="T69" s="9" t="str">
        <f>RIGHT(P69,LEN(P69)-SEARCH("/",P69,1))</f>
        <v>shorts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9">
        <f>(((I70/60)/60/24)+DATE(1970,1,1)+(-5/24))</f>
        <v>41693.36100694444</v>
      </c>
      <c r="K70">
        <v>1390570791</v>
      </c>
      <c r="L70" s="19">
        <f>(((K70/60)/60/24)+DATE(1970,1,1)+(-5/24))</f>
        <v>41663.36100694444</v>
      </c>
      <c r="M70" t="b">
        <v>0</v>
      </c>
      <c r="N70">
        <v>36</v>
      </c>
      <c r="O70" t="b">
        <v>1</v>
      </c>
      <c r="P70" t="s">
        <v>8266</v>
      </c>
      <c r="Q70" s="5">
        <f>E70/D70</f>
        <v>1.2716666666666667</v>
      </c>
      <c r="R70" s="8">
        <f>E70/N70</f>
        <v>21.194444444444443</v>
      </c>
      <c r="S70" s="9" t="str">
        <f>LEFT(P70, SEARCH("/",P70,1)-1)</f>
        <v>film &amp; video</v>
      </c>
      <c r="T70" s="9" t="str">
        <f>RIGHT(P70,LEN(P70)-SEARCH("/",P70,1))</f>
        <v>shorts</v>
      </c>
    </row>
    <row r="71" spans="1:20" ht="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9">
        <f>(((I71/60)/60/24)+DATE(1970,1,1)+(-5/24))</f>
        <v>40818.082638888889</v>
      </c>
      <c r="K71">
        <v>1314765025</v>
      </c>
      <c r="L71" s="19">
        <f>(((K71/60)/60/24)+DATE(1970,1,1)+(-5/24))</f>
        <v>40785.979456018518</v>
      </c>
      <c r="M71" t="b">
        <v>0</v>
      </c>
      <c r="N71">
        <v>178</v>
      </c>
      <c r="O71" t="b">
        <v>1</v>
      </c>
      <c r="P71" t="s">
        <v>8266</v>
      </c>
      <c r="Q71" s="5">
        <f>E71/D71</f>
        <v>1.109423</v>
      </c>
      <c r="R71" s="8">
        <f>E71/N71</f>
        <v>62.327134831460668</v>
      </c>
      <c r="S71" s="9" t="str">
        <f>LEFT(P71, SEARCH("/",P71,1)-1)</f>
        <v>film &amp; video</v>
      </c>
      <c r="T71" s="9" t="str">
        <f>RIGHT(P71,LEN(P71)-SEARCH("/",P71,1))</f>
        <v>shorts</v>
      </c>
    </row>
    <row r="72" spans="1:20" ht="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9">
        <f>(((I72/60)/60/24)+DATE(1970,1,1)+(-5/24))</f>
        <v>40790.688020833331</v>
      </c>
      <c r="K72">
        <v>1309987845</v>
      </c>
      <c r="L72" s="19">
        <f>(((K72/60)/60/24)+DATE(1970,1,1)+(-5/24))</f>
        <v>40730.688020833331</v>
      </c>
      <c r="M72" t="b">
        <v>0</v>
      </c>
      <c r="N72">
        <v>17</v>
      </c>
      <c r="O72" t="b">
        <v>1</v>
      </c>
      <c r="P72" t="s">
        <v>8266</v>
      </c>
      <c r="Q72" s="5">
        <f>E72/D72</f>
        <v>1.272</v>
      </c>
      <c r="R72" s="8">
        <f>E72/N72</f>
        <v>37.411764705882355</v>
      </c>
      <c r="S72" s="9" t="str">
        <f>LEFT(P72, SEARCH("/",P72,1)-1)</f>
        <v>film &amp; video</v>
      </c>
      <c r="T72" s="9" t="str">
        <f>RIGHT(P72,LEN(P72)-SEARCH("/",P72,1))</f>
        <v>shorts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9">
        <f>(((I73/60)/60/24)+DATE(1970,1,1)+(-5/24))</f>
        <v>41057.063159722216</v>
      </c>
      <c r="K73">
        <v>1333002657</v>
      </c>
      <c r="L73" s="19">
        <f>(((K73/60)/60/24)+DATE(1970,1,1)+(-5/24))</f>
        <v>40997.063159722216</v>
      </c>
      <c r="M73" t="b">
        <v>0</v>
      </c>
      <c r="N73">
        <v>32</v>
      </c>
      <c r="O73" t="b">
        <v>1</v>
      </c>
      <c r="P73" t="s">
        <v>8266</v>
      </c>
      <c r="Q73" s="5">
        <f>E73/D73</f>
        <v>1.2394444444444443</v>
      </c>
      <c r="R73" s="8">
        <f>E73/N73</f>
        <v>69.71875</v>
      </c>
      <c r="S73" s="9" t="str">
        <f>LEFT(P73, SEARCH("/",P73,1)-1)</f>
        <v>film &amp; video</v>
      </c>
      <c r="T73" s="9" t="str">
        <f>RIGHT(P73,LEN(P73)-SEARCH("/",P73,1))</f>
        <v>shorts</v>
      </c>
    </row>
    <row r="74" spans="1:20" ht="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9">
        <f>(((I74/60)/60/24)+DATE(1970,1,1)+(-5/24))</f>
        <v>41227.791666666664</v>
      </c>
      <c r="K74">
        <v>1351210481</v>
      </c>
      <c r="L74" s="19">
        <f>(((K74/60)/60/24)+DATE(1970,1,1)+(-5/24))</f>
        <v>41207.801863425921</v>
      </c>
      <c r="M74" t="b">
        <v>0</v>
      </c>
      <c r="N74">
        <v>41</v>
      </c>
      <c r="O74" t="b">
        <v>1</v>
      </c>
      <c r="P74" t="s">
        <v>8266</v>
      </c>
      <c r="Q74" s="5">
        <f>E74/D74</f>
        <v>1.084090909090909</v>
      </c>
      <c r="R74" s="8">
        <f>E74/N74</f>
        <v>58.170731707317074</v>
      </c>
      <c r="S74" s="9" t="str">
        <f>LEFT(P74, SEARCH("/",P74,1)-1)</f>
        <v>film &amp; video</v>
      </c>
      <c r="T74" s="9" t="str">
        <f>RIGHT(P74,LEN(P74)-SEARCH("/",P74,1))</f>
        <v>shorts</v>
      </c>
    </row>
    <row r="75" spans="1:20" ht="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9">
        <f>(((I75/60)/60/24)+DATE(1970,1,1)+(-5/24))</f>
        <v>40665.957638888889</v>
      </c>
      <c r="K75">
        <v>1297620584</v>
      </c>
      <c r="L75" s="19">
        <f>(((K75/60)/60/24)+DATE(1970,1,1)+(-5/24))</f>
        <v>40587.548425925925</v>
      </c>
      <c r="M75" t="b">
        <v>0</v>
      </c>
      <c r="N75">
        <v>18</v>
      </c>
      <c r="O75" t="b">
        <v>1</v>
      </c>
      <c r="P75" t="s">
        <v>8266</v>
      </c>
      <c r="Q75" s="5">
        <f>E75/D75</f>
        <v>1</v>
      </c>
      <c r="R75" s="8">
        <f>E75/N75</f>
        <v>50</v>
      </c>
      <c r="S75" s="9" t="str">
        <f>LEFT(P75, SEARCH("/",P75,1)-1)</f>
        <v>film &amp; video</v>
      </c>
      <c r="T75" s="9" t="str">
        <f>RIGHT(P75,LEN(P75)-SEARCH("/",P75,1))</f>
        <v>shorts</v>
      </c>
    </row>
    <row r="76" spans="1:20" ht="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9">
        <f>(((I76/60)/60/24)+DATE(1970,1,1)+(-5/24))</f>
        <v>42390.278877314813</v>
      </c>
      <c r="K76">
        <v>1450784495</v>
      </c>
      <c r="L76" s="19">
        <f>(((K76/60)/60/24)+DATE(1970,1,1)+(-5/24))</f>
        <v>42360.278877314813</v>
      </c>
      <c r="M76" t="b">
        <v>0</v>
      </c>
      <c r="N76">
        <v>29</v>
      </c>
      <c r="O76" t="b">
        <v>1</v>
      </c>
      <c r="P76" t="s">
        <v>8266</v>
      </c>
      <c r="Q76" s="5">
        <f>E76/D76</f>
        <v>1.1293199999999999</v>
      </c>
      <c r="R76" s="8">
        <f>E76/N76</f>
        <v>19.471034482758618</v>
      </c>
      <c r="S76" s="9" t="str">
        <f>LEFT(P76, SEARCH("/",P76,1)-1)</f>
        <v>film &amp; video</v>
      </c>
      <c r="T76" s="9" t="str">
        <f>RIGHT(P76,LEN(P76)-SEARCH("/",P76,1))</f>
        <v>shorts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9">
        <f>(((I77/60)/60/24)+DATE(1970,1,1)+(-5/24))</f>
        <v>41387.000833333332</v>
      </c>
      <c r="K77">
        <v>1364101272</v>
      </c>
      <c r="L77" s="19">
        <f>(((K77/60)/60/24)+DATE(1970,1,1)+(-5/24))</f>
        <v>41357.000833333332</v>
      </c>
      <c r="M77" t="b">
        <v>0</v>
      </c>
      <c r="N77">
        <v>47</v>
      </c>
      <c r="O77" t="b">
        <v>1</v>
      </c>
      <c r="P77" t="s">
        <v>8266</v>
      </c>
      <c r="Q77" s="5">
        <f>E77/D77</f>
        <v>1.1542857142857144</v>
      </c>
      <c r="R77" s="8">
        <f>E77/N77</f>
        <v>85.957446808510639</v>
      </c>
      <c r="S77" s="9" t="str">
        <f>LEFT(P77, SEARCH("/",P77,1)-1)</f>
        <v>film &amp; video</v>
      </c>
      <c r="T77" s="9" t="str">
        <f>RIGHT(P77,LEN(P77)-SEARCH("/",P77,1))</f>
        <v>shorts</v>
      </c>
    </row>
    <row r="78" spans="1:20" ht="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9">
        <f>(((I78/60)/60/24)+DATE(1970,1,1)+(-5/24))</f>
        <v>40904.524976851848</v>
      </c>
      <c r="K78">
        <v>1319819758</v>
      </c>
      <c r="L78" s="19">
        <f>(((K78/60)/60/24)+DATE(1970,1,1)+(-5/24))</f>
        <v>40844.483310185184</v>
      </c>
      <c r="M78" t="b">
        <v>0</v>
      </c>
      <c r="N78">
        <v>15</v>
      </c>
      <c r="O78" t="b">
        <v>1</v>
      </c>
      <c r="P78" t="s">
        <v>8266</v>
      </c>
      <c r="Q78" s="5">
        <f>E78/D78</f>
        <v>1.5333333333333334</v>
      </c>
      <c r="R78" s="8">
        <f>E78/N78</f>
        <v>30.666666666666668</v>
      </c>
      <c r="S78" s="9" t="str">
        <f>LEFT(P78, SEARCH("/",P78,1)-1)</f>
        <v>film &amp; video</v>
      </c>
      <c r="T78" s="9" t="str">
        <f>RIGHT(P78,LEN(P78)-SEARCH("/",P78,1))</f>
        <v>shorts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9">
        <f>(((I79/60)/60/24)+DATE(1970,1,1)+(-5/24))</f>
        <v>41049.915972222218</v>
      </c>
      <c r="K79">
        <v>1332991717</v>
      </c>
      <c r="L79" s="19">
        <f>(((K79/60)/60/24)+DATE(1970,1,1)+(-5/24))</f>
        <v>40996.936539351853</v>
      </c>
      <c r="M79" t="b">
        <v>0</v>
      </c>
      <c r="N79">
        <v>26</v>
      </c>
      <c r="O79" t="b">
        <v>1</v>
      </c>
      <c r="P79" t="s">
        <v>8266</v>
      </c>
      <c r="Q79" s="5">
        <f>E79/D79</f>
        <v>3.9249999999999998</v>
      </c>
      <c r="R79" s="8">
        <f>E79/N79</f>
        <v>60.384615384615387</v>
      </c>
      <c r="S79" s="9" t="str">
        <f>LEFT(P79, SEARCH("/",P79,1)-1)</f>
        <v>film &amp; video</v>
      </c>
      <c r="T79" s="9" t="str">
        <f>RIGHT(P79,LEN(P79)-SEARCH("/",P79,1))</f>
        <v>shorts</v>
      </c>
    </row>
    <row r="80" spans="1:20" ht="90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9">
        <f>(((I80/60)/60/24)+DATE(1970,1,1)+(-5/24))</f>
        <v>42614.522233796299</v>
      </c>
      <c r="K80">
        <v>1471887121</v>
      </c>
      <c r="L80" s="19">
        <f>(((K80/60)/60/24)+DATE(1970,1,1)+(-5/24))</f>
        <v>42604.522233796299</v>
      </c>
      <c r="M80" t="b">
        <v>0</v>
      </c>
      <c r="N80">
        <v>35</v>
      </c>
      <c r="O80" t="b">
        <v>1</v>
      </c>
      <c r="P80" t="s">
        <v>8266</v>
      </c>
      <c r="Q80" s="5">
        <f>E80/D80</f>
        <v>27.02</v>
      </c>
      <c r="R80" s="8">
        <f>E80/N80</f>
        <v>38.6</v>
      </c>
      <c r="S80" s="9" t="str">
        <f>LEFT(P80, SEARCH("/",P80,1)-1)</f>
        <v>film &amp; video</v>
      </c>
      <c r="T80" s="9" t="str">
        <f>RIGHT(P80,LEN(P80)-SEARCH("/",P80,1))</f>
        <v>shorts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9">
        <f>(((I81/60)/60/24)+DATE(1970,1,1)+(-5/24))</f>
        <v>41754.568206018514</v>
      </c>
      <c r="K81">
        <v>1395859093</v>
      </c>
      <c r="L81" s="19">
        <f>(((K81/60)/60/24)+DATE(1970,1,1)+(-5/24))</f>
        <v>41724.568206018514</v>
      </c>
      <c r="M81" t="b">
        <v>0</v>
      </c>
      <c r="N81">
        <v>41</v>
      </c>
      <c r="O81" t="b">
        <v>1</v>
      </c>
      <c r="P81" t="s">
        <v>8266</v>
      </c>
      <c r="Q81" s="5">
        <f>E81/D81</f>
        <v>1.27</v>
      </c>
      <c r="R81" s="8">
        <f>E81/N81</f>
        <v>40.268292682926827</v>
      </c>
      <c r="S81" s="9" t="str">
        <f>LEFT(P81, SEARCH("/",P81,1)-1)</f>
        <v>film &amp; video</v>
      </c>
      <c r="T81" s="9" t="str">
        <f>RIGHT(P81,LEN(P81)-SEARCH("/",P81,1))</f>
        <v>shorts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9">
        <f>(((I82/60)/60/24)+DATE(1970,1,1)+(-5/24))</f>
        <v>41617.875648148147</v>
      </c>
      <c r="K82">
        <v>1383616856</v>
      </c>
      <c r="L82" s="19">
        <f>(((K82/60)/60/24)+DATE(1970,1,1)+(-5/24))</f>
        <v>41582.875648148147</v>
      </c>
      <c r="M82" t="b">
        <v>0</v>
      </c>
      <c r="N82">
        <v>47</v>
      </c>
      <c r="O82" t="b">
        <v>1</v>
      </c>
      <c r="P82" t="s">
        <v>8266</v>
      </c>
      <c r="Q82" s="5">
        <f>E82/D82</f>
        <v>1.0725</v>
      </c>
      <c r="R82" s="8">
        <f>E82/N82</f>
        <v>273.82978723404256</v>
      </c>
      <c r="S82" s="9" t="str">
        <f>LEFT(P82, SEARCH("/",P82,1)-1)</f>
        <v>film &amp; video</v>
      </c>
      <c r="T82" s="9" t="str">
        <f>RIGHT(P82,LEN(P82)-SEARCH("/",P82,1))</f>
        <v>shorts</v>
      </c>
    </row>
    <row r="83" spans="1:20" ht="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9">
        <f>(((I83/60)/60/24)+DATE(1970,1,1)+(-5/24))</f>
        <v>41103.91805555555</v>
      </c>
      <c r="K83">
        <v>1341892127</v>
      </c>
      <c r="L83" s="19">
        <f>(((K83/60)/60/24)+DATE(1970,1,1)+(-5/24))</f>
        <v>41099.950543981482</v>
      </c>
      <c r="M83" t="b">
        <v>0</v>
      </c>
      <c r="N83">
        <v>28</v>
      </c>
      <c r="O83" t="b">
        <v>1</v>
      </c>
      <c r="P83" t="s">
        <v>8266</v>
      </c>
      <c r="Q83" s="5">
        <f>E83/D83</f>
        <v>1.98</v>
      </c>
      <c r="R83" s="8">
        <f>E83/N83</f>
        <v>53.035714285714285</v>
      </c>
      <c r="S83" s="9" t="str">
        <f>LEFT(P83, SEARCH("/",P83,1)-1)</f>
        <v>film &amp; video</v>
      </c>
      <c r="T83" s="9" t="str">
        <f>RIGHT(P83,LEN(P83)-SEARCH("/",P83,1))</f>
        <v>shorts</v>
      </c>
    </row>
    <row r="84" spans="1:20" ht="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9">
        <f>(((I84/60)/60/24)+DATE(1970,1,1)+(-5/24))</f>
        <v>40825.611817129626</v>
      </c>
      <c r="K84">
        <v>1315597261</v>
      </c>
      <c r="L84" s="19">
        <f>(((K84/60)/60/24)+DATE(1970,1,1)+(-5/24))</f>
        <v>40795.611817129626</v>
      </c>
      <c r="M84" t="b">
        <v>0</v>
      </c>
      <c r="N84">
        <v>100</v>
      </c>
      <c r="O84" t="b">
        <v>1</v>
      </c>
      <c r="P84" t="s">
        <v>8266</v>
      </c>
      <c r="Q84" s="5">
        <f>E84/D84</f>
        <v>1.0001249999999999</v>
      </c>
      <c r="R84" s="8">
        <f>E84/N84</f>
        <v>40.005000000000003</v>
      </c>
      <c r="S84" s="9" t="str">
        <f>LEFT(P84, SEARCH("/",P84,1)-1)</f>
        <v>film &amp; video</v>
      </c>
      <c r="T84" s="9" t="str">
        <f>RIGHT(P84,LEN(P84)-SEARCH("/",P84,1))</f>
        <v>shorts</v>
      </c>
    </row>
    <row r="85" spans="1:20" ht="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9">
        <f>(((I85/60)/60/24)+DATE(1970,1,1)+(-5/24))</f>
        <v>42057.270833333336</v>
      </c>
      <c r="K85">
        <v>1423320389</v>
      </c>
      <c r="L85" s="19">
        <f>(((K85/60)/60/24)+DATE(1970,1,1)+(-5/24))</f>
        <v>42042.407280092586</v>
      </c>
      <c r="M85" t="b">
        <v>0</v>
      </c>
      <c r="N85">
        <v>13</v>
      </c>
      <c r="O85" t="b">
        <v>1</v>
      </c>
      <c r="P85" t="s">
        <v>8266</v>
      </c>
      <c r="Q85" s="5">
        <f>E85/D85</f>
        <v>1.0249999999999999</v>
      </c>
      <c r="R85" s="8">
        <f>E85/N85</f>
        <v>15.76923076923077</v>
      </c>
      <c r="S85" s="9" t="str">
        <f>LEFT(P85, SEARCH("/",P85,1)-1)</f>
        <v>film &amp; video</v>
      </c>
      <c r="T85" s="9" t="str">
        <f>RIGHT(P85,LEN(P85)-SEARCH("/",P85,1))</f>
        <v>shorts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9">
        <f>(((I86/60)/60/24)+DATE(1970,1,1)+(-5/24))</f>
        <v>40678.54960648148</v>
      </c>
      <c r="K86">
        <v>1302891086</v>
      </c>
      <c r="L86" s="19">
        <f>(((K86/60)/60/24)+DATE(1970,1,1)+(-5/24))</f>
        <v>40648.54960648148</v>
      </c>
      <c r="M86" t="b">
        <v>0</v>
      </c>
      <c r="N86">
        <v>7</v>
      </c>
      <c r="O86" t="b">
        <v>1</v>
      </c>
      <c r="P86" t="s">
        <v>8266</v>
      </c>
      <c r="Q86" s="5">
        <f>E86/D86</f>
        <v>1</v>
      </c>
      <c r="R86" s="8">
        <f>E86/N86</f>
        <v>71.428571428571431</v>
      </c>
      <c r="S86" s="9" t="str">
        <f>LEFT(P86, SEARCH("/",P86,1)-1)</f>
        <v>film &amp; video</v>
      </c>
      <c r="T86" s="9" t="str">
        <f>RIGHT(P86,LEN(P86)-SEARCH("/",P86,1))</f>
        <v>shorts</v>
      </c>
    </row>
    <row r="87" spans="1:20" ht="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9">
        <f>(((I87/60)/60/24)+DATE(1970,1,1)+(-5/24))</f>
        <v>40808.917094907403</v>
      </c>
      <c r="K87">
        <v>1314154837</v>
      </c>
      <c r="L87" s="19">
        <f>(((K87/60)/60/24)+DATE(1970,1,1)+(-5/24))</f>
        <v>40778.917094907403</v>
      </c>
      <c r="M87" t="b">
        <v>0</v>
      </c>
      <c r="N87">
        <v>21</v>
      </c>
      <c r="O87" t="b">
        <v>1</v>
      </c>
      <c r="P87" t="s">
        <v>8266</v>
      </c>
      <c r="Q87" s="5">
        <f>E87/D87</f>
        <v>1.2549999999999999</v>
      </c>
      <c r="R87" s="8">
        <f>E87/N87</f>
        <v>71.714285714285708</v>
      </c>
      <c r="S87" s="9" t="str">
        <f>LEFT(P87, SEARCH("/",P87,1)-1)</f>
        <v>film &amp; video</v>
      </c>
      <c r="T87" s="9" t="str">
        <f>RIGHT(P87,LEN(P87)-SEARCH("/",P87,1))</f>
        <v>shorts</v>
      </c>
    </row>
    <row r="88" spans="1:20" ht="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9">
        <f>(((I88/60)/60/24)+DATE(1970,1,1)+(-5/24))</f>
        <v>42365.389409722215</v>
      </c>
      <c r="K88">
        <v>1444828845</v>
      </c>
      <c r="L88" s="19">
        <f>(((K88/60)/60/24)+DATE(1970,1,1)+(-5/24))</f>
        <v>42291.347743055558</v>
      </c>
      <c r="M88" t="b">
        <v>0</v>
      </c>
      <c r="N88">
        <v>17</v>
      </c>
      <c r="O88" t="b">
        <v>1</v>
      </c>
      <c r="P88" t="s">
        <v>8266</v>
      </c>
      <c r="Q88" s="5">
        <f>E88/D88</f>
        <v>1.0646666666666667</v>
      </c>
      <c r="R88" s="8">
        <f>E88/N88</f>
        <v>375.76470588235293</v>
      </c>
      <c r="S88" s="9" t="str">
        <f>LEFT(P88, SEARCH("/",P88,1)-1)</f>
        <v>film &amp; video</v>
      </c>
      <c r="T88" s="9" t="str">
        <f>RIGHT(P88,LEN(P88)-SEARCH("/",P88,1))</f>
        <v>shorts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9">
        <f>(((I89/60)/60/24)+DATE(1970,1,1)+(-5/24))</f>
        <v>40331.861805555556</v>
      </c>
      <c r="K89">
        <v>1274705803</v>
      </c>
      <c r="L89" s="19">
        <f>(((K89/60)/60/24)+DATE(1970,1,1)+(-5/24))</f>
        <v>40322.331053240734</v>
      </c>
      <c r="M89" t="b">
        <v>0</v>
      </c>
      <c r="N89">
        <v>25</v>
      </c>
      <c r="O89" t="b">
        <v>1</v>
      </c>
      <c r="P89" t="s">
        <v>8266</v>
      </c>
      <c r="Q89" s="5">
        <f>E89/D89</f>
        <v>1.046</v>
      </c>
      <c r="R89" s="8">
        <f>E89/N89</f>
        <v>104.6</v>
      </c>
      <c r="S89" s="9" t="str">
        <f>LEFT(P89, SEARCH("/",P89,1)-1)</f>
        <v>film &amp; video</v>
      </c>
      <c r="T89" s="9" t="str">
        <f>RIGHT(P89,LEN(P89)-SEARCH("/",P89,1))</f>
        <v>shorts</v>
      </c>
    </row>
    <row r="90" spans="1:20" ht="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9">
        <f>(((I90/60)/60/24)+DATE(1970,1,1)+(-5/24))</f>
        <v>41812.450590277775</v>
      </c>
      <c r="K90">
        <v>1401205731</v>
      </c>
      <c r="L90" s="19">
        <f>(((K90/60)/60/24)+DATE(1970,1,1)+(-5/24))</f>
        <v>41786.450590277775</v>
      </c>
      <c r="M90" t="b">
        <v>0</v>
      </c>
      <c r="N90">
        <v>60</v>
      </c>
      <c r="O90" t="b">
        <v>1</v>
      </c>
      <c r="P90" t="s">
        <v>8266</v>
      </c>
      <c r="Q90" s="5">
        <f>E90/D90</f>
        <v>1.0285714285714285</v>
      </c>
      <c r="R90" s="8">
        <f>E90/N90</f>
        <v>60</v>
      </c>
      <c r="S90" s="9" t="str">
        <f>LEFT(P90, SEARCH("/",P90,1)-1)</f>
        <v>film &amp; video</v>
      </c>
      <c r="T90" s="9" t="str">
        <f>RIGHT(P90,LEN(P90)-SEARCH("/",P90,1))</f>
        <v>shorts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9">
        <f>(((I91/60)/60/24)+DATE(1970,1,1)+(-5/24))</f>
        <v>41427.543888888889</v>
      </c>
      <c r="K91">
        <v>1368036192</v>
      </c>
      <c r="L91" s="19">
        <f>(((K91/60)/60/24)+DATE(1970,1,1)+(-5/24))</f>
        <v>41402.543888888889</v>
      </c>
      <c r="M91" t="b">
        <v>0</v>
      </c>
      <c r="N91">
        <v>56</v>
      </c>
      <c r="O91" t="b">
        <v>1</v>
      </c>
      <c r="P91" t="s">
        <v>8266</v>
      </c>
      <c r="Q91" s="5">
        <f>E91/D91</f>
        <v>1.1506666666666667</v>
      </c>
      <c r="R91" s="8">
        <f>E91/N91</f>
        <v>123.28571428571429</v>
      </c>
      <c r="S91" s="9" t="str">
        <f>LEFT(P91, SEARCH("/",P91,1)-1)</f>
        <v>film &amp; video</v>
      </c>
      <c r="T91" s="9" t="str">
        <f>RIGHT(P91,LEN(P91)-SEARCH("/",P91,1))</f>
        <v>shorts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9">
        <f>(((I92/60)/60/24)+DATE(1970,1,1)+(-5/24))</f>
        <v>40736.089108796295</v>
      </c>
      <c r="K92">
        <v>1307862499</v>
      </c>
      <c r="L92" s="19">
        <f>(((K92/60)/60/24)+DATE(1970,1,1)+(-5/24))</f>
        <v>40706.089108796295</v>
      </c>
      <c r="M92" t="b">
        <v>0</v>
      </c>
      <c r="N92">
        <v>16</v>
      </c>
      <c r="O92" t="b">
        <v>1</v>
      </c>
      <c r="P92" t="s">
        <v>8266</v>
      </c>
      <c r="Q92" s="5">
        <f>E92/D92</f>
        <v>1.004</v>
      </c>
      <c r="R92" s="8">
        <f>E92/N92</f>
        <v>31.375</v>
      </c>
      <c r="S92" s="9" t="str">
        <f>LEFT(P92, SEARCH("/",P92,1)-1)</f>
        <v>film &amp; video</v>
      </c>
      <c r="T92" s="9" t="str">
        <f>RIGHT(P92,LEN(P92)-SEARCH("/",P92,1))</f>
        <v>shorts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9">
        <f>(((I93/60)/60/24)+DATE(1970,1,1)+(-5/24))</f>
        <v>40680.194027777776</v>
      </c>
      <c r="K93">
        <v>1300354764</v>
      </c>
      <c r="L93" s="19">
        <f>(((K93/60)/60/24)+DATE(1970,1,1)+(-5/24))</f>
        <v>40619.194027777776</v>
      </c>
      <c r="M93" t="b">
        <v>0</v>
      </c>
      <c r="N93">
        <v>46</v>
      </c>
      <c r="O93" t="b">
        <v>1</v>
      </c>
      <c r="P93" t="s">
        <v>8266</v>
      </c>
      <c r="Q93" s="5">
        <f>E93/D93</f>
        <v>1.2</v>
      </c>
      <c r="R93" s="8">
        <f>E93/N93</f>
        <v>78.260869565217391</v>
      </c>
      <c r="S93" s="9" t="str">
        <f>LEFT(P93, SEARCH("/",P93,1)-1)</f>
        <v>film &amp; video</v>
      </c>
      <c r="T93" s="9" t="str">
        <f>RIGHT(P93,LEN(P93)-SEARCH("/",P93,1))</f>
        <v>shorts</v>
      </c>
    </row>
    <row r="94" spans="1:20" ht="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9">
        <f>(((I94/60)/60/24)+DATE(1970,1,1)+(-5/24))</f>
        <v>42767.124999999993</v>
      </c>
      <c r="K94">
        <v>1481949983</v>
      </c>
      <c r="L94" s="19">
        <f>(((K94/60)/60/24)+DATE(1970,1,1)+(-5/24))</f>
        <v>42720.990543981483</v>
      </c>
      <c r="M94" t="b">
        <v>0</v>
      </c>
      <c r="N94">
        <v>43</v>
      </c>
      <c r="O94" t="b">
        <v>1</v>
      </c>
      <c r="P94" t="s">
        <v>8266</v>
      </c>
      <c r="Q94" s="5">
        <f>E94/D94</f>
        <v>1.052</v>
      </c>
      <c r="R94" s="8">
        <f>E94/N94</f>
        <v>122.32558139534883</v>
      </c>
      <c r="S94" s="9" t="str">
        <f>LEFT(P94, SEARCH("/",P94,1)-1)</f>
        <v>film &amp; video</v>
      </c>
      <c r="T94" s="9" t="str">
        <f>RIGHT(P94,LEN(P94)-SEARCH("/",P94,1))</f>
        <v>shorts</v>
      </c>
    </row>
    <row r="95" spans="1:20" ht="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9">
        <f>(((I95/60)/60/24)+DATE(1970,1,1)+(-5/24))</f>
        <v>41093.666666666664</v>
      </c>
      <c r="K95">
        <v>1338928537</v>
      </c>
      <c r="L95" s="19">
        <f>(((K95/60)/60/24)+DATE(1970,1,1)+(-5/24))</f>
        <v>41065.649733796294</v>
      </c>
      <c r="M95" t="b">
        <v>0</v>
      </c>
      <c r="N95">
        <v>15</v>
      </c>
      <c r="O95" t="b">
        <v>1</v>
      </c>
      <c r="P95" t="s">
        <v>8266</v>
      </c>
      <c r="Q95" s="5">
        <f>E95/D95</f>
        <v>1.1060000000000001</v>
      </c>
      <c r="R95" s="8">
        <f>E95/N95</f>
        <v>73.733333333333334</v>
      </c>
      <c r="S95" s="9" t="str">
        <f>LEFT(P95, SEARCH("/",P95,1)-1)</f>
        <v>film &amp; video</v>
      </c>
      <c r="T95" s="9" t="str">
        <f>RIGHT(P95,LEN(P95)-SEARCH("/",P95,1))</f>
        <v>shorts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9">
        <f>(((I96/60)/60/24)+DATE(1970,1,1)+(-5/24))</f>
        <v>41736.509513888886</v>
      </c>
      <c r="K96">
        <v>1395162822</v>
      </c>
      <c r="L96" s="19">
        <f>(((K96/60)/60/24)+DATE(1970,1,1)+(-5/24))</f>
        <v>41716.509513888886</v>
      </c>
      <c r="M96" t="b">
        <v>0</v>
      </c>
      <c r="N96">
        <v>12</v>
      </c>
      <c r="O96" t="b">
        <v>1</v>
      </c>
      <c r="P96" t="s">
        <v>8266</v>
      </c>
      <c r="Q96" s="5">
        <f>E96/D96</f>
        <v>1.04</v>
      </c>
      <c r="R96" s="8">
        <f>E96/N96</f>
        <v>21.666666666666668</v>
      </c>
      <c r="S96" s="9" t="str">
        <f>LEFT(P96, SEARCH("/",P96,1)-1)</f>
        <v>film &amp; video</v>
      </c>
      <c r="T96" s="9" t="str">
        <f>RIGHT(P96,LEN(P96)-SEARCH("/",P96,1))</f>
        <v>shorts</v>
      </c>
    </row>
    <row r="97" spans="1:20" ht="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9">
        <f>(((I97/60)/60/24)+DATE(1970,1,1)+(-5/24))</f>
        <v>40964.796770833331</v>
      </c>
      <c r="K97">
        <v>1327622841</v>
      </c>
      <c r="L97" s="19">
        <f>(((K97/60)/60/24)+DATE(1970,1,1)+(-5/24))</f>
        <v>40934.796770833331</v>
      </c>
      <c r="M97" t="b">
        <v>0</v>
      </c>
      <c r="N97">
        <v>21</v>
      </c>
      <c r="O97" t="b">
        <v>1</v>
      </c>
      <c r="P97" t="s">
        <v>8266</v>
      </c>
      <c r="Q97" s="5">
        <f>E97/D97</f>
        <v>1.3142857142857143</v>
      </c>
      <c r="R97" s="8">
        <f>E97/N97</f>
        <v>21.904761904761905</v>
      </c>
      <c r="S97" s="9" t="str">
        <f>LEFT(P97, SEARCH("/",P97,1)-1)</f>
        <v>film &amp; video</v>
      </c>
      <c r="T97" s="9" t="str">
        <f>RIGHT(P97,LEN(P97)-SEARCH("/",P97,1))</f>
        <v>shorts</v>
      </c>
    </row>
    <row r="98" spans="1:20" ht="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9">
        <f>(((I98/60)/60/24)+DATE(1970,1,1)+(-5/24))</f>
        <v>40390.916666666664</v>
      </c>
      <c r="K98">
        <v>1274889241</v>
      </c>
      <c r="L98" s="19">
        <f>(((K98/60)/60/24)+DATE(1970,1,1)+(-5/24))</f>
        <v>40324.45417824074</v>
      </c>
      <c r="M98" t="b">
        <v>0</v>
      </c>
      <c r="N98">
        <v>34</v>
      </c>
      <c r="O98" t="b">
        <v>1</v>
      </c>
      <c r="P98" t="s">
        <v>8266</v>
      </c>
      <c r="Q98" s="5">
        <f>E98/D98</f>
        <v>1.1466666666666667</v>
      </c>
      <c r="R98" s="8">
        <f>E98/N98</f>
        <v>50.588235294117645</v>
      </c>
      <c r="S98" s="9" t="str">
        <f>LEFT(P98, SEARCH("/",P98,1)-1)</f>
        <v>film &amp; video</v>
      </c>
      <c r="T98" s="9" t="str">
        <f>RIGHT(P98,LEN(P98)-SEARCH("/",P98,1))</f>
        <v>shorts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9">
        <f>(((I99/60)/60/24)+DATE(1970,1,1)+(-5/24))</f>
        <v>40735.926874999997</v>
      </c>
      <c r="K99">
        <v>1307848482</v>
      </c>
      <c r="L99" s="19">
        <f>(((K99/60)/60/24)+DATE(1970,1,1)+(-5/24))</f>
        <v>40705.926874999997</v>
      </c>
      <c r="M99" t="b">
        <v>0</v>
      </c>
      <c r="N99">
        <v>8</v>
      </c>
      <c r="O99" t="b">
        <v>1</v>
      </c>
      <c r="P99" t="s">
        <v>8266</v>
      </c>
      <c r="Q99" s="5">
        <f>E99/D99</f>
        <v>1.0625</v>
      </c>
      <c r="R99" s="8">
        <f>E99/N99</f>
        <v>53.125</v>
      </c>
      <c r="S99" s="9" t="str">
        <f>LEFT(P99, SEARCH("/",P99,1)-1)</f>
        <v>film &amp; video</v>
      </c>
      <c r="T99" s="9" t="str">
        <f>RIGHT(P99,LEN(P99)-SEARCH("/",P99,1))</f>
        <v>shorts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9">
        <f>(((I100/60)/60/24)+DATE(1970,1,1)+(-5/24))</f>
        <v>41250.770833333328</v>
      </c>
      <c r="K100">
        <v>1351796674</v>
      </c>
      <c r="L100" s="19">
        <f>(((K100/60)/60/24)+DATE(1970,1,1)+(-5/24))</f>
        <v>41214.586504629624</v>
      </c>
      <c r="M100" t="b">
        <v>0</v>
      </c>
      <c r="N100">
        <v>60</v>
      </c>
      <c r="O100" t="b">
        <v>1</v>
      </c>
      <c r="P100" t="s">
        <v>8266</v>
      </c>
      <c r="Q100" s="5">
        <f>E100/D100</f>
        <v>1.0625</v>
      </c>
      <c r="R100" s="8">
        <f>E100/N100</f>
        <v>56.666666666666664</v>
      </c>
      <c r="S100" s="9" t="str">
        <f>LEFT(P100, SEARCH("/",P100,1)-1)</f>
        <v>film &amp; video</v>
      </c>
      <c r="T100" s="9" t="str">
        <f>RIGHT(P100,LEN(P100)-SEARCH("/",P100,1))</f>
        <v>shorts</v>
      </c>
    </row>
    <row r="101" spans="1:20" ht="30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9">
        <f>(((I101/60)/60/24)+DATE(1970,1,1)+(-5/24))</f>
        <v>41661.694432870368</v>
      </c>
      <c r="K101">
        <v>1387834799</v>
      </c>
      <c r="L101" s="19">
        <f>(((K101/60)/60/24)+DATE(1970,1,1)+(-5/24))</f>
        <v>41631.694432870368</v>
      </c>
      <c r="M101" t="b">
        <v>0</v>
      </c>
      <c r="N101">
        <v>39</v>
      </c>
      <c r="O101" t="b">
        <v>1</v>
      </c>
      <c r="P101" t="s">
        <v>8266</v>
      </c>
      <c r="Q101" s="5">
        <f>E101/D101</f>
        <v>1.0601933333333333</v>
      </c>
      <c r="R101" s="8">
        <f>E101/N101</f>
        <v>40.776666666666664</v>
      </c>
      <c r="S101" s="9" t="str">
        <f>LEFT(P101, SEARCH("/",P101,1)-1)</f>
        <v>film &amp; video</v>
      </c>
      <c r="T101" s="9" t="str">
        <f>RIGHT(P101,LEN(P101)-SEARCH("/",P101,1))</f>
        <v>shorts</v>
      </c>
    </row>
    <row r="102" spans="1:20" ht="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9">
        <f>(((I102/60)/60/24)+DATE(1970,1,1)+(-5/24))</f>
        <v>41217.586643518516</v>
      </c>
      <c r="K102">
        <v>1350324286</v>
      </c>
      <c r="L102" s="19">
        <f>(((K102/60)/60/24)+DATE(1970,1,1)+(-5/24))</f>
        <v>41197.544976851852</v>
      </c>
      <c r="M102" t="b">
        <v>0</v>
      </c>
      <c r="N102">
        <v>26</v>
      </c>
      <c r="O102" t="b">
        <v>1</v>
      </c>
      <c r="P102" t="s">
        <v>8266</v>
      </c>
      <c r="Q102" s="5">
        <f>E102/D102</f>
        <v>1</v>
      </c>
      <c r="R102" s="8">
        <f>E102/N102</f>
        <v>192.30769230769232</v>
      </c>
      <c r="S102" s="9" t="str">
        <f>LEFT(P102, SEARCH("/",P102,1)-1)</f>
        <v>film &amp; video</v>
      </c>
      <c r="T102" s="9" t="str">
        <f>RIGHT(P102,LEN(P102)-SEARCH("/",P102,1))</f>
        <v>shorts</v>
      </c>
    </row>
    <row r="103" spans="1:20" ht="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9">
        <f>(((I103/60)/60/24)+DATE(1970,1,1)+(-5/24))</f>
        <v>41298.568402777775</v>
      </c>
      <c r="K103">
        <v>1356979110</v>
      </c>
      <c r="L103" s="19">
        <f>(((K103/60)/60/24)+DATE(1970,1,1)+(-5/24))</f>
        <v>41274.568402777775</v>
      </c>
      <c r="M103" t="b">
        <v>0</v>
      </c>
      <c r="N103">
        <v>35</v>
      </c>
      <c r="O103" t="b">
        <v>1</v>
      </c>
      <c r="P103" t="s">
        <v>8266</v>
      </c>
      <c r="Q103" s="5">
        <f>E103/D103</f>
        <v>1</v>
      </c>
      <c r="R103" s="8">
        <f>E103/N103</f>
        <v>100</v>
      </c>
      <c r="S103" s="9" t="str">
        <f>LEFT(P103, SEARCH("/",P103,1)-1)</f>
        <v>film &amp; video</v>
      </c>
      <c r="T103" s="9" t="str">
        <f>RIGHT(P103,LEN(P103)-SEARCH("/",P103,1))</f>
        <v>shorts</v>
      </c>
    </row>
    <row r="104" spans="1:20" ht="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9">
        <f>(((I104/60)/60/24)+DATE(1970,1,1)+(-5/24))</f>
        <v>40534.922835648147</v>
      </c>
      <c r="K104">
        <v>1290481733</v>
      </c>
      <c r="L104" s="19">
        <f>(((K104/60)/60/24)+DATE(1970,1,1)+(-5/24))</f>
        <v>40504.922835648147</v>
      </c>
      <c r="M104" t="b">
        <v>0</v>
      </c>
      <c r="N104">
        <v>65</v>
      </c>
      <c r="O104" t="b">
        <v>1</v>
      </c>
      <c r="P104" t="s">
        <v>8266</v>
      </c>
      <c r="Q104" s="5">
        <f>E104/D104</f>
        <v>1.2775000000000001</v>
      </c>
      <c r="R104" s="8">
        <f>E104/N104</f>
        <v>117.92307692307692</v>
      </c>
      <c r="S104" s="9" t="str">
        <f>LEFT(P104, SEARCH("/",P104,1)-1)</f>
        <v>film &amp; video</v>
      </c>
      <c r="T104" s="9" t="str">
        <f>RIGHT(P104,LEN(P104)-SEARCH("/",P104,1))</f>
        <v>shorts</v>
      </c>
    </row>
    <row r="105" spans="1:20" ht="30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9">
        <f>(((I105/60)/60/24)+DATE(1970,1,1)+(-5/24))</f>
        <v>41705.597569444442</v>
      </c>
      <c r="K105">
        <v>1392232830</v>
      </c>
      <c r="L105" s="19">
        <f>(((K105/60)/60/24)+DATE(1970,1,1)+(-5/24))</f>
        <v>41682.597569444442</v>
      </c>
      <c r="M105" t="b">
        <v>0</v>
      </c>
      <c r="N105">
        <v>49</v>
      </c>
      <c r="O105" t="b">
        <v>1</v>
      </c>
      <c r="P105" t="s">
        <v>8266</v>
      </c>
      <c r="Q105" s="5">
        <f>E105/D105</f>
        <v>1.0515384615384615</v>
      </c>
      <c r="R105" s="8">
        <f>E105/N105</f>
        <v>27.897959183673468</v>
      </c>
      <c r="S105" s="9" t="str">
        <f>LEFT(P105, SEARCH("/",P105,1)-1)</f>
        <v>film &amp; video</v>
      </c>
      <c r="T105" s="9" t="str">
        <f>RIGHT(P105,LEN(P105)-SEARCH("/",P105,1))</f>
        <v>shorts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9">
        <f>(((I106/60)/60/24)+DATE(1970,1,1)+(-5/24))</f>
        <v>40635.833333333328</v>
      </c>
      <c r="K106">
        <v>1299775266</v>
      </c>
      <c r="L106" s="19">
        <f>(((K106/60)/60/24)+DATE(1970,1,1)+(-5/24))</f>
        <v>40612.486874999995</v>
      </c>
      <c r="M106" t="b">
        <v>0</v>
      </c>
      <c r="N106">
        <v>10</v>
      </c>
      <c r="O106" t="b">
        <v>1</v>
      </c>
      <c r="P106" t="s">
        <v>8266</v>
      </c>
      <c r="Q106" s="5">
        <f>E106/D106</f>
        <v>1.2</v>
      </c>
      <c r="R106" s="8">
        <f>E106/N106</f>
        <v>60</v>
      </c>
      <c r="S106" s="9" t="str">
        <f>LEFT(P106, SEARCH("/",P106,1)-1)</f>
        <v>film &amp; video</v>
      </c>
      <c r="T106" s="9" t="str">
        <f>RIGHT(P106,LEN(P106)-SEARCH("/",P106,1))</f>
        <v>shorts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9">
        <f>(((I107/60)/60/24)+DATE(1970,1,1)+(-5/24))</f>
        <v>42503.791666666664</v>
      </c>
      <c r="K107">
        <v>1461605020</v>
      </c>
      <c r="L107" s="19">
        <f>(((K107/60)/60/24)+DATE(1970,1,1)+(-5/24))</f>
        <v>42485.516435185178</v>
      </c>
      <c r="M107" t="b">
        <v>0</v>
      </c>
      <c r="N107">
        <v>60</v>
      </c>
      <c r="O107" t="b">
        <v>1</v>
      </c>
      <c r="P107" t="s">
        <v>8266</v>
      </c>
      <c r="Q107" s="5">
        <f>E107/D107</f>
        <v>1.074090909090909</v>
      </c>
      <c r="R107" s="8">
        <f>E107/N107</f>
        <v>39.383333333333333</v>
      </c>
      <c r="S107" s="9" t="str">
        <f>LEFT(P107, SEARCH("/",P107,1)-1)</f>
        <v>film &amp; video</v>
      </c>
      <c r="T107" s="9" t="str">
        <f>RIGHT(P107,LEN(P107)-SEARCH("/",P107,1))</f>
        <v>shorts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9">
        <f>(((I108/60)/60/24)+DATE(1970,1,1)+(-5/24))</f>
        <v>41001.568298611113</v>
      </c>
      <c r="K108">
        <v>1332182301</v>
      </c>
      <c r="L108" s="19">
        <f>(((K108/60)/60/24)+DATE(1970,1,1)+(-5/24))</f>
        <v>40987.568298611113</v>
      </c>
      <c r="M108" t="b">
        <v>0</v>
      </c>
      <c r="N108">
        <v>27</v>
      </c>
      <c r="O108" t="b">
        <v>1</v>
      </c>
      <c r="P108" t="s">
        <v>8266</v>
      </c>
      <c r="Q108" s="5">
        <f>E108/D108</f>
        <v>1.0049999999999999</v>
      </c>
      <c r="R108" s="8">
        <f>E108/N108</f>
        <v>186.11111111111111</v>
      </c>
      <c r="S108" s="9" t="str">
        <f>LEFT(P108, SEARCH("/",P108,1)-1)</f>
        <v>film &amp; video</v>
      </c>
      <c r="T108" s="9" t="str">
        <f>RIGHT(P108,LEN(P108)-SEARCH("/",P108,1))</f>
        <v>shorts</v>
      </c>
    </row>
    <row r="109" spans="1:20" ht="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9">
        <f>(((I109/60)/60/24)+DATE(1970,1,1)+(-5/24))</f>
        <v>40657.774155092593</v>
      </c>
      <c r="K109">
        <v>1301787287</v>
      </c>
      <c r="L109" s="19">
        <f>(((K109/60)/60/24)+DATE(1970,1,1)+(-5/24))</f>
        <v>40635.774155092593</v>
      </c>
      <c r="M109" t="b">
        <v>0</v>
      </c>
      <c r="N109">
        <v>69</v>
      </c>
      <c r="O109" t="b">
        <v>1</v>
      </c>
      <c r="P109" t="s">
        <v>8266</v>
      </c>
      <c r="Q109" s="5">
        <f>E109/D109</f>
        <v>1.0246666666666666</v>
      </c>
      <c r="R109" s="8">
        <f>E109/N109</f>
        <v>111.37681159420291</v>
      </c>
      <c r="S109" s="9" t="str">
        <f>LEFT(P109, SEARCH("/",P109,1)-1)</f>
        <v>film &amp; video</v>
      </c>
      <c r="T109" s="9" t="str">
        <f>RIGHT(P109,LEN(P109)-SEARCH("/",P109,1))</f>
        <v>shorts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9">
        <f>(((I110/60)/60/24)+DATE(1970,1,1)+(-5/24))</f>
        <v>41425.404745370368</v>
      </c>
      <c r="K110">
        <v>1364827370</v>
      </c>
      <c r="L110" s="19">
        <f>(((K110/60)/60/24)+DATE(1970,1,1)+(-5/24))</f>
        <v>41365.404745370368</v>
      </c>
      <c r="M110" t="b">
        <v>0</v>
      </c>
      <c r="N110">
        <v>47</v>
      </c>
      <c r="O110" t="b">
        <v>1</v>
      </c>
      <c r="P110" t="s">
        <v>8266</v>
      </c>
      <c r="Q110" s="5">
        <f>E110/D110</f>
        <v>2.4666666666666668</v>
      </c>
      <c r="R110" s="8">
        <f>E110/N110</f>
        <v>78.723404255319153</v>
      </c>
      <c r="S110" s="9" t="str">
        <f>LEFT(P110, SEARCH("/",P110,1)-1)</f>
        <v>film &amp; video</v>
      </c>
      <c r="T110" s="9" t="str">
        <f>RIGHT(P110,LEN(P110)-SEARCH("/",P110,1))</f>
        <v>shorts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9">
        <f>(((I111/60)/60/24)+DATE(1970,1,1)+(-5/24))</f>
        <v>40599.817476851851</v>
      </c>
      <c r="K111">
        <v>1296088630</v>
      </c>
      <c r="L111" s="19">
        <f>(((K111/60)/60/24)+DATE(1970,1,1)+(-5/24))</f>
        <v>40569.817476851851</v>
      </c>
      <c r="M111" t="b">
        <v>0</v>
      </c>
      <c r="N111">
        <v>47</v>
      </c>
      <c r="O111" t="b">
        <v>1</v>
      </c>
      <c r="P111" t="s">
        <v>8266</v>
      </c>
      <c r="Q111" s="5">
        <f>E111/D111</f>
        <v>2.1949999999999998</v>
      </c>
      <c r="R111" s="8">
        <f>E111/N111</f>
        <v>46.702127659574465</v>
      </c>
      <c r="S111" s="9" t="str">
        <f>LEFT(P111, SEARCH("/",P111,1)-1)</f>
        <v>film &amp; video</v>
      </c>
      <c r="T111" s="9" t="str">
        <f>RIGHT(P111,LEN(P111)-SEARCH("/",P111,1))</f>
        <v>shorts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9">
        <f>(((I112/60)/60/24)+DATE(1970,1,1)+(-5/24))</f>
        <v>41592.040972222218</v>
      </c>
      <c r="K112">
        <v>1381445253</v>
      </c>
      <c r="L112" s="19">
        <f>(((K112/60)/60/24)+DATE(1970,1,1)+(-5/24))</f>
        <v>41557.741354166668</v>
      </c>
      <c r="M112" t="b">
        <v>0</v>
      </c>
      <c r="N112">
        <v>26</v>
      </c>
      <c r="O112" t="b">
        <v>1</v>
      </c>
      <c r="P112" t="s">
        <v>8266</v>
      </c>
      <c r="Q112" s="5">
        <f>E112/D112</f>
        <v>1.3076923076923077</v>
      </c>
      <c r="R112" s="8">
        <f>E112/N112</f>
        <v>65.384615384615387</v>
      </c>
      <c r="S112" s="9" t="str">
        <f>LEFT(P112, SEARCH("/",P112,1)-1)</f>
        <v>film &amp; video</v>
      </c>
      <c r="T112" s="9" t="str">
        <f>RIGHT(P112,LEN(P112)-SEARCH("/",P112,1))</f>
        <v>shorts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9">
        <f>(((I113/60)/60/24)+DATE(1970,1,1)+(-5/24))</f>
        <v>42155.124849537031</v>
      </c>
      <c r="K113">
        <v>1430467187</v>
      </c>
      <c r="L113" s="19">
        <f>(((K113/60)/60/24)+DATE(1970,1,1)+(-5/24))</f>
        <v>42125.124849537031</v>
      </c>
      <c r="M113" t="b">
        <v>0</v>
      </c>
      <c r="N113">
        <v>53</v>
      </c>
      <c r="O113" t="b">
        <v>1</v>
      </c>
      <c r="P113" t="s">
        <v>8266</v>
      </c>
      <c r="Q113" s="5">
        <f>E113/D113</f>
        <v>1.5457142857142858</v>
      </c>
      <c r="R113" s="8">
        <f>E113/N113</f>
        <v>102.0754716981132</v>
      </c>
      <c r="S113" s="9" t="str">
        <f>LEFT(P113, SEARCH("/",P113,1)-1)</f>
        <v>film &amp; video</v>
      </c>
      <c r="T113" s="9" t="str">
        <f>RIGHT(P113,LEN(P113)-SEARCH("/",P113,1))</f>
        <v>shorts</v>
      </c>
    </row>
    <row r="114" spans="1:20" ht="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9">
        <f>(((I114/60)/60/24)+DATE(1970,1,1)+(-5/24))</f>
        <v>41741.875</v>
      </c>
      <c r="K114">
        <v>1395277318</v>
      </c>
      <c r="L114" s="19">
        <f>(((K114/60)/60/24)+DATE(1970,1,1)+(-5/24))</f>
        <v>41717.834699074068</v>
      </c>
      <c r="M114" t="b">
        <v>0</v>
      </c>
      <c r="N114">
        <v>81</v>
      </c>
      <c r="O114" t="b">
        <v>1</v>
      </c>
      <c r="P114" t="s">
        <v>8266</v>
      </c>
      <c r="Q114" s="5">
        <f>E114/D114</f>
        <v>1.04</v>
      </c>
      <c r="R114" s="8">
        <f>E114/N114</f>
        <v>64.197530864197532</v>
      </c>
      <c r="S114" s="9" t="str">
        <f>LEFT(P114, SEARCH("/",P114,1)-1)</f>
        <v>film &amp; video</v>
      </c>
      <c r="T114" s="9" t="str">
        <f>RIGHT(P114,LEN(P114)-SEARCH("/",P114,1))</f>
        <v>shorts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9">
        <f>(((I115/60)/60/24)+DATE(1970,1,1)+(-5/24))</f>
        <v>40761.416666666664</v>
      </c>
      <c r="K115">
        <v>1311963128</v>
      </c>
      <c r="L115" s="19">
        <f>(((K115/60)/60/24)+DATE(1970,1,1)+(-5/24))</f>
        <v>40753.550092592588</v>
      </c>
      <c r="M115" t="b">
        <v>0</v>
      </c>
      <c r="N115">
        <v>78</v>
      </c>
      <c r="O115" t="b">
        <v>1</v>
      </c>
      <c r="P115" t="s">
        <v>8266</v>
      </c>
      <c r="Q115" s="5">
        <f>E115/D115</f>
        <v>1.41</v>
      </c>
      <c r="R115" s="8">
        <f>E115/N115</f>
        <v>90.384615384615387</v>
      </c>
      <c r="S115" s="9" t="str">
        <f>LEFT(P115, SEARCH("/",P115,1)-1)</f>
        <v>film &amp; video</v>
      </c>
      <c r="T115" s="9" t="str">
        <f>RIGHT(P115,LEN(P115)-SEARCH("/",P115,1))</f>
        <v>shorts</v>
      </c>
    </row>
    <row r="116" spans="1:20" ht="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9">
        <f>(((I116/60)/60/24)+DATE(1970,1,1)+(-5/24))</f>
        <v>40921.065833333334</v>
      </c>
      <c r="K116">
        <v>1321252488</v>
      </c>
      <c r="L116" s="19">
        <f>(((K116/60)/60/24)+DATE(1970,1,1)+(-5/24))</f>
        <v>40861.065833333334</v>
      </c>
      <c r="M116" t="b">
        <v>0</v>
      </c>
      <c r="N116">
        <v>35</v>
      </c>
      <c r="O116" t="b">
        <v>1</v>
      </c>
      <c r="P116" t="s">
        <v>8266</v>
      </c>
      <c r="Q116" s="5">
        <f>E116/D116</f>
        <v>1.0333333333333334</v>
      </c>
      <c r="R116" s="8">
        <f>E116/N116</f>
        <v>88.571428571428569</v>
      </c>
      <c r="S116" s="9" t="str">
        <f>LEFT(P116, SEARCH("/",P116,1)-1)</f>
        <v>film &amp; video</v>
      </c>
      <c r="T116" s="9" t="str">
        <f>RIGHT(P116,LEN(P116)-SEARCH("/",P116,1))</f>
        <v>shorts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9">
        <f>(((I117/60)/60/24)+DATE(1970,1,1)+(-5/24))</f>
        <v>40943.530601851846</v>
      </c>
      <c r="K117">
        <v>1326217444</v>
      </c>
      <c r="L117" s="19">
        <f>(((K117/60)/60/24)+DATE(1970,1,1)+(-5/24))</f>
        <v>40918.530601851846</v>
      </c>
      <c r="M117" t="b">
        <v>0</v>
      </c>
      <c r="N117">
        <v>22</v>
      </c>
      <c r="O117" t="b">
        <v>1</v>
      </c>
      <c r="P117" t="s">
        <v>8266</v>
      </c>
      <c r="Q117" s="5">
        <f>E117/D117</f>
        <v>1.4044444444444444</v>
      </c>
      <c r="R117" s="8">
        <f>E117/N117</f>
        <v>28.727272727272727</v>
      </c>
      <c r="S117" s="9" t="str">
        <f>LEFT(P117, SEARCH("/",P117,1)-1)</f>
        <v>film &amp; video</v>
      </c>
      <c r="T117" s="9" t="str">
        <f>RIGHT(P117,LEN(P117)-SEARCH("/",P117,1))</f>
        <v>shorts</v>
      </c>
    </row>
    <row r="118" spans="1:20" ht="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9">
        <f>(((I118/60)/60/24)+DATE(1970,1,1)+(-5/24))</f>
        <v>40641.247164351851</v>
      </c>
      <c r="K118">
        <v>1298289355</v>
      </c>
      <c r="L118" s="19">
        <f>(((K118/60)/60/24)+DATE(1970,1,1)+(-5/24))</f>
        <v>40595.288831018515</v>
      </c>
      <c r="M118" t="b">
        <v>0</v>
      </c>
      <c r="N118">
        <v>57</v>
      </c>
      <c r="O118" t="b">
        <v>1</v>
      </c>
      <c r="P118" t="s">
        <v>8266</v>
      </c>
      <c r="Q118" s="5">
        <f>E118/D118</f>
        <v>1.1365714285714286</v>
      </c>
      <c r="R118" s="8">
        <f>E118/N118</f>
        <v>69.78947368421052</v>
      </c>
      <c r="S118" s="9" t="str">
        <f>LEFT(P118, SEARCH("/",P118,1)-1)</f>
        <v>film &amp; video</v>
      </c>
      <c r="T118" s="9" t="str">
        <f>RIGHT(P118,LEN(P118)-SEARCH("/",P118,1))</f>
        <v>shorts</v>
      </c>
    </row>
    <row r="119" spans="1:20" ht="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9">
        <f>(((I119/60)/60/24)+DATE(1970,1,1)+(-5/24))</f>
        <v>40338.583333333328</v>
      </c>
      <c r="K119">
        <v>1268337744</v>
      </c>
      <c r="L119" s="19">
        <f>(((K119/60)/60/24)+DATE(1970,1,1)+(-5/24))</f>
        <v>40248.626666666663</v>
      </c>
      <c r="M119" t="b">
        <v>0</v>
      </c>
      <c r="N119">
        <v>27</v>
      </c>
      <c r="O119" t="b">
        <v>1</v>
      </c>
      <c r="P119" t="s">
        <v>8266</v>
      </c>
      <c r="Q119" s="5">
        <f>E119/D119</f>
        <v>1.0049377777777779</v>
      </c>
      <c r="R119" s="8">
        <f>E119/N119</f>
        <v>167.48962962962963</v>
      </c>
      <c r="S119" s="9" t="str">
        <f>LEFT(P119, SEARCH("/",P119,1)-1)</f>
        <v>film &amp; video</v>
      </c>
      <c r="T119" s="9" t="str">
        <f>RIGHT(P119,LEN(P119)-SEARCH("/",P119,1))</f>
        <v>shorts</v>
      </c>
    </row>
    <row r="120" spans="1:20" ht="30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9">
        <f>(((I120/60)/60/24)+DATE(1970,1,1)+(-5/24))</f>
        <v>40752.845324074071</v>
      </c>
      <c r="K120">
        <v>1309310236</v>
      </c>
      <c r="L120" s="19">
        <f>(((K120/60)/60/24)+DATE(1970,1,1)+(-5/24))</f>
        <v>40722.845324074071</v>
      </c>
      <c r="M120" t="b">
        <v>0</v>
      </c>
      <c r="N120">
        <v>39</v>
      </c>
      <c r="O120" t="b">
        <v>1</v>
      </c>
      <c r="P120" t="s">
        <v>8266</v>
      </c>
      <c r="Q120" s="5">
        <f>E120/D120</f>
        <v>1.1303159999999999</v>
      </c>
      <c r="R120" s="8">
        <f>E120/N120</f>
        <v>144.91230769230768</v>
      </c>
      <c r="S120" s="9" t="str">
        <f>LEFT(P120, SEARCH("/",P120,1)-1)</f>
        <v>film &amp; video</v>
      </c>
      <c r="T120" s="9" t="str">
        <f>RIGHT(P120,LEN(P120)-SEARCH("/",P120,1))</f>
        <v>shorts</v>
      </c>
    </row>
    <row r="121" spans="1:20" ht="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9">
        <f>(((I121/60)/60/24)+DATE(1970,1,1)+(-5/24))</f>
        <v>40768.75</v>
      </c>
      <c r="K121">
        <v>1310693986</v>
      </c>
      <c r="L121" s="19">
        <f>(((K121/60)/60/24)+DATE(1970,1,1)+(-5/24))</f>
        <v>40738.860949074071</v>
      </c>
      <c r="M121" t="b">
        <v>0</v>
      </c>
      <c r="N121">
        <v>37</v>
      </c>
      <c r="O121" t="b">
        <v>1</v>
      </c>
      <c r="P121" t="s">
        <v>8266</v>
      </c>
      <c r="Q121" s="5">
        <f>E121/D121</f>
        <v>1.0455692307692308</v>
      </c>
      <c r="R121" s="8">
        <f>E121/N121</f>
        <v>91.840540540540545</v>
      </c>
      <c r="S121" s="9" t="str">
        <f>LEFT(P121, SEARCH("/",P121,1)-1)</f>
        <v>film &amp; video</v>
      </c>
      <c r="T121" s="9" t="str">
        <f>RIGHT(P121,LEN(P121)-SEARCH("/",P121,1))</f>
        <v>shorts</v>
      </c>
    </row>
    <row r="122" spans="1:20" ht="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9">
        <f>(((I122/60)/60/24)+DATE(1970,1,1)+(-5/24))</f>
        <v>42645.841516203705</v>
      </c>
      <c r="K122">
        <v>1472865107</v>
      </c>
      <c r="L122" s="19">
        <f>(((K122/60)/60/24)+DATE(1970,1,1)+(-5/24))</f>
        <v>42615.841516203705</v>
      </c>
      <c r="M122" t="b">
        <v>0</v>
      </c>
      <c r="N122">
        <v>1</v>
      </c>
      <c r="O122" t="b">
        <v>0</v>
      </c>
      <c r="P122" t="s">
        <v>8267</v>
      </c>
      <c r="Q122" s="5">
        <f>E122/D122</f>
        <v>1.4285714285714287E-4</v>
      </c>
      <c r="R122" s="8">
        <f>E122/N122</f>
        <v>10</v>
      </c>
      <c r="S122" s="9" t="str">
        <f>LEFT(P122, SEARCH("/",P122,1)-1)</f>
        <v>film &amp; video</v>
      </c>
      <c r="T122" s="9" t="str">
        <f>RIGHT(P122,LEN(P122)-SEARCH("/",P122,1))</f>
        <v>science fiction</v>
      </c>
    </row>
    <row r="123" spans="1:20" ht="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9">
        <f>(((I123/60)/60/24)+DATE(1970,1,1)+(-5/24))</f>
        <v>42112.219444444439</v>
      </c>
      <c r="K123">
        <v>1427993710</v>
      </c>
      <c r="L123" s="19">
        <f>(((K123/60)/60/24)+DATE(1970,1,1)+(-5/24))</f>
        <v>42096.496643518512</v>
      </c>
      <c r="M123" t="b">
        <v>0</v>
      </c>
      <c r="N123">
        <v>1</v>
      </c>
      <c r="O123" t="b">
        <v>0</v>
      </c>
      <c r="P123" t="s">
        <v>8267</v>
      </c>
      <c r="Q123" s="5">
        <f>E123/D123</f>
        <v>3.3333333333333332E-4</v>
      </c>
      <c r="R123" s="8">
        <f>E123/N123</f>
        <v>1</v>
      </c>
      <c r="S123" s="9" t="str">
        <f>LEFT(P123, SEARCH("/",P123,1)-1)</f>
        <v>film &amp; video</v>
      </c>
      <c r="T123" s="9" t="str">
        <f>RIGHT(P123,LEN(P123)-SEARCH("/",P123,1))</f>
        <v>science fiction</v>
      </c>
    </row>
    <row r="124" spans="1:20" ht="30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9">
        <f>(((I124/60)/60/24)+DATE(1970,1,1)+(-5/24))</f>
        <v>42653.223460648143</v>
      </c>
      <c r="K124">
        <v>1470910907</v>
      </c>
      <c r="L124" s="19">
        <f>(((K124/60)/60/24)+DATE(1970,1,1)+(-5/24))</f>
        <v>42593.223460648143</v>
      </c>
      <c r="M124" t="b">
        <v>0</v>
      </c>
      <c r="N124">
        <v>0</v>
      </c>
      <c r="O124" t="b">
        <v>0</v>
      </c>
      <c r="P124" t="s">
        <v>8267</v>
      </c>
      <c r="Q124" s="5">
        <f>E124/D124</f>
        <v>0</v>
      </c>
      <c r="R124" s="8" t="e">
        <f>E124/N124</f>
        <v>#DIV/0!</v>
      </c>
      <c r="S124" s="9" t="str">
        <f>LEFT(P124, SEARCH("/",P124,1)-1)</f>
        <v>film &amp; video</v>
      </c>
      <c r="T124" s="9" t="str">
        <f>RIGHT(P124,LEN(P124)-SEARCH("/",P124,1))</f>
        <v>science fiction</v>
      </c>
    </row>
    <row r="125" spans="1:20" ht="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9">
        <f>(((I125/60)/60/24)+DATE(1970,1,1)+(-5/24))</f>
        <v>41940.708333333328</v>
      </c>
      <c r="K125">
        <v>1411411564</v>
      </c>
      <c r="L125" s="19">
        <f>(((K125/60)/60/24)+DATE(1970,1,1)+(-5/24))</f>
        <v>41904.573657407404</v>
      </c>
      <c r="M125" t="b">
        <v>0</v>
      </c>
      <c r="N125">
        <v>6</v>
      </c>
      <c r="O125" t="b">
        <v>0</v>
      </c>
      <c r="P125" t="s">
        <v>8267</v>
      </c>
      <c r="Q125" s="5">
        <f>E125/D125</f>
        <v>2.7454545454545453E-3</v>
      </c>
      <c r="R125" s="8">
        <f>E125/N125</f>
        <v>25.166666666666668</v>
      </c>
      <c r="S125" s="9" t="str">
        <f>LEFT(P125, SEARCH("/",P125,1)-1)</f>
        <v>film &amp; video</v>
      </c>
      <c r="T125" s="9" t="str">
        <f>RIGHT(P125,LEN(P125)-SEARCH("/",P125,1))</f>
        <v>science fiction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9">
        <f>(((I126/60)/60/24)+DATE(1970,1,1)+(-5/24))</f>
        <v>42139.720393518517</v>
      </c>
      <c r="K126">
        <v>1429568242</v>
      </c>
      <c r="L126" s="19">
        <f>(((K126/60)/60/24)+DATE(1970,1,1)+(-5/24))</f>
        <v>42114.720393518517</v>
      </c>
      <c r="M126" t="b">
        <v>0</v>
      </c>
      <c r="N126">
        <v>0</v>
      </c>
      <c r="O126" t="b">
        <v>0</v>
      </c>
      <c r="P126" t="s">
        <v>8267</v>
      </c>
      <c r="Q126" s="5">
        <f>E126/D126</f>
        <v>0</v>
      </c>
      <c r="R126" s="8" t="e">
        <f>E126/N126</f>
        <v>#DIV/0!</v>
      </c>
      <c r="S126" s="9" t="str">
        <f>LEFT(P126, SEARCH("/",P126,1)-1)</f>
        <v>film &amp; video</v>
      </c>
      <c r="T126" s="9" t="str">
        <f>RIGHT(P126,LEN(P126)-SEARCH("/",P126,1))</f>
        <v>science fiction</v>
      </c>
    </row>
    <row r="127" spans="1:20" ht="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9">
        <f>(((I127/60)/60/24)+DATE(1970,1,1)+(-5/24))</f>
        <v>42769.78564814815</v>
      </c>
      <c r="K127">
        <v>1480981880</v>
      </c>
      <c r="L127" s="19">
        <f>(((K127/60)/60/24)+DATE(1970,1,1)+(-5/24))</f>
        <v>42709.78564814815</v>
      </c>
      <c r="M127" t="b">
        <v>0</v>
      </c>
      <c r="N127">
        <v>6</v>
      </c>
      <c r="O127" t="b">
        <v>0</v>
      </c>
      <c r="P127" t="s">
        <v>8267</v>
      </c>
      <c r="Q127" s="5">
        <f>E127/D127</f>
        <v>0.14000000000000001</v>
      </c>
      <c r="R127" s="8">
        <f>E127/N127</f>
        <v>11.666666666666666</v>
      </c>
      <c r="S127" s="9" t="str">
        <f>LEFT(P127, SEARCH("/",P127,1)-1)</f>
        <v>film &amp; video</v>
      </c>
      <c r="T127" s="9" t="str">
        <f>RIGHT(P127,LEN(P127)-SEARCH("/",P127,1))</f>
        <v>science fiction</v>
      </c>
    </row>
    <row r="128" spans="1:20" ht="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9">
        <f>(((I128/60)/60/24)+DATE(1970,1,1)+(-5/24))</f>
        <v>42165.874999999993</v>
      </c>
      <c r="K128">
        <v>1431353337</v>
      </c>
      <c r="L128" s="19">
        <f>(((K128/60)/60/24)+DATE(1970,1,1)+(-5/24))</f>
        <v>42135.381215277775</v>
      </c>
      <c r="M128" t="b">
        <v>0</v>
      </c>
      <c r="N128">
        <v>13</v>
      </c>
      <c r="O128" t="b">
        <v>0</v>
      </c>
      <c r="P128" t="s">
        <v>8267</v>
      </c>
      <c r="Q128" s="5">
        <f>E128/D128</f>
        <v>5.5480000000000002E-2</v>
      </c>
      <c r="R128" s="8">
        <f>E128/N128</f>
        <v>106.69230769230769</v>
      </c>
      <c r="S128" s="9" t="str">
        <f>LEFT(P128, SEARCH("/",P128,1)-1)</f>
        <v>film &amp; video</v>
      </c>
      <c r="T128" s="9" t="str">
        <f>RIGHT(P128,LEN(P128)-SEARCH("/",P128,1))</f>
        <v>science fiction</v>
      </c>
    </row>
    <row r="129" spans="1:20" ht="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9">
        <f>(((I129/60)/60/24)+DATE(1970,1,1)+(-5/24))</f>
        <v>42097.37431712963</v>
      </c>
      <c r="K129">
        <v>1425481141</v>
      </c>
      <c r="L129" s="19">
        <f>(((K129/60)/60/24)+DATE(1970,1,1)+(-5/24))</f>
        <v>42067.415983796294</v>
      </c>
      <c r="M129" t="b">
        <v>0</v>
      </c>
      <c r="N129">
        <v>4</v>
      </c>
      <c r="O129" t="b">
        <v>0</v>
      </c>
      <c r="P129" t="s">
        <v>8267</v>
      </c>
      <c r="Q129" s="5">
        <f>E129/D129</f>
        <v>2.375E-2</v>
      </c>
      <c r="R129" s="8">
        <f>E129/N129</f>
        <v>47.5</v>
      </c>
      <c r="S129" s="9" t="str">
        <f>LEFT(P129, SEARCH("/",P129,1)-1)</f>
        <v>film &amp; video</v>
      </c>
      <c r="T129" s="9" t="str">
        <f>RIGHT(P129,LEN(P129)-SEARCH("/",P129,1))</f>
        <v>science fiction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9">
        <f>(((I130/60)/60/24)+DATE(1970,1,1)+(-5/24))</f>
        <v>42663.019594907404</v>
      </c>
      <c r="K130">
        <v>1473917293</v>
      </c>
      <c r="L130" s="19">
        <f>(((K130/60)/60/24)+DATE(1970,1,1)+(-5/24))</f>
        <v>42628.019594907404</v>
      </c>
      <c r="M130" t="b">
        <v>0</v>
      </c>
      <c r="N130">
        <v>6</v>
      </c>
      <c r="O130" t="b">
        <v>0</v>
      </c>
      <c r="P130" t="s">
        <v>8267</v>
      </c>
      <c r="Q130" s="5">
        <f>E130/D130</f>
        <v>1.8669999999999999E-2</v>
      </c>
      <c r="R130" s="8">
        <f>E130/N130</f>
        <v>311.16666666666669</v>
      </c>
      <c r="S130" s="9" t="str">
        <f>LEFT(P130, SEARCH("/",P130,1)-1)</f>
        <v>film &amp; video</v>
      </c>
      <c r="T130" s="9" t="str">
        <f>RIGHT(P130,LEN(P130)-SEARCH("/",P130,1))</f>
        <v>science fiction</v>
      </c>
    </row>
    <row r="131" spans="1:20" ht="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9">
        <f>(((I131/60)/60/24)+DATE(1970,1,1)+(-5/24))</f>
        <v>41942.728969907403</v>
      </c>
      <c r="K131">
        <v>1409524183</v>
      </c>
      <c r="L131" s="19">
        <f>(((K131/60)/60/24)+DATE(1970,1,1)+(-5/24))</f>
        <v>41882.728969907403</v>
      </c>
      <c r="M131" t="b">
        <v>0</v>
      </c>
      <c r="N131">
        <v>0</v>
      </c>
      <c r="O131" t="b">
        <v>0</v>
      </c>
      <c r="P131" t="s">
        <v>8267</v>
      </c>
      <c r="Q131" s="5">
        <f>E131/D131</f>
        <v>0</v>
      </c>
      <c r="R131" s="8" t="e">
        <f>E131/N131</f>
        <v>#DIV/0!</v>
      </c>
      <c r="S131" s="9" t="str">
        <f>LEFT(P131, SEARCH("/",P131,1)-1)</f>
        <v>film &amp; video</v>
      </c>
      <c r="T131" s="9" t="str">
        <f>RIGHT(P131,LEN(P131)-SEARCH("/",P131,1))</f>
        <v>science fiction</v>
      </c>
    </row>
    <row r="132" spans="1:20" ht="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9">
        <f>(((I132/60)/60/24)+DATE(1970,1,1)+(-5/24))</f>
        <v>41806.636111111111</v>
      </c>
      <c r="K132">
        <v>1400536692</v>
      </c>
      <c r="L132" s="19">
        <f>(((K132/60)/60/24)+DATE(1970,1,1)+(-5/24))</f>
        <v>41778.707083333327</v>
      </c>
      <c r="M132" t="b">
        <v>0</v>
      </c>
      <c r="N132">
        <v>0</v>
      </c>
      <c r="O132" t="b">
        <v>0</v>
      </c>
      <c r="P132" t="s">
        <v>8267</v>
      </c>
      <c r="Q132" s="5">
        <f>E132/D132</f>
        <v>0</v>
      </c>
      <c r="R132" s="8" t="e">
        <f>E132/N132</f>
        <v>#DIV/0!</v>
      </c>
      <c r="S132" s="9" t="str">
        <f>LEFT(P132, SEARCH("/",P132,1)-1)</f>
        <v>film &amp; video</v>
      </c>
      <c r="T132" s="9" t="str">
        <f>RIGHT(P132,LEN(P132)-SEARCH("/",P132,1))</f>
        <v>science fiction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9">
        <f>(((I133/60)/60/24)+DATE(1970,1,1)+(-5/24))</f>
        <v>42556.791666666664</v>
      </c>
      <c r="K133">
        <v>1466453161</v>
      </c>
      <c r="L133" s="19">
        <f>(((K133/60)/60/24)+DATE(1970,1,1)+(-5/24))</f>
        <v>42541.629178240742</v>
      </c>
      <c r="M133" t="b">
        <v>0</v>
      </c>
      <c r="N133">
        <v>0</v>
      </c>
      <c r="O133" t="b">
        <v>0</v>
      </c>
      <c r="P133" t="s">
        <v>8267</v>
      </c>
      <c r="Q133" s="5">
        <f>E133/D133</f>
        <v>0</v>
      </c>
      <c r="R133" s="8" t="e">
        <f>E133/N133</f>
        <v>#DIV/0!</v>
      </c>
      <c r="S133" s="9" t="str">
        <f>LEFT(P133, SEARCH("/",P133,1)-1)</f>
        <v>film &amp; video</v>
      </c>
      <c r="T133" s="9" t="str">
        <f>RIGHT(P133,LEN(P133)-SEARCH("/",P133,1))</f>
        <v>science fiction</v>
      </c>
    </row>
    <row r="134" spans="1:20" ht="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9">
        <f>(((I134/60)/60/24)+DATE(1970,1,1)+(-5/24))</f>
        <v>41950.645914351851</v>
      </c>
      <c r="K134">
        <v>1411500607</v>
      </c>
      <c r="L134" s="19">
        <f>(((K134/60)/60/24)+DATE(1970,1,1)+(-5/24))</f>
        <v>41905.60424768518</v>
      </c>
      <c r="M134" t="b">
        <v>0</v>
      </c>
      <c r="N134">
        <v>81</v>
      </c>
      <c r="O134" t="b">
        <v>0</v>
      </c>
      <c r="P134" t="s">
        <v>8267</v>
      </c>
      <c r="Q134" s="5">
        <f>E134/D134</f>
        <v>9.5687499999999995E-2</v>
      </c>
      <c r="R134" s="8">
        <f>E134/N134</f>
        <v>94.506172839506178</v>
      </c>
      <c r="S134" s="9" t="str">
        <f>LEFT(P134, SEARCH("/",P134,1)-1)</f>
        <v>film &amp; video</v>
      </c>
      <c r="T134" s="9" t="str">
        <f>RIGHT(P134,LEN(P134)-SEARCH("/",P134,1))</f>
        <v>science fiction</v>
      </c>
    </row>
    <row r="135" spans="1:20" ht="30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9">
        <f>(((I135/60)/60/24)+DATE(1970,1,1)+(-5/24))</f>
        <v>42521.521527777775</v>
      </c>
      <c r="K135">
        <v>1462130584</v>
      </c>
      <c r="L135" s="19">
        <f>(((K135/60)/60/24)+DATE(1970,1,1)+(-5/24))</f>
        <v>42491.599351851844</v>
      </c>
      <c r="M135" t="b">
        <v>0</v>
      </c>
      <c r="N135">
        <v>0</v>
      </c>
      <c r="O135" t="b">
        <v>0</v>
      </c>
      <c r="P135" t="s">
        <v>8267</v>
      </c>
      <c r="Q135" s="5">
        <f>E135/D135</f>
        <v>0</v>
      </c>
      <c r="R135" s="8" t="e">
        <f>E135/N135</f>
        <v>#DIV/0!</v>
      </c>
      <c r="S135" s="9" t="str">
        <f>LEFT(P135, SEARCH("/",P135,1)-1)</f>
        <v>film &amp; video</v>
      </c>
      <c r="T135" s="9" t="str">
        <f>RIGHT(P135,LEN(P135)-SEARCH("/",P135,1))</f>
        <v>science fiction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9">
        <f>(((I136/60)/60/24)+DATE(1970,1,1)+(-5/24))</f>
        <v>42251.499999999993</v>
      </c>
      <c r="K136">
        <v>1438811418</v>
      </c>
      <c r="L136" s="19">
        <f>(((K136/60)/60/24)+DATE(1970,1,1)+(-5/24))</f>
        <v>42221.701597222222</v>
      </c>
      <c r="M136" t="b">
        <v>0</v>
      </c>
      <c r="N136">
        <v>0</v>
      </c>
      <c r="O136" t="b">
        <v>0</v>
      </c>
      <c r="P136" t="s">
        <v>8267</v>
      </c>
      <c r="Q136" s="5">
        <f>E136/D136</f>
        <v>0</v>
      </c>
      <c r="R136" s="8" t="e">
        <f>E136/N136</f>
        <v>#DIV/0!</v>
      </c>
      <c r="S136" s="9" t="str">
        <f>LEFT(P136, SEARCH("/",P136,1)-1)</f>
        <v>film &amp; video</v>
      </c>
      <c r="T136" s="9" t="str">
        <f>RIGHT(P136,LEN(P136)-SEARCH("/",P136,1))</f>
        <v>science fiction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9">
        <f>(((I137/60)/60/24)+DATE(1970,1,1)+(-5/24))</f>
        <v>41821.583333333328</v>
      </c>
      <c r="K137">
        <v>1401354597</v>
      </c>
      <c r="L137" s="19">
        <f>(((K137/60)/60/24)+DATE(1970,1,1)+(-5/24))</f>
        <v>41788.173576388886</v>
      </c>
      <c r="M137" t="b">
        <v>0</v>
      </c>
      <c r="N137">
        <v>5</v>
      </c>
      <c r="O137" t="b">
        <v>0</v>
      </c>
      <c r="P137" t="s">
        <v>8267</v>
      </c>
      <c r="Q137" s="5">
        <f>E137/D137</f>
        <v>0.13433333333333333</v>
      </c>
      <c r="R137" s="8">
        <f>E137/N137</f>
        <v>80.599999999999994</v>
      </c>
      <c r="S137" s="9" t="str">
        <f>LEFT(P137, SEARCH("/",P137,1)-1)</f>
        <v>film &amp; video</v>
      </c>
      <c r="T137" s="9" t="str">
        <f>RIGHT(P137,LEN(P137)-SEARCH("/",P137,1))</f>
        <v>science fiction</v>
      </c>
    </row>
    <row r="138" spans="1:20" ht="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9">
        <f>(((I138/60)/60/24)+DATE(1970,1,1)+(-5/24))</f>
        <v>42140.219444444439</v>
      </c>
      <c r="K138">
        <v>1427968234</v>
      </c>
      <c r="L138" s="19">
        <f>(((K138/60)/60/24)+DATE(1970,1,1)+(-5/24))</f>
        <v>42096.201782407406</v>
      </c>
      <c r="M138" t="b">
        <v>0</v>
      </c>
      <c r="N138">
        <v>0</v>
      </c>
      <c r="O138" t="b">
        <v>0</v>
      </c>
      <c r="P138" t="s">
        <v>8267</v>
      </c>
      <c r="Q138" s="5">
        <f>E138/D138</f>
        <v>0</v>
      </c>
      <c r="R138" s="8" t="e">
        <f>E138/N138</f>
        <v>#DIV/0!</v>
      </c>
      <c r="S138" s="9" t="str">
        <f>LEFT(P138, SEARCH("/",P138,1)-1)</f>
        <v>film &amp; video</v>
      </c>
      <c r="T138" s="9" t="str">
        <f>RIGHT(P138,LEN(P138)-SEARCH("/",P138,1))</f>
        <v>science fiction</v>
      </c>
    </row>
    <row r="139" spans="1:20" ht="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9">
        <f>(((I139/60)/60/24)+DATE(1970,1,1)+(-5/24))</f>
        <v>42289.365659722222</v>
      </c>
      <c r="K139">
        <v>1440337593</v>
      </c>
      <c r="L139" s="19">
        <f>(((K139/60)/60/24)+DATE(1970,1,1)+(-5/24))</f>
        <v>42239.365659722222</v>
      </c>
      <c r="M139" t="b">
        <v>0</v>
      </c>
      <c r="N139">
        <v>0</v>
      </c>
      <c r="O139" t="b">
        <v>0</v>
      </c>
      <c r="P139" t="s">
        <v>8267</v>
      </c>
      <c r="Q139" s="5">
        <f>E139/D139</f>
        <v>0</v>
      </c>
      <c r="R139" s="8" t="e">
        <f>E139/N139</f>
        <v>#DIV/0!</v>
      </c>
      <c r="S139" s="9" t="str">
        <f>LEFT(P139, SEARCH("/",P139,1)-1)</f>
        <v>film &amp; video</v>
      </c>
      <c r="T139" s="9" t="str">
        <f>RIGHT(P139,LEN(P139)-SEARCH("/",P139,1))</f>
        <v>science fiction</v>
      </c>
    </row>
    <row r="140" spans="1:20" ht="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9">
        <f>(((I140/60)/60/24)+DATE(1970,1,1)+(-5/24))</f>
        <v>42216.999305555553</v>
      </c>
      <c r="K140">
        <v>1435731041</v>
      </c>
      <c r="L140" s="19">
        <f>(((K140/60)/60/24)+DATE(1970,1,1)+(-5/24))</f>
        <v>42186.049085648141</v>
      </c>
      <c r="M140" t="b">
        <v>0</v>
      </c>
      <c r="N140">
        <v>58</v>
      </c>
      <c r="O140" t="b">
        <v>0</v>
      </c>
      <c r="P140" t="s">
        <v>8267</v>
      </c>
      <c r="Q140" s="5">
        <f>E140/D140</f>
        <v>3.1413333333333335E-2</v>
      </c>
      <c r="R140" s="8">
        <f>E140/N140</f>
        <v>81.241379310344826</v>
      </c>
      <c r="S140" s="9" t="str">
        <f>LEFT(P140, SEARCH("/",P140,1)-1)</f>
        <v>film &amp; video</v>
      </c>
      <c r="T140" s="9" t="str">
        <f>RIGHT(P140,LEN(P140)-SEARCH("/",P140,1))</f>
        <v>science fiction</v>
      </c>
    </row>
    <row r="141" spans="1:20" ht="30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9">
        <f>(((I141/60)/60/24)+DATE(1970,1,1)+(-5/24))</f>
        <v>42197.712638888886</v>
      </c>
      <c r="K141">
        <v>1435874772</v>
      </c>
      <c r="L141" s="19">
        <f>(((K141/60)/60/24)+DATE(1970,1,1)+(-5/24))</f>
        <v>42187.712638888886</v>
      </c>
      <c r="M141" t="b">
        <v>0</v>
      </c>
      <c r="N141">
        <v>1</v>
      </c>
      <c r="O141" t="b">
        <v>0</v>
      </c>
      <c r="P141" t="s">
        <v>8267</v>
      </c>
      <c r="Q141" s="5">
        <f>E141/D141</f>
        <v>1</v>
      </c>
      <c r="R141" s="8">
        <f>E141/N141</f>
        <v>500</v>
      </c>
      <c r="S141" s="9" t="str">
        <f>LEFT(P141, SEARCH("/",P141,1)-1)</f>
        <v>film &amp; video</v>
      </c>
      <c r="T141" s="9" t="str">
        <f>RIGHT(P141,LEN(P141)-SEARCH("/",P141,1))</f>
        <v>science fiction</v>
      </c>
    </row>
    <row r="142" spans="1:20" ht="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9">
        <f>(((I142/60)/60/24)+DATE(1970,1,1)+(-5/24))</f>
        <v>42082.948287037034</v>
      </c>
      <c r="K142">
        <v>1424234732</v>
      </c>
      <c r="L142" s="19">
        <f>(((K142/60)/60/24)+DATE(1970,1,1)+(-5/24))</f>
        <v>42052.989953703705</v>
      </c>
      <c r="M142" t="b">
        <v>0</v>
      </c>
      <c r="N142">
        <v>0</v>
      </c>
      <c r="O142" t="b">
        <v>0</v>
      </c>
      <c r="P142" t="s">
        <v>8267</v>
      </c>
      <c r="Q142" s="5">
        <f>E142/D142</f>
        <v>0</v>
      </c>
      <c r="R142" s="8" t="e">
        <f>E142/N142</f>
        <v>#DIV/0!</v>
      </c>
      <c r="S142" s="9" t="str">
        <f>LEFT(P142, SEARCH("/",P142,1)-1)</f>
        <v>film &amp; video</v>
      </c>
      <c r="T142" s="9" t="str">
        <f>RIGHT(P142,LEN(P142)-SEARCH("/",P142,1))</f>
        <v>science fiction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9">
        <f>(((I143/60)/60/24)+DATE(1970,1,1)+(-5/24))</f>
        <v>42154.944710648146</v>
      </c>
      <c r="K143">
        <v>1429155623</v>
      </c>
      <c r="L143" s="19">
        <f>(((K143/60)/60/24)+DATE(1970,1,1)+(-5/24))</f>
        <v>42109.944710648146</v>
      </c>
      <c r="M143" t="b">
        <v>0</v>
      </c>
      <c r="N143">
        <v>28</v>
      </c>
      <c r="O143" t="b">
        <v>0</v>
      </c>
      <c r="P143" t="s">
        <v>8267</v>
      </c>
      <c r="Q143" s="5">
        <f>E143/D143</f>
        <v>0.10775</v>
      </c>
      <c r="R143" s="8">
        <f>E143/N143</f>
        <v>46.178571428571431</v>
      </c>
      <c r="S143" s="9" t="str">
        <f>LEFT(P143, SEARCH("/",P143,1)-1)</f>
        <v>film &amp; video</v>
      </c>
      <c r="T143" s="9" t="str">
        <f>RIGHT(P143,LEN(P143)-SEARCH("/",P143,1))</f>
        <v>science fiction</v>
      </c>
    </row>
    <row r="144" spans="1:20" ht="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9">
        <f>(((I144/60)/60/24)+DATE(1970,1,1)+(-5/24))</f>
        <v>41959.726597222216</v>
      </c>
      <c r="K144">
        <v>1414358778</v>
      </c>
      <c r="L144" s="19">
        <f>(((K144/60)/60/24)+DATE(1970,1,1)+(-5/24))</f>
        <v>41938.684930555552</v>
      </c>
      <c r="M144" t="b">
        <v>0</v>
      </c>
      <c r="N144">
        <v>1</v>
      </c>
      <c r="O144" t="b">
        <v>0</v>
      </c>
      <c r="P144" t="s">
        <v>8267</v>
      </c>
      <c r="Q144" s="5">
        <f>E144/D144</f>
        <v>3.3333333333333335E-3</v>
      </c>
      <c r="R144" s="8">
        <f>E144/N144</f>
        <v>10</v>
      </c>
      <c r="S144" s="9" t="str">
        <f>LEFT(P144, SEARCH("/",P144,1)-1)</f>
        <v>film &amp; video</v>
      </c>
      <c r="T144" s="9" t="str">
        <f>RIGHT(P144,LEN(P144)-SEARCH("/",P144,1))</f>
        <v>science fiction</v>
      </c>
    </row>
    <row r="145" spans="1:20" ht="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9">
        <f>(((I145/60)/60/24)+DATE(1970,1,1)+(-5/24))</f>
        <v>42616.038194444445</v>
      </c>
      <c r="K145">
        <v>1467941542</v>
      </c>
      <c r="L145" s="19">
        <f>(((K145/60)/60/24)+DATE(1970,1,1)+(-5/24))</f>
        <v>42558.855810185189</v>
      </c>
      <c r="M145" t="b">
        <v>0</v>
      </c>
      <c r="N145">
        <v>0</v>
      </c>
      <c r="O145" t="b">
        <v>0</v>
      </c>
      <c r="P145" t="s">
        <v>8267</v>
      </c>
      <c r="Q145" s="5">
        <f>E145/D145</f>
        <v>0</v>
      </c>
      <c r="R145" s="8" t="e">
        <f>E145/N145</f>
        <v>#DIV/0!</v>
      </c>
      <c r="S145" s="9" t="str">
        <f>LEFT(P145, SEARCH("/",P145,1)-1)</f>
        <v>film &amp; video</v>
      </c>
      <c r="T145" s="9" t="str">
        <f>RIGHT(P145,LEN(P145)-SEARCH("/",P145,1))</f>
        <v>science fiction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9">
        <f>(((I146/60)/60/24)+DATE(1970,1,1)+(-5/24))</f>
        <v>42107.512407407405</v>
      </c>
      <c r="K146">
        <v>1423765072</v>
      </c>
      <c r="L146" s="19">
        <f>(((K146/60)/60/24)+DATE(1970,1,1)+(-5/24))</f>
        <v>42047.554074074076</v>
      </c>
      <c r="M146" t="b">
        <v>0</v>
      </c>
      <c r="N146">
        <v>37</v>
      </c>
      <c r="O146" t="b">
        <v>0</v>
      </c>
      <c r="P146" t="s">
        <v>8267</v>
      </c>
      <c r="Q146" s="5">
        <f>E146/D146</f>
        <v>0.27600000000000002</v>
      </c>
      <c r="R146" s="8">
        <f>E146/N146</f>
        <v>55.945945945945944</v>
      </c>
      <c r="S146" s="9" t="str">
        <f>LEFT(P146, SEARCH("/",P146,1)-1)</f>
        <v>film &amp; video</v>
      </c>
      <c r="T146" s="9" t="str">
        <f>RIGHT(P146,LEN(P146)-SEARCH("/",P146,1))</f>
        <v>science fiction</v>
      </c>
    </row>
    <row r="147" spans="1:20" ht="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9">
        <f>(((I147/60)/60/24)+DATE(1970,1,1)+(-5/24))</f>
        <v>42227.333935185183</v>
      </c>
      <c r="K147">
        <v>1436965252</v>
      </c>
      <c r="L147" s="19">
        <f>(((K147/60)/60/24)+DATE(1970,1,1)+(-5/24))</f>
        <v>42200.333935185183</v>
      </c>
      <c r="M147" t="b">
        <v>0</v>
      </c>
      <c r="N147">
        <v>9</v>
      </c>
      <c r="O147" t="b">
        <v>0</v>
      </c>
      <c r="P147" t="s">
        <v>8267</v>
      </c>
      <c r="Q147" s="5">
        <f>E147/D147</f>
        <v>7.5111111111111115E-2</v>
      </c>
      <c r="R147" s="8">
        <f>E147/N147</f>
        <v>37.555555555555557</v>
      </c>
      <c r="S147" s="9" t="str">
        <f>LEFT(P147, SEARCH("/",P147,1)-1)</f>
        <v>film &amp; video</v>
      </c>
      <c r="T147" s="9" t="str">
        <f>RIGHT(P147,LEN(P147)-SEARCH("/",P147,1))</f>
        <v>science fiction</v>
      </c>
    </row>
    <row r="148" spans="1:20" ht="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9">
        <f>(((I148/60)/60/24)+DATE(1970,1,1)+(-5/24))</f>
        <v>42752.807847222219</v>
      </c>
      <c r="K148">
        <v>1479514998</v>
      </c>
      <c r="L148" s="19">
        <f>(((K148/60)/60/24)+DATE(1970,1,1)+(-5/24))</f>
        <v>42692.807847222219</v>
      </c>
      <c r="M148" t="b">
        <v>0</v>
      </c>
      <c r="N148">
        <v>3</v>
      </c>
      <c r="O148" t="b">
        <v>0</v>
      </c>
      <c r="P148" t="s">
        <v>8267</v>
      </c>
      <c r="Q148" s="5">
        <f>E148/D148</f>
        <v>5.7499999999999999E-3</v>
      </c>
      <c r="R148" s="8">
        <f>E148/N148</f>
        <v>38.333333333333336</v>
      </c>
      <c r="S148" s="9" t="str">
        <f>LEFT(P148, SEARCH("/",P148,1)-1)</f>
        <v>film &amp; video</v>
      </c>
      <c r="T148" s="9" t="str">
        <f>RIGHT(P148,LEN(P148)-SEARCH("/",P148,1))</f>
        <v>science fiction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9">
        <f>(((I149/60)/60/24)+DATE(1970,1,1)+(-5/24))</f>
        <v>42012.554166666661</v>
      </c>
      <c r="K149">
        <v>1417026340</v>
      </c>
      <c r="L149" s="19">
        <f>(((K149/60)/60/24)+DATE(1970,1,1)+(-5/24))</f>
        <v>41969.559490740743</v>
      </c>
      <c r="M149" t="b">
        <v>0</v>
      </c>
      <c r="N149">
        <v>0</v>
      </c>
      <c r="O149" t="b">
        <v>0</v>
      </c>
      <c r="P149" t="s">
        <v>8267</v>
      </c>
      <c r="Q149" s="5">
        <f>E149/D149</f>
        <v>0</v>
      </c>
      <c r="R149" s="8" t="e">
        <f>E149/N149</f>
        <v>#DIV/0!</v>
      </c>
      <c r="S149" s="9" t="str">
        <f>LEFT(P149, SEARCH("/",P149,1)-1)</f>
        <v>film &amp; video</v>
      </c>
      <c r="T149" s="9" t="str">
        <f>RIGHT(P149,LEN(P149)-SEARCH("/",P149,1))</f>
        <v>science fiction</v>
      </c>
    </row>
    <row r="150" spans="1:20" ht="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9">
        <f>(((I150/60)/60/24)+DATE(1970,1,1)+(-5/24))</f>
        <v>42427.073333333326</v>
      </c>
      <c r="K150">
        <v>1453963536</v>
      </c>
      <c r="L150" s="19">
        <f>(((K150/60)/60/24)+DATE(1970,1,1)+(-5/24))</f>
        <v>42397.073333333326</v>
      </c>
      <c r="M150" t="b">
        <v>0</v>
      </c>
      <c r="N150">
        <v>2</v>
      </c>
      <c r="O150" t="b">
        <v>0</v>
      </c>
      <c r="P150" t="s">
        <v>8267</v>
      </c>
      <c r="Q150" s="5">
        <f>E150/D150</f>
        <v>8.0000000000000004E-4</v>
      </c>
      <c r="R150" s="8">
        <f>E150/N150</f>
        <v>20</v>
      </c>
      <c r="S150" s="9" t="str">
        <f>LEFT(P150, SEARCH("/",P150,1)-1)</f>
        <v>film &amp; video</v>
      </c>
      <c r="T150" s="9" t="str">
        <f>RIGHT(P150,LEN(P150)-SEARCH("/",P150,1))</f>
        <v>science fiction</v>
      </c>
    </row>
    <row r="151" spans="1:20" ht="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9">
        <f>(((I151/60)/60/24)+DATE(1970,1,1)+(-5/24))</f>
        <v>41998.124999999993</v>
      </c>
      <c r="K151">
        <v>1416888470</v>
      </c>
      <c r="L151" s="19">
        <f>(((K151/60)/60/24)+DATE(1970,1,1)+(-5/24))</f>
        <v>41967.963773148142</v>
      </c>
      <c r="M151" t="b">
        <v>0</v>
      </c>
      <c r="N151">
        <v>6</v>
      </c>
      <c r="O151" t="b">
        <v>0</v>
      </c>
      <c r="P151" t="s">
        <v>8267</v>
      </c>
      <c r="Q151" s="5">
        <f>E151/D151</f>
        <v>9.1999999999999998E-3</v>
      </c>
      <c r="R151" s="8">
        <f>E151/N151</f>
        <v>15.333333333333334</v>
      </c>
      <c r="S151" s="9" t="str">
        <f>LEFT(P151, SEARCH("/",P151,1)-1)</f>
        <v>film &amp; video</v>
      </c>
      <c r="T151" s="9" t="str">
        <f>RIGHT(P151,LEN(P151)-SEARCH("/",P151,1))</f>
        <v>science fiction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9">
        <f>(((I152/60)/60/24)+DATE(1970,1,1)+(-5/24))</f>
        <v>42149.95349537037</v>
      </c>
      <c r="K152">
        <v>1427428382</v>
      </c>
      <c r="L152" s="19">
        <f>(((K152/60)/60/24)+DATE(1970,1,1)+(-5/24))</f>
        <v>42089.95349537037</v>
      </c>
      <c r="M152" t="b">
        <v>0</v>
      </c>
      <c r="N152">
        <v>67</v>
      </c>
      <c r="O152" t="b">
        <v>0</v>
      </c>
      <c r="P152" t="s">
        <v>8267</v>
      </c>
      <c r="Q152" s="5">
        <f>E152/D152</f>
        <v>0.23163076923076922</v>
      </c>
      <c r="R152" s="8">
        <f>E152/N152</f>
        <v>449.43283582089555</v>
      </c>
      <c r="S152" s="9" t="str">
        <f>LEFT(P152, SEARCH("/",P152,1)-1)</f>
        <v>film &amp; video</v>
      </c>
      <c r="T152" s="9" t="str">
        <f>RIGHT(P152,LEN(P152)-SEARCH("/",P152,1))</f>
        <v>science fiction</v>
      </c>
    </row>
    <row r="153" spans="1:20" ht="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9">
        <f>(((I153/60)/60/24)+DATE(1970,1,1)+(-5/24))</f>
        <v>42173.342488425922</v>
      </c>
      <c r="K153">
        <v>1429449191</v>
      </c>
      <c r="L153" s="19">
        <f>(((K153/60)/60/24)+DATE(1970,1,1)+(-5/24))</f>
        <v>42113.342488425922</v>
      </c>
      <c r="M153" t="b">
        <v>0</v>
      </c>
      <c r="N153">
        <v>5</v>
      </c>
      <c r="O153" t="b">
        <v>0</v>
      </c>
      <c r="P153" t="s">
        <v>8267</v>
      </c>
      <c r="Q153" s="5">
        <f>E153/D153</f>
        <v>5.5999999999999995E-4</v>
      </c>
      <c r="R153" s="8">
        <f>E153/N153</f>
        <v>28</v>
      </c>
      <c r="S153" s="9" t="str">
        <f>LEFT(P153, SEARCH("/",P153,1)-1)</f>
        <v>film &amp; video</v>
      </c>
      <c r="T153" s="9" t="str">
        <f>RIGHT(P153,LEN(P153)-SEARCH("/",P153,1))</f>
        <v>science fiction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9">
        <f>(((I154/60)/60/24)+DATE(1970,1,1)+(-5/24))</f>
        <v>41904.869212962964</v>
      </c>
      <c r="K154">
        <v>1408845100</v>
      </c>
      <c r="L154" s="19">
        <f>(((K154/60)/60/24)+DATE(1970,1,1)+(-5/24))</f>
        <v>41874.869212962964</v>
      </c>
      <c r="M154" t="b">
        <v>0</v>
      </c>
      <c r="N154">
        <v>2</v>
      </c>
      <c r="O154" t="b">
        <v>0</v>
      </c>
      <c r="P154" t="s">
        <v>8267</v>
      </c>
      <c r="Q154" s="5">
        <f>E154/D154</f>
        <v>7.8947368421052633E-5</v>
      </c>
      <c r="R154" s="8">
        <f>E154/N154</f>
        <v>15</v>
      </c>
      <c r="S154" s="9" t="str">
        <f>LEFT(P154, SEARCH("/",P154,1)-1)</f>
        <v>film &amp; video</v>
      </c>
      <c r="T154" s="9" t="str">
        <f>RIGHT(P154,LEN(P154)-SEARCH("/",P154,1))</f>
        <v>science fiction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9">
        <f>(((I155/60)/60/24)+DATE(1970,1,1)+(-5/24))</f>
        <v>41975.419490740744</v>
      </c>
      <c r="K155">
        <v>1413900244</v>
      </c>
      <c r="L155" s="19">
        <f>(((K155/60)/60/24)+DATE(1970,1,1)+(-5/24))</f>
        <v>41933.377824074072</v>
      </c>
      <c r="M155" t="b">
        <v>0</v>
      </c>
      <c r="N155">
        <v>10</v>
      </c>
      <c r="O155" t="b">
        <v>0</v>
      </c>
      <c r="P155" t="s">
        <v>8267</v>
      </c>
      <c r="Q155" s="5">
        <f>E155/D155</f>
        <v>7.1799999999999998E-3</v>
      </c>
      <c r="R155" s="8">
        <f>E155/N155</f>
        <v>35.9</v>
      </c>
      <c r="S155" s="9" t="str">
        <f>LEFT(P155, SEARCH("/",P155,1)-1)</f>
        <v>film &amp; video</v>
      </c>
      <c r="T155" s="9" t="str">
        <f>RIGHT(P155,LEN(P155)-SEARCH("/",P155,1))</f>
        <v>science fiction</v>
      </c>
    </row>
    <row r="156" spans="1:20" ht="30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9">
        <f>(((I156/60)/60/24)+DATE(1970,1,1)+(-5/24))</f>
        <v>42158.339062499996</v>
      </c>
      <c r="K156">
        <v>1429621695</v>
      </c>
      <c r="L156" s="19">
        <f>(((K156/60)/60/24)+DATE(1970,1,1)+(-5/24))</f>
        <v>42115.339062499996</v>
      </c>
      <c r="M156" t="b">
        <v>0</v>
      </c>
      <c r="N156">
        <v>3</v>
      </c>
      <c r="O156" t="b">
        <v>0</v>
      </c>
      <c r="P156" t="s">
        <v>8267</v>
      </c>
      <c r="Q156" s="5">
        <f>E156/D156</f>
        <v>2.6666666666666668E-2</v>
      </c>
      <c r="R156" s="8">
        <f>E156/N156</f>
        <v>13.333333333333334</v>
      </c>
      <c r="S156" s="9" t="str">
        <f>LEFT(P156, SEARCH("/",P156,1)-1)</f>
        <v>film &amp; video</v>
      </c>
      <c r="T156" s="9" t="str">
        <f>RIGHT(P156,LEN(P156)-SEARCH("/",P156,1))</f>
        <v>science fiction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9">
        <f>(((I157/60)/60/24)+DATE(1970,1,1)+(-5/24))</f>
        <v>42208.351099537038</v>
      </c>
      <c r="K157">
        <v>1434201935</v>
      </c>
      <c r="L157" s="19">
        <f>(((K157/60)/60/24)+DATE(1970,1,1)+(-5/24))</f>
        <v>42168.351099537038</v>
      </c>
      <c r="M157" t="b">
        <v>0</v>
      </c>
      <c r="N157">
        <v>4</v>
      </c>
      <c r="O157" t="b">
        <v>0</v>
      </c>
      <c r="P157" t="s">
        <v>8267</v>
      </c>
      <c r="Q157" s="5">
        <f>E157/D157</f>
        <v>6.0000000000000002E-5</v>
      </c>
      <c r="R157" s="8">
        <f>E157/N157</f>
        <v>20.25</v>
      </c>
      <c r="S157" s="9" t="str">
        <f>LEFT(P157, SEARCH("/",P157,1)-1)</f>
        <v>film &amp; video</v>
      </c>
      <c r="T157" s="9" t="str">
        <f>RIGHT(P157,LEN(P157)-SEARCH("/",P157,1))</f>
        <v>science fiction</v>
      </c>
    </row>
    <row r="158" spans="1:20" ht="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9">
        <f>(((I158/60)/60/24)+DATE(1970,1,1)+(-5/24))</f>
        <v>41853.916620370372</v>
      </c>
      <c r="K158">
        <v>1401850796</v>
      </c>
      <c r="L158" s="19">
        <f>(((K158/60)/60/24)+DATE(1970,1,1)+(-5/24))</f>
        <v>41793.916620370372</v>
      </c>
      <c r="M158" t="b">
        <v>0</v>
      </c>
      <c r="N158">
        <v>15</v>
      </c>
      <c r="O158" t="b">
        <v>0</v>
      </c>
      <c r="P158" t="s">
        <v>8267</v>
      </c>
      <c r="Q158" s="5">
        <f>E158/D158</f>
        <v>5.0999999999999997E-2</v>
      </c>
      <c r="R158" s="8">
        <f>E158/N158</f>
        <v>119</v>
      </c>
      <c r="S158" s="9" t="str">
        <f>LEFT(P158, SEARCH("/",P158,1)-1)</f>
        <v>film &amp; video</v>
      </c>
      <c r="T158" s="9" t="str">
        <f>RIGHT(P158,LEN(P158)-SEARCH("/",P158,1))</f>
        <v>science fiction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9">
        <f>(((I159/60)/60/24)+DATE(1970,1,1)+(-5/24))</f>
        <v>42426.703379629624</v>
      </c>
      <c r="K159">
        <v>1453931572</v>
      </c>
      <c r="L159" s="19">
        <f>(((K159/60)/60/24)+DATE(1970,1,1)+(-5/24))</f>
        <v>42396.703379629624</v>
      </c>
      <c r="M159" t="b">
        <v>0</v>
      </c>
      <c r="N159">
        <v>2</v>
      </c>
      <c r="O159" t="b">
        <v>0</v>
      </c>
      <c r="P159" t="s">
        <v>8267</v>
      </c>
      <c r="Q159" s="5">
        <f>E159/D159</f>
        <v>2.671118530884808E-3</v>
      </c>
      <c r="R159" s="8">
        <f>E159/N159</f>
        <v>4</v>
      </c>
      <c r="S159" s="9" t="str">
        <f>LEFT(P159, SEARCH("/",P159,1)-1)</f>
        <v>film &amp; video</v>
      </c>
      <c r="T159" s="9" t="str">
        <f>RIGHT(P159,LEN(P159)-SEARCH("/",P159,1))</f>
        <v>science fiction</v>
      </c>
    </row>
    <row r="160" spans="1:20" ht="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9">
        <f>(((I160/60)/60/24)+DATE(1970,1,1)+(-5/24))</f>
        <v>41933.868379629625</v>
      </c>
      <c r="K160">
        <v>1411350628</v>
      </c>
      <c r="L160" s="19">
        <f>(((K160/60)/60/24)+DATE(1970,1,1)+(-5/24))</f>
        <v>41903.868379629625</v>
      </c>
      <c r="M160" t="b">
        <v>0</v>
      </c>
      <c r="N160">
        <v>0</v>
      </c>
      <c r="O160" t="b">
        <v>0</v>
      </c>
      <c r="P160" t="s">
        <v>8267</v>
      </c>
      <c r="Q160" s="5">
        <f>E160/D160</f>
        <v>0</v>
      </c>
      <c r="R160" s="8" t="e">
        <f>E160/N160</f>
        <v>#DIV/0!</v>
      </c>
      <c r="S160" s="9" t="str">
        <f>LEFT(P160, SEARCH("/",P160,1)-1)</f>
        <v>film &amp; video</v>
      </c>
      <c r="T160" s="9" t="str">
        <f>RIGHT(P160,LEN(P160)-SEARCH("/",P160,1))</f>
        <v>science fiction</v>
      </c>
    </row>
    <row r="161" spans="1:20" ht="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9">
        <f>(((I161/60)/60/24)+DATE(1970,1,1)+(-5/24))</f>
        <v>42554.226215277777</v>
      </c>
      <c r="K161">
        <v>1464085545</v>
      </c>
      <c r="L161" s="19">
        <f>(((K161/60)/60/24)+DATE(1970,1,1)+(-5/24))</f>
        <v>42514.226215277777</v>
      </c>
      <c r="M161" t="b">
        <v>0</v>
      </c>
      <c r="N161">
        <v>1</v>
      </c>
      <c r="O161" t="b">
        <v>0</v>
      </c>
      <c r="P161" t="s">
        <v>8267</v>
      </c>
      <c r="Q161" s="5">
        <f>E161/D161</f>
        <v>2.0000000000000002E-5</v>
      </c>
      <c r="R161" s="8">
        <f>E161/N161</f>
        <v>10</v>
      </c>
      <c r="S161" s="9" t="str">
        <f>LEFT(P161, SEARCH("/",P161,1)-1)</f>
        <v>film &amp; video</v>
      </c>
      <c r="T161" s="9" t="str">
        <f>RIGHT(P161,LEN(P161)-SEARCH("/",P161,1))</f>
        <v>science fiction</v>
      </c>
    </row>
    <row r="162" spans="1:20" ht="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9">
        <f>(((I162/60)/60/24)+DATE(1970,1,1)+(-5/24))</f>
        <v>42231.704756944448</v>
      </c>
      <c r="K162">
        <v>1434491691</v>
      </c>
      <c r="L162" s="19">
        <f>(((K162/60)/60/24)+DATE(1970,1,1)+(-5/24))</f>
        <v>42171.704756944448</v>
      </c>
      <c r="M162" t="b">
        <v>0</v>
      </c>
      <c r="N162">
        <v>0</v>
      </c>
      <c r="O162" t="b">
        <v>0</v>
      </c>
      <c r="P162" t="s">
        <v>8268</v>
      </c>
      <c r="Q162" s="5">
        <f>E162/D162</f>
        <v>0</v>
      </c>
      <c r="R162" s="8" t="e">
        <f>E162/N162</f>
        <v>#DIV/0!</v>
      </c>
      <c r="S162" s="9" t="str">
        <f>LEFT(P162, SEARCH("/",P162,1)-1)</f>
        <v>film &amp; video</v>
      </c>
      <c r="T162" s="9" t="str">
        <f>RIGHT(P162,LEN(P162)-SEARCH("/",P162,1))</f>
        <v>drama</v>
      </c>
    </row>
    <row r="163" spans="1:20" ht="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9">
        <f>(((I163/60)/60/24)+DATE(1970,1,1)+(-5/24))</f>
        <v>41822.479108796295</v>
      </c>
      <c r="K163">
        <v>1401726595</v>
      </c>
      <c r="L163" s="19">
        <f>(((K163/60)/60/24)+DATE(1970,1,1)+(-5/24))</f>
        <v>41792.479108796295</v>
      </c>
      <c r="M163" t="b">
        <v>0</v>
      </c>
      <c r="N163">
        <v>1</v>
      </c>
      <c r="O163" t="b">
        <v>0</v>
      </c>
      <c r="P163" t="s">
        <v>8268</v>
      </c>
      <c r="Q163" s="5">
        <f>E163/D163</f>
        <v>1E-4</v>
      </c>
      <c r="R163" s="8">
        <f>E163/N163</f>
        <v>5</v>
      </c>
      <c r="S163" s="9" t="str">
        <f>LEFT(P163, SEARCH("/",P163,1)-1)</f>
        <v>film &amp; video</v>
      </c>
      <c r="T163" s="9" t="str">
        <f>RIGHT(P163,LEN(P163)-SEARCH("/",P163,1))</f>
        <v>drama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9">
        <f>(((I164/60)/60/24)+DATE(1970,1,1)+(-5/24))</f>
        <v>41867.779166666667</v>
      </c>
      <c r="K164">
        <v>1405393356</v>
      </c>
      <c r="L164" s="19">
        <f>(((K164/60)/60/24)+DATE(1970,1,1)+(-5/24))</f>
        <v>41834.91847222222</v>
      </c>
      <c r="M164" t="b">
        <v>0</v>
      </c>
      <c r="N164">
        <v>10</v>
      </c>
      <c r="O164" t="b">
        <v>0</v>
      </c>
      <c r="P164" t="s">
        <v>8268</v>
      </c>
      <c r="Q164" s="5">
        <f>E164/D164</f>
        <v>0.15535714285714286</v>
      </c>
      <c r="R164" s="8">
        <f>E164/N164</f>
        <v>43.5</v>
      </c>
      <c r="S164" s="9" t="str">
        <f>LEFT(P164, SEARCH("/",P164,1)-1)</f>
        <v>film &amp; video</v>
      </c>
      <c r="T164" s="9" t="str">
        <f>RIGHT(P164,LEN(P164)-SEARCH("/",P164,1))</f>
        <v>drama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9">
        <f>(((I165/60)/60/24)+DATE(1970,1,1)+(-5/24))</f>
        <v>42277.791666666664</v>
      </c>
      <c r="K165">
        <v>1440716654</v>
      </c>
      <c r="L165" s="19">
        <f>(((K165/60)/60/24)+DATE(1970,1,1)+(-5/24))</f>
        <v>42243.752939814811</v>
      </c>
      <c r="M165" t="b">
        <v>0</v>
      </c>
      <c r="N165">
        <v>0</v>
      </c>
      <c r="O165" t="b">
        <v>0</v>
      </c>
      <c r="P165" t="s">
        <v>8268</v>
      </c>
      <c r="Q165" s="5">
        <f>E165/D165</f>
        <v>0</v>
      </c>
      <c r="R165" s="8" t="e">
        <f>E165/N165</f>
        <v>#DIV/0!</v>
      </c>
      <c r="S165" s="9" t="str">
        <f>LEFT(P165, SEARCH("/",P165,1)-1)</f>
        <v>film &amp; video</v>
      </c>
      <c r="T165" s="9" t="str">
        <f>RIGHT(P165,LEN(P165)-SEARCH("/",P165,1))</f>
        <v>drama</v>
      </c>
    </row>
    <row r="166" spans="1:20" ht="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9">
        <f>(((I166/60)/60/24)+DATE(1970,1,1)+(-5/24))</f>
        <v>41901.554409722223</v>
      </c>
      <c r="K166">
        <v>1405966701</v>
      </c>
      <c r="L166" s="19">
        <f>(((K166/60)/60/24)+DATE(1970,1,1)+(-5/24))</f>
        <v>41841.554409722223</v>
      </c>
      <c r="M166" t="b">
        <v>0</v>
      </c>
      <c r="N166">
        <v>7</v>
      </c>
      <c r="O166" t="b">
        <v>0</v>
      </c>
      <c r="P166" t="s">
        <v>8268</v>
      </c>
      <c r="Q166" s="5">
        <f>E166/D166</f>
        <v>5.3333333333333332E-3</v>
      </c>
      <c r="R166" s="8">
        <f>E166/N166</f>
        <v>91.428571428571431</v>
      </c>
      <c r="S166" s="9" t="str">
        <f>LEFT(P166, SEARCH("/",P166,1)-1)</f>
        <v>film &amp; video</v>
      </c>
      <c r="T166" s="9" t="str">
        <f>RIGHT(P166,LEN(P166)-SEARCH("/",P166,1))</f>
        <v>drama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9">
        <f>(((I167/60)/60/24)+DATE(1970,1,1)+(-5/24))</f>
        <v>42381.450509259252</v>
      </c>
      <c r="K167">
        <v>1450021724</v>
      </c>
      <c r="L167" s="19">
        <f>(((K167/60)/60/24)+DATE(1970,1,1)+(-5/24))</f>
        <v>42351.450509259252</v>
      </c>
      <c r="M167" t="b">
        <v>0</v>
      </c>
      <c r="N167">
        <v>0</v>
      </c>
      <c r="O167" t="b">
        <v>0</v>
      </c>
      <c r="P167" t="s">
        <v>8268</v>
      </c>
      <c r="Q167" s="5">
        <f>E167/D167</f>
        <v>0</v>
      </c>
      <c r="R167" s="8" t="e">
        <f>E167/N167</f>
        <v>#DIV/0!</v>
      </c>
      <c r="S167" s="9" t="str">
        <f>LEFT(P167, SEARCH("/",P167,1)-1)</f>
        <v>film &amp; video</v>
      </c>
      <c r="T167" s="9" t="str">
        <f>RIGHT(P167,LEN(P167)-SEARCH("/",P167,1))</f>
        <v>drama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9">
        <f>(((I168/60)/60/24)+DATE(1970,1,1)+(-5/24))</f>
        <v>42750.867615740739</v>
      </c>
      <c r="K168">
        <v>1481939362</v>
      </c>
      <c r="L168" s="19">
        <f>(((K168/60)/60/24)+DATE(1970,1,1)+(-5/24))</f>
        <v>42720.867615740739</v>
      </c>
      <c r="M168" t="b">
        <v>0</v>
      </c>
      <c r="N168">
        <v>1</v>
      </c>
      <c r="O168" t="b">
        <v>0</v>
      </c>
      <c r="P168" t="s">
        <v>8268</v>
      </c>
      <c r="Q168" s="5">
        <f>E168/D168</f>
        <v>0.6</v>
      </c>
      <c r="R168" s="8">
        <f>E168/N168</f>
        <v>3000</v>
      </c>
      <c r="S168" s="9" t="str">
        <f>LEFT(P168, SEARCH("/",P168,1)-1)</f>
        <v>film &amp; video</v>
      </c>
      <c r="T168" s="9" t="str">
        <f>RIGHT(P168,LEN(P168)-SEARCH("/",P168,1))</f>
        <v>drama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9">
        <f>(((I169/60)/60/24)+DATE(1970,1,1)+(-5/24))</f>
        <v>42220.719155092585</v>
      </c>
      <c r="K169">
        <v>1433542535</v>
      </c>
      <c r="L169" s="19">
        <f>(((K169/60)/60/24)+DATE(1970,1,1)+(-5/24))</f>
        <v>42160.719155092585</v>
      </c>
      <c r="M169" t="b">
        <v>0</v>
      </c>
      <c r="N169">
        <v>2</v>
      </c>
      <c r="O169" t="b">
        <v>0</v>
      </c>
      <c r="P169" t="s">
        <v>8268</v>
      </c>
      <c r="Q169" s="5">
        <f>E169/D169</f>
        <v>1E-4</v>
      </c>
      <c r="R169" s="8">
        <f>E169/N169</f>
        <v>5.5</v>
      </c>
      <c r="S169" s="9" t="str">
        <f>LEFT(P169, SEARCH("/",P169,1)-1)</f>
        <v>film &amp; video</v>
      </c>
      <c r="T169" s="9" t="str">
        <f>RIGHT(P169,LEN(P169)-SEARCH("/",P169,1))</f>
        <v>drama</v>
      </c>
    </row>
    <row r="170" spans="1:20" ht="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9">
        <f>(((I170/60)/60/24)+DATE(1970,1,1)+(-5/24))</f>
        <v>42082.585300925923</v>
      </c>
      <c r="K170">
        <v>1424203370</v>
      </c>
      <c r="L170" s="19">
        <f>(((K170/60)/60/24)+DATE(1970,1,1)+(-5/24))</f>
        <v>42052.626967592594</v>
      </c>
      <c r="M170" t="b">
        <v>0</v>
      </c>
      <c r="N170">
        <v>3</v>
      </c>
      <c r="O170" t="b">
        <v>0</v>
      </c>
      <c r="P170" t="s">
        <v>8268</v>
      </c>
      <c r="Q170" s="5">
        <f>E170/D170</f>
        <v>4.0625000000000001E-2</v>
      </c>
      <c r="R170" s="8">
        <f>E170/N170</f>
        <v>108.33333333333333</v>
      </c>
      <c r="S170" s="9" t="str">
        <f>LEFT(P170, SEARCH("/",P170,1)-1)</f>
        <v>film &amp; video</v>
      </c>
      <c r="T170" s="9" t="str">
        <f>RIGHT(P170,LEN(P170)-SEARCH("/",P170,1))</f>
        <v>drama</v>
      </c>
    </row>
    <row r="171" spans="1:20" ht="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9">
        <f>(((I171/60)/60/24)+DATE(1970,1,1)+(-5/24))</f>
        <v>41930.296979166662</v>
      </c>
      <c r="K171">
        <v>1411042059</v>
      </c>
      <c r="L171" s="19">
        <f>(((K171/60)/60/24)+DATE(1970,1,1)+(-5/24))</f>
        <v>41900.296979166662</v>
      </c>
      <c r="M171" t="b">
        <v>0</v>
      </c>
      <c r="N171">
        <v>10</v>
      </c>
      <c r="O171" t="b">
        <v>0</v>
      </c>
      <c r="P171" t="s">
        <v>8268</v>
      </c>
      <c r="Q171" s="5">
        <f>E171/D171</f>
        <v>0.224</v>
      </c>
      <c r="R171" s="8">
        <f>E171/N171</f>
        <v>56</v>
      </c>
      <c r="S171" s="9" t="str">
        <f>LEFT(P171, SEARCH("/",P171,1)-1)</f>
        <v>film &amp; video</v>
      </c>
      <c r="T171" s="9" t="str">
        <f>RIGHT(P171,LEN(P171)-SEARCH("/",P171,1))</f>
        <v>drama</v>
      </c>
    </row>
    <row r="172" spans="1:20" ht="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9">
        <f>(((I172/60)/60/24)+DATE(1970,1,1)+(-5/24))</f>
        <v>42246.019444444442</v>
      </c>
      <c r="K172">
        <v>1438385283</v>
      </c>
      <c r="L172" s="19">
        <f>(((K172/60)/60/24)+DATE(1970,1,1)+(-5/24))</f>
        <v>42216.769479166665</v>
      </c>
      <c r="M172" t="b">
        <v>0</v>
      </c>
      <c r="N172">
        <v>10</v>
      </c>
      <c r="O172" t="b">
        <v>0</v>
      </c>
      <c r="P172" t="s">
        <v>8268</v>
      </c>
      <c r="Q172" s="5">
        <f>E172/D172</f>
        <v>3.2500000000000001E-2</v>
      </c>
      <c r="R172" s="8">
        <f>E172/N172</f>
        <v>32.5</v>
      </c>
      <c r="S172" s="9" t="str">
        <f>LEFT(P172, SEARCH("/",P172,1)-1)</f>
        <v>film &amp; video</v>
      </c>
      <c r="T172" s="9" t="str">
        <f>RIGHT(P172,LEN(P172)-SEARCH("/",P172,1))</f>
        <v>drama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9">
        <f>(((I173/60)/60/24)+DATE(1970,1,1)+(-5/24))</f>
        <v>42593.972384259258</v>
      </c>
      <c r="K173">
        <v>1465791614</v>
      </c>
      <c r="L173" s="19">
        <f>(((K173/60)/60/24)+DATE(1970,1,1)+(-5/24))</f>
        <v>42533.972384259258</v>
      </c>
      <c r="M173" t="b">
        <v>0</v>
      </c>
      <c r="N173">
        <v>1</v>
      </c>
      <c r="O173" t="b">
        <v>0</v>
      </c>
      <c r="P173" t="s">
        <v>8268</v>
      </c>
      <c r="Q173" s="5">
        <f>E173/D173</f>
        <v>2.0000000000000002E-5</v>
      </c>
      <c r="R173" s="8">
        <f>E173/N173</f>
        <v>1</v>
      </c>
      <c r="S173" s="9" t="str">
        <f>LEFT(P173, SEARCH("/",P173,1)-1)</f>
        <v>film &amp; video</v>
      </c>
      <c r="T173" s="9" t="str">
        <f>RIGHT(P173,LEN(P173)-SEARCH("/",P173,1))</f>
        <v>drama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9">
        <f>(((I174/60)/60/24)+DATE(1970,1,1)+(-5/24))</f>
        <v>42082.14494212962</v>
      </c>
      <c r="K174">
        <v>1423733323</v>
      </c>
      <c r="L174" s="19">
        <f>(((K174/60)/60/24)+DATE(1970,1,1)+(-5/24))</f>
        <v>42047.186608796292</v>
      </c>
      <c r="M174" t="b">
        <v>0</v>
      </c>
      <c r="N174">
        <v>0</v>
      </c>
      <c r="O174" t="b">
        <v>0</v>
      </c>
      <c r="P174" t="s">
        <v>8268</v>
      </c>
      <c r="Q174" s="5">
        <f>E174/D174</f>
        <v>0</v>
      </c>
      <c r="R174" s="8" t="e">
        <f>E174/N174</f>
        <v>#DIV/0!</v>
      </c>
      <c r="S174" s="9" t="str">
        <f>LEFT(P174, SEARCH("/",P174,1)-1)</f>
        <v>film &amp; video</v>
      </c>
      <c r="T174" s="9" t="str">
        <f>RIGHT(P174,LEN(P174)-SEARCH("/",P174,1))</f>
        <v>drama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9">
        <f>(((I175/60)/60/24)+DATE(1970,1,1)+(-5/24))</f>
        <v>42063.364675925921</v>
      </c>
      <c r="K175">
        <v>1422539108</v>
      </c>
      <c r="L175" s="19">
        <f>(((K175/60)/60/24)+DATE(1970,1,1)+(-5/24))</f>
        <v>42033.364675925921</v>
      </c>
      <c r="M175" t="b">
        <v>0</v>
      </c>
      <c r="N175">
        <v>0</v>
      </c>
      <c r="O175" t="b">
        <v>0</v>
      </c>
      <c r="P175" t="s">
        <v>8268</v>
      </c>
      <c r="Q175" s="5">
        <f>E175/D175</f>
        <v>0</v>
      </c>
      <c r="R175" s="8" t="e">
        <f>E175/N175</f>
        <v>#DIV/0!</v>
      </c>
      <c r="S175" s="9" t="str">
        <f>LEFT(P175, SEARCH("/",P175,1)-1)</f>
        <v>film &amp; video</v>
      </c>
      <c r="T175" s="9" t="str">
        <f>RIGHT(P175,LEN(P175)-SEARCH("/",P175,1))</f>
        <v>drama</v>
      </c>
    </row>
    <row r="176" spans="1:20" ht="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9">
        <f>(((I176/60)/60/24)+DATE(1970,1,1)+(-5/24))</f>
        <v>42132.55064814815</v>
      </c>
      <c r="K176">
        <v>1425924776</v>
      </c>
      <c r="L176" s="19">
        <f>(((K176/60)/60/24)+DATE(1970,1,1)+(-5/24))</f>
        <v>42072.55064814815</v>
      </c>
      <c r="M176" t="b">
        <v>0</v>
      </c>
      <c r="N176">
        <v>0</v>
      </c>
      <c r="O176" t="b">
        <v>0</v>
      </c>
      <c r="P176" t="s">
        <v>8268</v>
      </c>
      <c r="Q176" s="5">
        <f>E176/D176</f>
        <v>0</v>
      </c>
      <c r="R176" s="8" t="e">
        <f>E176/N176</f>
        <v>#DIV/0!</v>
      </c>
      <c r="S176" s="9" t="str">
        <f>LEFT(P176, SEARCH("/",P176,1)-1)</f>
        <v>film &amp; video</v>
      </c>
      <c r="T176" s="9" t="str">
        <f>RIGHT(P176,LEN(P176)-SEARCH("/",P176,1))</f>
        <v>drama</v>
      </c>
    </row>
    <row r="177" spans="1:20" ht="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9">
        <f>(((I177/60)/60/24)+DATE(1970,1,1)+(-5/24))</f>
        <v>41880.569571759253</v>
      </c>
      <c r="K177">
        <v>1407177611</v>
      </c>
      <c r="L177" s="19">
        <f>(((K177/60)/60/24)+DATE(1970,1,1)+(-5/24))</f>
        <v>41855.569571759253</v>
      </c>
      <c r="M177" t="b">
        <v>0</v>
      </c>
      <c r="N177">
        <v>26</v>
      </c>
      <c r="O177" t="b">
        <v>0</v>
      </c>
      <c r="P177" t="s">
        <v>8268</v>
      </c>
      <c r="Q177" s="5">
        <f>E177/D177</f>
        <v>6.4850000000000005E-2</v>
      </c>
      <c r="R177" s="8">
        <f>E177/N177</f>
        <v>49.884615384615387</v>
      </c>
      <c r="S177" s="9" t="str">
        <f>LEFT(P177, SEARCH("/",P177,1)-1)</f>
        <v>film &amp; video</v>
      </c>
      <c r="T177" s="9" t="str">
        <f>RIGHT(P177,LEN(P177)-SEARCH("/",P177,1))</f>
        <v>drama</v>
      </c>
    </row>
    <row r="178" spans="1:20" ht="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9">
        <f>(((I178/60)/60/24)+DATE(1970,1,1)+(-5/24))</f>
        <v>42221.615729166668</v>
      </c>
      <c r="K178">
        <v>1436211999</v>
      </c>
      <c r="L178" s="19">
        <f>(((K178/60)/60/24)+DATE(1970,1,1)+(-5/24))</f>
        <v>42191.615729166668</v>
      </c>
      <c r="M178" t="b">
        <v>0</v>
      </c>
      <c r="N178">
        <v>0</v>
      </c>
      <c r="O178" t="b">
        <v>0</v>
      </c>
      <c r="P178" t="s">
        <v>8268</v>
      </c>
      <c r="Q178" s="5">
        <f>E178/D178</f>
        <v>0</v>
      </c>
      <c r="R178" s="8" t="e">
        <f>E178/N178</f>
        <v>#DIV/0!</v>
      </c>
      <c r="S178" s="9" t="str">
        <f>LEFT(P178, SEARCH("/",P178,1)-1)</f>
        <v>film &amp; video</v>
      </c>
      <c r="T178" s="9" t="str">
        <f>RIGHT(P178,LEN(P178)-SEARCH("/",P178,1))</f>
        <v>drama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9">
        <f>(((I179/60)/60/24)+DATE(1970,1,1)+(-5/24))</f>
        <v>42086.797754629624</v>
      </c>
      <c r="K179">
        <v>1425690526</v>
      </c>
      <c r="L179" s="19">
        <f>(((K179/60)/60/24)+DATE(1970,1,1)+(-5/24))</f>
        <v>42069.839421296296</v>
      </c>
      <c r="M179" t="b">
        <v>0</v>
      </c>
      <c r="N179">
        <v>7</v>
      </c>
      <c r="O179" t="b">
        <v>0</v>
      </c>
      <c r="P179" t="s">
        <v>8268</v>
      </c>
      <c r="Q179" s="5">
        <f>E179/D179</f>
        <v>0.4</v>
      </c>
      <c r="R179" s="8">
        <f>E179/N179</f>
        <v>25.714285714285715</v>
      </c>
      <c r="S179" s="9" t="str">
        <f>LEFT(P179, SEARCH("/",P179,1)-1)</f>
        <v>film &amp; video</v>
      </c>
      <c r="T179" s="9" t="str">
        <f>RIGHT(P179,LEN(P179)-SEARCH("/",P179,1))</f>
        <v>drama</v>
      </c>
    </row>
    <row r="180" spans="1:20" ht="30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9">
        <f>(((I180/60)/60/24)+DATE(1970,1,1)+(-5/24))</f>
        <v>42334.788715277777</v>
      </c>
      <c r="K180">
        <v>1445986545</v>
      </c>
      <c r="L180" s="19">
        <f>(((K180/60)/60/24)+DATE(1970,1,1)+(-5/24))</f>
        <v>42304.747048611105</v>
      </c>
      <c r="M180" t="b">
        <v>0</v>
      </c>
      <c r="N180">
        <v>0</v>
      </c>
      <c r="O180" t="b">
        <v>0</v>
      </c>
      <c r="P180" t="s">
        <v>8268</v>
      </c>
      <c r="Q180" s="5">
        <f>E180/D180</f>
        <v>0</v>
      </c>
      <c r="R180" s="8" t="e">
        <f>E180/N180</f>
        <v>#DIV/0!</v>
      </c>
      <c r="S180" s="9" t="str">
        <f>LEFT(P180, SEARCH("/",P180,1)-1)</f>
        <v>film &amp; video</v>
      </c>
      <c r="T180" s="9" t="str">
        <f>RIGHT(P180,LEN(P180)-SEARCH("/",P180,1))</f>
        <v>drama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9">
        <f>(((I181/60)/60/24)+DATE(1970,1,1)+(-5/24))</f>
        <v>42432.872164351851</v>
      </c>
      <c r="K181">
        <v>1454464555</v>
      </c>
      <c r="L181" s="19">
        <f>(((K181/60)/60/24)+DATE(1970,1,1)+(-5/24))</f>
        <v>42402.872164351851</v>
      </c>
      <c r="M181" t="b">
        <v>0</v>
      </c>
      <c r="N181">
        <v>2</v>
      </c>
      <c r="O181" t="b">
        <v>0</v>
      </c>
      <c r="P181" t="s">
        <v>8268</v>
      </c>
      <c r="Q181" s="5">
        <f>E181/D181</f>
        <v>0.2</v>
      </c>
      <c r="R181" s="8">
        <f>E181/N181</f>
        <v>100</v>
      </c>
      <c r="S181" s="9" t="str">
        <f>LEFT(P181, SEARCH("/",P181,1)-1)</f>
        <v>film &amp; video</v>
      </c>
      <c r="T181" s="9" t="str">
        <f>RIGHT(P181,LEN(P181)-SEARCH("/",P181,1))</f>
        <v>drama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9">
        <f>(((I182/60)/60/24)+DATE(1970,1,1)+(-5/24))</f>
        <v>42107.583333333336</v>
      </c>
      <c r="K182">
        <v>1425512843</v>
      </c>
      <c r="L182" s="19">
        <f>(((K182/60)/60/24)+DATE(1970,1,1)+(-5/24))</f>
        <v>42067.782905092587</v>
      </c>
      <c r="M182" t="b">
        <v>0</v>
      </c>
      <c r="N182">
        <v>13</v>
      </c>
      <c r="O182" t="b">
        <v>0</v>
      </c>
      <c r="P182" t="s">
        <v>8268</v>
      </c>
      <c r="Q182" s="5">
        <f>E182/D182</f>
        <v>0.33416666666666667</v>
      </c>
      <c r="R182" s="8">
        <f>E182/N182</f>
        <v>30.846153846153847</v>
      </c>
      <c r="S182" s="9" t="str">
        <f>LEFT(P182, SEARCH("/",P182,1)-1)</f>
        <v>film &amp; video</v>
      </c>
      <c r="T182" s="9" t="str">
        <f>RIGHT(P182,LEN(P182)-SEARCH("/",P182,1))</f>
        <v>drama</v>
      </c>
    </row>
    <row r="183" spans="1:20" ht="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9">
        <f>(((I183/60)/60/24)+DATE(1970,1,1)+(-5/24))</f>
        <v>42177.533506944441</v>
      </c>
      <c r="K183">
        <v>1432403295</v>
      </c>
      <c r="L183" s="19">
        <f>(((K183/60)/60/24)+DATE(1970,1,1)+(-5/24))</f>
        <v>42147.533506944441</v>
      </c>
      <c r="M183" t="b">
        <v>0</v>
      </c>
      <c r="N183">
        <v>4</v>
      </c>
      <c r="O183" t="b">
        <v>0</v>
      </c>
      <c r="P183" t="s">
        <v>8268</v>
      </c>
      <c r="Q183" s="5">
        <f>E183/D183</f>
        <v>0.21092608822670172</v>
      </c>
      <c r="R183" s="8">
        <f>E183/N183</f>
        <v>180.5</v>
      </c>
      <c r="S183" s="9" t="str">
        <f>LEFT(P183, SEARCH("/",P183,1)-1)</f>
        <v>film &amp; video</v>
      </c>
      <c r="T183" s="9" t="str">
        <f>RIGHT(P183,LEN(P183)-SEARCH("/",P183,1))</f>
        <v>drama</v>
      </c>
    </row>
    <row r="184" spans="1:20" ht="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9">
        <f>(((I184/60)/60/24)+DATE(1970,1,1)+(-5/24))</f>
        <v>42741.803611111107</v>
      </c>
      <c r="K184">
        <v>1481156232</v>
      </c>
      <c r="L184" s="19">
        <f>(((K184/60)/60/24)+DATE(1970,1,1)+(-5/24))</f>
        <v>42711.803611111107</v>
      </c>
      <c r="M184" t="b">
        <v>0</v>
      </c>
      <c r="N184">
        <v>0</v>
      </c>
      <c r="O184" t="b">
        <v>0</v>
      </c>
      <c r="P184" t="s">
        <v>8268</v>
      </c>
      <c r="Q184" s="5">
        <f>E184/D184</f>
        <v>0</v>
      </c>
      <c r="R184" s="8" t="e">
        <f>E184/N184</f>
        <v>#DIV/0!</v>
      </c>
      <c r="S184" s="9" t="str">
        <f>LEFT(P184, SEARCH("/",P184,1)-1)</f>
        <v>film &amp; video</v>
      </c>
      <c r="T184" s="9" t="str">
        <f>RIGHT(P184,LEN(P184)-SEARCH("/",P184,1))</f>
        <v>drama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9">
        <f>(((I185/60)/60/24)+DATE(1970,1,1)+(-5/24))</f>
        <v>41969.643634259257</v>
      </c>
      <c r="K185">
        <v>1414438010</v>
      </c>
      <c r="L185" s="19">
        <f>(((K185/60)/60/24)+DATE(1970,1,1)+(-5/24))</f>
        <v>41939.601967592593</v>
      </c>
      <c r="M185" t="b">
        <v>0</v>
      </c>
      <c r="N185">
        <v>12</v>
      </c>
      <c r="O185" t="b">
        <v>0</v>
      </c>
      <c r="P185" t="s">
        <v>8268</v>
      </c>
      <c r="Q185" s="5">
        <f>E185/D185</f>
        <v>0.35855999999999999</v>
      </c>
      <c r="R185" s="8">
        <f>E185/N185</f>
        <v>373.5</v>
      </c>
      <c r="S185" s="9" t="str">
        <f>LEFT(P185, SEARCH("/",P185,1)-1)</f>
        <v>film &amp; video</v>
      </c>
      <c r="T185" s="9" t="str">
        <f>RIGHT(P185,LEN(P185)-SEARCH("/",P185,1))</f>
        <v>drama</v>
      </c>
    </row>
    <row r="186" spans="1:20" ht="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9">
        <f>(((I186/60)/60/24)+DATE(1970,1,1)+(-5/24))</f>
        <v>41882.957638888889</v>
      </c>
      <c r="K186">
        <v>1404586762</v>
      </c>
      <c r="L186" s="19">
        <f>(((K186/60)/60/24)+DATE(1970,1,1)+(-5/24))</f>
        <v>41825.58289351852</v>
      </c>
      <c r="M186" t="b">
        <v>0</v>
      </c>
      <c r="N186">
        <v>2</v>
      </c>
      <c r="O186" t="b">
        <v>0</v>
      </c>
      <c r="P186" t="s">
        <v>8268</v>
      </c>
      <c r="Q186" s="5">
        <f>E186/D186</f>
        <v>3.4000000000000002E-2</v>
      </c>
      <c r="R186" s="8">
        <f>E186/N186</f>
        <v>25.5</v>
      </c>
      <c r="S186" s="9" t="str">
        <f>LEFT(P186, SEARCH("/",P186,1)-1)</f>
        <v>film &amp; video</v>
      </c>
      <c r="T186" s="9" t="str">
        <f>RIGHT(P186,LEN(P186)-SEARCH("/",P186,1))</f>
        <v>drama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9">
        <f>(((I187/60)/60/24)+DATE(1970,1,1)+(-5/24))</f>
        <v>42600.702997685185</v>
      </c>
      <c r="K187">
        <v>1468965139</v>
      </c>
      <c r="L187" s="19">
        <f>(((K187/60)/60/24)+DATE(1970,1,1)+(-5/24))</f>
        <v>42570.702997685185</v>
      </c>
      <c r="M187" t="b">
        <v>0</v>
      </c>
      <c r="N187">
        <v>10</v>
      </c>
      <c r="O187" t="b">
        <v>0</v>
      </c>
      <c r="P187" t="s">
        <v>8268</v>
      </c>
      <c r="Q187" s="5">
        <f>E187/D187</f>
        <v>5.5E-2</v>
      </c>
      <c r="R187" s="8">
        <f>E187/N187</f>
        <v>220</v>
      </c>
      <c r="S187" s="9" t="str">
        <f>LEFT(P187, SEARCH("/",P187,1)-1)</f>
        <v>film &amp; video</v>
      </c>
      <c r="T187" s="9" t="str">
        <f>RIGHT(P187,LEN(P187)-SEARCH("/",P187,1))</f>
        <v>drama</v>
      </c>
    </row>
    <row r="188" spans="1:20" ht="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9">
        <f>(((I188/60)/60/24)+DATE(1970,1,1)+(-5/24))</f>
        <v>42797.624999999993</v>
      </c>
      <c r="K188">
        <v>1485977434</v>
      </c>
      <c r="L188" s="19">
        <f>(((K188/60)/60/24)+DATE(1970,1,1)+(-5/24))</f>
        <v>42767.604560185187</v>
      </c>
      <c r="M188" t="b">
        <v>0</v>
      </c>
      <c r="N188">
        <v>0</v>
      </c>
      <c r="O188" t="b">
        <v>0</v>
      </c>
      <c r="P188" t="s">
        <v>8268</v>
      </c>
      <c r="Q188" s="5">
        <f>E188/D188</f>
        <v>0</v>
      </c>
      <c r="R188" s="8" t="e">
        <f>E188/N188</f>
        <v>#DIV/0!</v>
      </c>
      <c r="S188" s="9" t="str">
        <f>LEFT(P188, SEARCH("/",P188,1)-1)</f>
        <v>film &amp; video</v>
      </c>
      <c r="T188" s="9" t="str">
        <f>RIGHT(P188,LEN(P188)-SEARCH("/",P188,1))</f>
        <v>drama</v>
      </c>
    </row>
    <row r="189" spans="1:20" ht="30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9">
        <f>(((I189/60)/60/24)+DATE(1970,1,1)+(-5/24))</f>
        <v>42206.082638888889</v>
      </c>
      <c r="K189">
        <v>1435383457</v>
      </c>
      <c r="L189" s="19">
        <f>(((K189/60)/60/24)+DATE(1970,1,1)+(-5/24))</f>
        <v>42182.02612268518</v>
      </c>
      <c r="M189" t="b">
        <v>0</v>
      </c>
      <c r="N189">
        <v>5</v>
      </c>
      <c r="O189" t="b">
        <v>0</v>
      </c>
      <c r="P189" t="s">
        <v>8268</v>
      </c>
      <c r="Q189" s="5">
        <f>E189/D189</f>
        <v>0.16</v>
      </c>
      <c r="R189" s="8">
        <f>E189/N189</f>
        <v>160</v>
      </c>
      <c r="S189" s="9" t="str">
        <f>LEFT(P189, SEARCH("/",P189,1)-1)</f>
        <v>film &amp; video</v>
      </c>
      <c r="T189" s="9" t="str">
        <f>RIGHT(P189,LEN(P189)-SEARCH("/",P189,1))</f>
        <v>drama</v>
      </c>
    </row>
    <row r="190" spans="1:20" ht="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9">
        <f>(((I190/60)/60/24)+DATE(1970,1,1)+(-5/24))</f>
        <v>41886.974710648145</v>
      </c>
      <c r="K190">
        <v>1407299015</v>
      </c>
      <c r="L190" s="19">
        <f>(((K190/60)/60/24)+DATE(1970,1,1)+(-5/24))</f>
        <v>41856.974710648145</v>
      </c>
      <c r="M190" t="b">
        <v>0</v>
      </c>
      <c r="N190">
        <v>0</v>
      </c>
      <c r="O190" t="b">
        <v>0</v>
      </c>
      <c r="P190" t="s">
        <v>8268</v>
      </c>
      <c r="Q190" s="5">
        <f>E190/D190</f>
        <v>0</v>
      </c>
      <c r="R190" s="8" t="e">
        <f>E190/N190</f>
        <v>#DIV/0!</v>
      </c>
      <c r="S190" s="9" t="str">
        <f>LEFT(P190, SEARCH("/",P190,1)-1)</f>
        <v>film &amp; video</v>
      </c>
      <c r="T190" s="9" t="str">
        <f>RIGHT(P190,LEN(P190)-SEARCH("/",P190,1))</f>
        <v>drama</v>
      </c>
    </row>
    <row r="191" spans="1:20" ht="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9">
        <f>(((I191/60)/60/24)+DATE(1970,1,1)+(-5/24))</f>
        <v>42616.482372685183</v>
      </c>
      <c r="K191">
        <v>1467736477</v>
      </c>
      <c r="L191" s="19">
        <f>(((K191/60)/60/24)+DATE(1970,1,1)+(-5/24))</f>
        <v>42556.482372685183</v>
      </c>
      <c r="M191" t="b">
        <v>0</v>
      </c>
      <c r="N191">
        <v>5</v>
      </c>
      <c r="O191" t="b">
        <v>0</v>
      </c>
      <c r="P191" t="s">
        <v>8268</v>
      </c>
      <c r="Q191" s="5">
        <f>E191/D191</f>
        <v>6.8999999999999997E-4</v>
      </c>
      <c r="R191" s="8">
        <f>E191/N191</f>
        <v>69</v>
      </c>
      <c r="S191" s="9" t="str">
        <f>LEFT(P191, SEARCH("/",P191,1)-1)</f>
        <v>film &amp; video</v>
      </c>
      <c r="T191" s="9" t="str">
        <f>RIGHT(P191,LEN(P191)-SEARCH("/",P191,1))</f>
        <v>drama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9">
        <f>(((I192/60)/60/24)+DATE(1970,1,1)+(-5/24))</f>
        <v>42537.442662037036</v>
      </c>
      <c r="K192">
        <v>1465227446</v>
      </c>
      <c r="L192" s="19">
        <f>(((K192/60)/60/24)+DATE(1970,1,1)+(-5/24))</f>
        <v>42527.442662037036</v>
      </c>
      <c r="M192" t="b">
        <v>0</v>
      </c>
      <c r="N192">
        <v>1</v>
      </c>
      <c r="O192" t="b">
        <v>0</v>
      </c>
      <c r="P192" t="s">
        <v>8268</v>
      </c>
      <c r="Q192" s="5">
        <f>E192/D192</f>
        <v>4.1666666666666666E-3</v>
      </c>
      <c r="R192" s="8">
        <f>E192/N192</f>
        <v>50</v>
      </c>
      <c r="S192" s="9" t="str">
        <f>LEFT(P192, SEARCH("/",P192,1)-1)</f>
        <v>film &amp; video</v>
      </c>
      <c r="T192" s="9" t="str">
        <f>RIGHT(P192,LEN(P192)-SEARCH("/",P192,1))</f>
        <v>drama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9">
        <f>(((I193/60)/60/24)+DATE(1970,1,1)+(-5/24))</f>
        <v>42279.233078703699</v>
      </c>
      <c r="K193">
        <v>1440326138</v>
      </c>
      <c r="L193" s="19">
        <f>(((K193/60)/60/24)+DATE(1970,1,1)+(-5/24))</f>
        <v>42239.233078703699</v>
      </c>
      <c r="M193" t="b">
        <v>0</v>
      </c>
      <c r="N193">
        <v>3</v>
      </c>
      <c r="O193" t="b">
        <v>0</v>
      </c>
      <c r="P193" t="s">
        <v>8268</v>
      </c>
      <c r="Q193" s="5">
        <f>E193/D193</f>
        <v>0.05</v>
      </c>
      <c r="R193" s="8">
        <f>E193/N193</f>
        <v>83.333333333333329</v>
      </c>
      <c r="S193" s="9" t="str">
        <f>LEFT(P193, SEARCH("/",P193,1)-1)</f>
        <v>film &amp; video</v>
      </c>
      <c r="T193" s="9" t="str">
        <f>RIGHT(P193,LEN(P193)-SEARCH("/",P193,1))</f>
        <v>drama</v>
      </c>
    </row>
    <row r="194" spans="1:20" ht="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9">
        <f>(((I194/60)/60/24)+DATE(1970,1,1)+(-5/24))</f>
        <v>41929.583703703705</v>
      </c>
      <c r="K194">
        <v>1410980432</v>
      </c>
      <c r="L194" s="19">
        <f>(((K194/60)/60/24)+DATE(1970,1,1)+(-5/24))</f>
        <v>41899.583703703705</v>
      </c>
      <c r="M194" t="b">
        <v>0</v>
      </c>
      <c r="N194">
        <v>3</v>
      </c>
      <c r="O194" t="b">
        <v>0</v>
      </c>
      <c r="P194" t="s">
        <v>8268</v>
      </c>
      <c r="Q194" s="5">
        <f>E194/D194</f>
        <v>1.7E-5</v>
      </c>
      <c r="R194" s="8">
        <f>E194/N194</f>
        <v>5.666666666666667</v>
      </c>
      <c r="S194" s="9" t="str">
        <f>LEFT(P194, SEARCH("/",P194,1)-1)</f>
        <v>film &amp; video</v>
      </c>
      <c r="T194" s="9" t="str">
        <f>RIGHT(P194,LEN(P194)-SEARCH("/",P194,1))</f>
        <v>drama</v>
      </c>
    </row>
    <row r="195" spans="1:20" ht="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9">
        <f>(((I195/60)/60/24)+DATE(1970,1,1)+(-5/24))</f>
        <v>41971.768124999995</v>
      </c>
      <c r="K195">
        <v>1412029566</v>
      </c>
      <c r="L195" s="19">
        <f>(((K195/60)/60/24)+DATE(1970,1,1)+(-5/24))</f>
        <v>41911.726458333331</v>
      </c>
      <c r="M195" t="b">
        <v>0</v>
      </c>
      <c r="N195">
        <v>0</v>
      </c>
      <c r="O195" t="b">
        <v>0</v>
      </c>
      <c r="P195" t="s">
        <v>8268</v>
      </c>
      <c r="Q195" s="5">
        <f>E195/D195</f>
        <v>0</v>
      </c>
      <c r="R195" s="8" t="e">
        <f>E195/N195</f>
        <v>#DIV/0!</v>
      </c>
      <c r="S195" s="9" t="str">
        <f>LEFT(P195, SEARCH("/",P195,1)-1)</f>
        <v>film &amp; video</v>
      </c>
      <c r="T195" s="9" t="str">
        <f>RIGHT(P195,LEN(P195)-SEARCH("/",P195,1))</f>
        <v>drama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9">
        <f>(((I196/60)/60/24)+DATE(1970,1,1)+(-5/24))</f>
        <v>42435.788553240738</v>
      </c>
      <c r="K196">
        <v>1452124531</v>
      </c>
      <c r="L196" s="19">
        <f>(((K196/60)/60/24)+DATE(1970,1,1)+(-5/24))</f>
        <v>42375.788553240738</v>
      </c>
      <c r="M196" t="b">
        <v>0</v>
      </c>
      <c r="N196">
        <v>3</v>
      </c>
      <c r="O196" t="b">
        <v>0</v>
      </c>
      <c r="P196" t="s">
        <v>8268</v>
      </c>
      <c r="Q196" s="5">
        <f>E196/D196</f>
        <v>1.1999999999999999E-3</v>
      </c>
      <c r="R196" s="8">
        <f>E196/N196</f>
        <v>1</v>
      </c>
      <c r="S196" s="9" t="str">
        <f>LEFT(P196, SEARCH("/",P196,1)-1)</f>
        <v>film &amp; video</v>
      </c>
      <c r="T196" s="9" t="str">
        <f>RIGHT(P196,LEN(P196)-SEARCH("/",P196,1))</f>
        <v>drama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9">
        <f>(((I197/60)/60/24)+DATE(1970,1,1)+(-5/24))</f>
        <v>42195.462175925924</v>
      </c>
      <c r="K197">
        <v>1431360332</v>
      </c>
      <c r="L197" s="19">
        <f>(((K197/60)/60/24)+DATE(1970,1,1)+(-5/24))</f>
        <v>42135.462175925924</v>
      </c>
      <c r="M197" t="b">
        <v>0</v>
      </c>
      <c r="N197">
        <v>0</v>
      </c>
      <c r="O197" t="b">
        <v>0</v>
      </c>
      <c r="P197" t="s">
        <v>8268</v>
      </c>
      <c r="Q197" s="5">
        <f>E197/D197</f>
        <v>0</v>
      </c>
      <c r="R197" s="8" t="e">
        <f>E197/N197</f>
        <v>#DIV/0!</v>
      </c>
      <c r="S197" s="9" t="str">
        <f>LEFT(P197, SEARCH("/",P197,1)-1)</f>
        <v>film &amp; video</v>
      </c>
      <c r="T197" s="9" t="str">
        <f>RIGHT(P197,LEN(P197)-SEARCH("/",P197,1))</f>
        <v>drama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9">
        <f>(((I198/60)/60/24)+DATE(1970,1,1)+(-5/24))</f>
        <v>42287.666666666664</v>
      </c>
      <c r="K198">
        <v>1442062898</v>
      </c>
      <c r="L198" s="19">
        <f>(((K198/60)/60/24)+DATE(1970,1,1)+(-5/24))</f>
        <v>42259.334467592591</v>
      </c>
      <c r="M198" t="b">
        <v>0</v>
      </c>
      <c r="N198">
        <v>19</v>
      </c>
      <c r="O198" t="b">
        <v>0</v>
      </c>
      <c r="P198" t="s">
        <v>8268</v>
      </c>
      <c r="Q198" s="5">
        <f>E198/D198</f>
        <v>0.41857142857142859</v>
      </c>
      <c r="R198" s="8">
        <f>E198/N198</f>
        <v>77.10526315789474</v>
      </c>
      <c r="S198" s="9" t="str">
        <f>LEFT(P198, SEARCH("/",P198,1)-1)</f>
        <v>film &amp; video</v>
      </c>
      <c r="T198" s="9" t="str">
        <f>RIGHT(P198,LEN(P198)-SEARCH("/",P198,1))</f>
        <v>drama</v>
      </c>
    </row>
    <row r="199" spans="1:20" ht="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9">
        <f>(((I199/60)/60/24)+DATE(1970,1,1)+(-5/24))</f>
        <v>42783.666666666664</v>
      </c>
      <c r="K199">
        <v>1483734100</v>
      </c>
      <c r="L199" s="19">
        <f>(((K199/60)/60/24)+DATE(1970,1,1)+(-5/24))</f>
        <v>42741.640046296299</v>
      </c>
      <c r="M199" t="b">
        <v>0</v>
      </c>
      <c r="N199">
        <v>8</v>
      </c>
      <c r="O199" t="b">
        <v>0</v>
      </c>
      <c r="P199" t="s">
        <v>8268</v>
      </c>
      <c r="Q199" s="5">
        <f>E199/D199</f>
        <v>0.1048</v>
      </c>
      <c r="R199" s="8">
        <f>E199/N199</f>
        <v>32.75</v>
      </c>
      <c r="S199" s="9" t="str">
        <f>LEFT(P199, SEARCH("/",P199,1)-1)</f>
        <v>film &amp; video</v>
      </c>
      <c r="T199" s="9" t="str">
        <f>RIGHT(P199,LEN(P199)-SEARCH("/",P199,1))</f>
        <v>drama</v>
      </c>
    </row>
    <row r="200" spans="1:20" ht="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9">
        <f>(((I200/60)/60/24)+DATE(1970,1,1)+(-5/24))</f>
        <v>41917.175023148149</v>
      </c>
      <c r="K200">
        <v>1409908322</v>
      </c>
      <c r="L200" s="19">
        <f>(((K200/60)/60/24)+DATE(1970,1,1)+(-5/24))</f>
        <v>41887.175023148149</v>
      </c>
      <c r="M200" t="b">
        <v>0</v>
      </c>
      <c r="N200">
        <v>6</v>
      </c>
      <c r="O200" t="b">
        <v>0</v>
      </c>
      <c r="P200" t="s">
        <v>8268</v>
      </c>
      <c r="Q200" s="5">
        <f>E200/D200</f>
        <v>1.116E-2</v>
      </c>
      <c r="R200" s="8">
        <f>E200/N200</f>
        <v>46.5</v>
      </c>
      <c r="S200" s="9" t="str">
        <f>LEFT(P200, SEARCH("/",P200,1)-1)</f>
        <v>film &amp; video</v>
      </c>
      <c r="T200" s="9" t="str">
        <f>RIGHT(P200,LEN(P200)-SEARCH("/",P200,1))</f>
        <v>drama</v>
      </c>
    </row>
    <row r="201" spans="1:20" ht="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9">
        <f>(((I201/60)/60/24)+DATE(1970,1,1)+(-5/24))</f>
        <v>42613.915532407402</v>
      </c>
      <c r="K201">
        <v>1470106702</v>
      </c>
      <c r="L201" s="19">
        <f>(((K201/60)/60/24)+DATE(1970,1,1)+(-5/24))</f>
        <v>42583.915532407402</v>
      </c>
      <c r="M201" t="b">
        <v>0</v>
      </c>
      <c r="N201">
        <v>0</v>
      </c>
      <c r="O201" t="b">
        <v>0</v>
      </c>
      <c r="P201" t="s">
        <v>8268</v>
      </c>
      <c r="Q201" s="5">
        <f>E201/D201</f>
        <v>0</v>
      </c>
      <c r="R201" s="8" t="e">
        <f>E201/N201</f>
        <v>#DIV/0!</v>
      </c>
      <c r="S201" s="9" t="str">
        <f>LEFT(P201, SEARCH("/",P201,1)-1)</f>
        <v>film &amp; video</v>
      </c>
      <c r="T201" s="9" t="str">
        <f>RIGHT(P201,LEN(P201)-SEARCH("/",P201,1))</f>
        <v>drama</v>
      </c>
    </row>
    <row r="202" spans="1:20" ht="30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9">
        <f>(((I202/60)/60/24)+DATE(1970,1,1)+(-5/24))</f>
        <v>41896.875034722223</v>
      </c>
      <c r="K202">
        <v>1408154403</v>
      </c>
      <c r="L202" s="19">
        <f>(((K202/60)/60/24)+DATE(1970,1,1)+(-5/24))</f>
        <v>41866.875034722223</v>
      </c>
      <c r="M202" t="b">
        <v>0</v>
      </c>
      <c r="N202">
        <v>18</v>
      </c>
      <c r="O202" t="b">
        <v>0</v>
      </c>
      <c r="P202" t="s">
        <v>8268</v>
      </c>
      <c r="Q202" s="5">
        <f>E202/D202</f>
        <v>0.26192500000000002</v>
      </c>
      <c r="R202" s="8">
        <f>E202/N202</f>
        <v>87.308333333333337</v>
      </c>
      <c r="S202" s="9" t="str">
        <f>LEFT(P202, SEARCH("/",P202,1)-1)</f>
        <v>film &amp; video</v>
      </c>
      <c r="T202" s="9" t="str">
        <f>RIGHT(P202,LEN(P202)-SEARCH("/",P202,1))</f>
        <v>drama</v>
      </c>
    </row>
    <row r="203" spans="1:20" ht="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9">
        <f>(((I203/60)/60/24)+DATE(1970,1,1)+(-5/24))</f>
        <v>42043.610289351847</v>
      </c>
      <c r="K203">
        <v>1421696329</v>
      </c>
      <c r="L203" s="19">
        <f>(((K203/60)/60/24)+DATE(1970,1,1)+(-5/24))</f>
        <v>42023.610289351847</v>
      </c>
      <c r="M203" t="b">
        <v>0</v>
      </c>
      <c r="N203">
        <v>7</v>
      </c>
      <c r="O203" t="b">
        <v>0</v>
      </c>
      <c r="P203" t="s">
        <v>8268</v>
      </c>
      <c r="Q203" s="5">
        <f>E203/D203</f>
        <v>0.58461538461538465</v>
      </c>
      <c r="R203" s="8">
        <f>E203/N203</f>
        <v>54.285714285714285</v>
      </c>
      <c r="S203" s="9" t="str">
        <f>LEFT(P203, SEARCH("/",P203,1)-1)</f>
        <v>film &amp; video</v>
      </c>
      <c r="T203" s="9" t="str">
        <f>RIGHT(P203,LEN(P203)-SEARCH("/",P203,1))</f>
        <v>drama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9">
        <f>(((I204/60)/60/24)+DATE(1970,1,1)+(-5/24))</f>
        <v>42285.665972222218</v>
      </c>
      <c r="K204">
        <v>1441750564</v>
      </c>
      <c r="L204" s="19">
        <f>(((K204/60)/60/24)+DATE(1970,1,1)+(-5/24))</f>
        <v>42255.719490740739</v>
      </c>
      <c r="M204" t="b">
        <v>0</v>
      </c>
      <c r="N204">
        <v>0</v>
      </c>
      <c r="O204" t="b">
        <v>0</v>
      </c>
      <c r="P204" t="s">
        <v>8268</v>
      </c>
      <c r="Q204" s="5">
        <f>E204/D204</f>
        <v>0</v>
      </c>
      <c r="R204" s="8" t="e">
        <f>E204/N204</f>
        <v>#DIV/0!</v>
      </c>
      <c r="S204" s="9" t="str">
        <f>LEFT(P204, SEARCH("/",P204,1)-1)</f>
        <v>film &amp; video</v>
      </c>
      <c r="T204" s="9" t="str">
        <f>RIGHT(P204,LEN(P204)-SEARCH("/",P204,1))</f>
        <v>drama</v>
      </c>
    </row>
    <row r="205" spans="1:20" ht="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9">
        <f>(((I205/60)/60/24)+DATE(1970,1,1)+(-5/24))</f>
        <v>42033.639629629623</v>
      </c>
      <c r="K205">
        <v>1417378864</v>
      </c>
      <c r="L205" s="19">
        <f>(((K205/60)/60/24)+DATE(1970,1,1)+(-5/24))</f>
        <v>41973.639629629623</v>
      </c>
      <c r="M205" t="b">
        <v>0</v>
      </c>
      <c r="N205">
        <v>8</v>
      </c>
      <c r="O205" t="b">
        <v>0</v>
      </c>
      <c r="P205" t="s">
        <v>8268</v>
      </c>
      <c r="Q205" s="5">
        <f>E205/D205</f>
        <v>0.2984</v>
      </c>
      <c r="R205" s="8">
        <f>E205/N205</f>
        <v>93.25</v>
      </c>
      <c r="S205" s="9" t="str">
        <f>LEFT(P205, SEARCH("/",P205,1)-1)</f>
        <v>film &amp; video</v>
      </c>
      <c r="T205" s="9" t="str">
        <f>RIGHT(P205,LEN(P205)-SEARCH("/",P205,1))</f>
        <v>drama</v>
      </c>
    </row>
    <row r="206" spans="1:20" ht="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9">
        <f>(((I206/60)/60/24)+DATE(1970,1,1)+(-5/24))</f>
        <v>42586.375034722216</v>
      </c>
      <c r="K206">
        <v>1467727203</v>
      </c>
      <c r="L206" s="19">
        <f>(((K206/60)/60/24)+DATE(1970,1,1)+(-5/24))</f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5">
        <f>E206/D206</f>
        <v>0.50721666666666665</v>
      </c>
      <c r="R206" s="8">
        <f>E206/N206</f>
        <v>117.68368136117556</v>
      </c>
      <c r="S206" s="9" t="str">
        <f>LEFT(P206, SEARCH("/",P206,1)-1)</f>
        <v>film &amp; video</v>
      </c>
      <c r="T206" s="9" t="str">
        <f>RIGHT(P206,LEN(P206)-SEARCH("/",P206,1))</f>
        <v>drama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9">
        <f>(((I207/60)/60/24)+DATE(1970,1,1)+(-5/24))</f>
        <v>42283.423865740733</v>
      </c>
      <c r="K207">
        <v>1441120222</v>
      </c>
      <c r="L207" s="19">
        <f>(((K207/60)/60/24)+DATE(1970,1,1)+(-5/24))</f>
        <v>42248.423865740733</v>
      </c>
      <c r="M207" t="b">
        <v>0</v>
      </c>
      <c r="N207">
        <v>17</v>
      </c>
      <c r="O207" t="b">
        <v>0</v>
      </c>
      <c r="P207" t="s">
        <v>8268</v>
      </c>
      <c r="Q207" s="5">
        <f>E207/D207</f>
        <v>0.16250000000000001</v>
      </c>
      <c r="R207" s="8">
        <f>E207/N207</f>
        <v>76.470588235294116</v>
      </c>
      <c r="S207" s="9" t="str">
        <f>LEFT(P207, SEARCH("/",P207,1)-1)</f>
        <v>film &amp; video</v>
      </c>
      <c r="T207" s="9" t="str">
        <f>RIGHT(P207,LEN(P207)-SEARCH("/",P207,1))</f>
        <v>drama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9">
        <f>(((I208/60)/60/24)+DATE(1970,1,1)+(-5/24))</f>
        <v>42587.79609953703</v>
      </c>
      <c r="K208">
        <v>1468627583</v>
      </c>
      <c r="L208" s="19">
        <f>(((K208/60)/60/24)+DATE(1970,1,1)+(-5/24))</f>
        <v>42566.79609953703</v>
      </c>
      <c r="M208" t="b">
        <v>0</v>
      </c>
      <c r="N208">
        <v>0</v>
      </c>
      <c r="O208" t="b">
        <v>0</v>
      </c>
      <c r="P208" t="s">
        <v>8268</v>
      </c>
      <c r="Q208" s="5">
        <f>E208/D208</f>
        <v>0</v>
      </c>
      <c r="R208" s="8" t="e">
        <f>E208/N208</f>
        <v>#DIV/0!</v>
      </c>
      <c r="S208" s="9" t="str">
        <f>LEFT(P208, SEARCH("/",P208,1)-1)</f>
        <v>film &amp; video</v>
      </c>
      <c r="T208" s="9" t="str">
        <f>RIGHT(P208,LEN(P208)-SEARCH("/",P208,1))</f>
        <v>drama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9">
        <f>(((I209/60)/60/24)+DATE(1970,1,1)+(-5/24))</f>
        <v>42007.988865740735</v>
      </c>
      <c r="K209">
        <v>1417754638</v>
      </c>
      <c r="L209" s="19">
        <f>(((K209/60)/60/24)+DATE(1970,1,1)+(-5/24))</f>
        <v>41977.988865740735</v>
      </c>
      <c r="M209" t="b">
        <v>0</v>
      </c>
      <c r="N209">
        <v>13</v>
      </c>
      <c r="O209" t="b">
        <v>0</v>
      </c>
      <c r="P209" t="s">
        <v>8268</v>
      </c>
      <c r="Q209" s="5">
        <f>E209/D209</f>
        <v>0.15214285714285714</v>
      </c>
      <c r="R209" s="8">
        <f>E209/N209</f>
        <v>163.84615384615384</v>
      </c>
      <c r="S209" s="9" t="str">
        <f>LEFT(P209, SEARCH("/",P209,1)-1)</f>
        <v>film &amp; video</v>
      </c>
      <c r="T209" s="9" t="str">
        <f>RIGHT(P209,LEN(P209)-SEARCH("/",P209,1))</f>
        <v>drama</v>
      </c>
    </row>
    <row r="210" spans="1:20" ht="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9">
        <f>(((I210/60)/60/24)+DATE(1970,1,1)+(-5/24))</f>
        <v>41989.16165509259</v>
      </c>
      <c r="K210">
        <v>1416127967</v>
      </c>
      <c r="L210" s="19">
        <f>(((K210/60)/60/24)+DATE(1970,1,1)+(-5/24))</f>
        <v>41959.16165509259</v>
      </c>
      <c r="M210" t="b">
        <v>0</v>
      </c>
      <c r="N210">
        <v>0</v>
      </c>
      <c r="O210" t="b">
        <v>0</v>
      </c>
      <c r="P210" t="s">
        <v>8268</v>
      </c>
      <c r="Q210" s="5">
        <f>E210/D210</f>
        <v>0</v>
      </c>
      <c r="R210" s="8" t="e">
        <f>E210/N210</f>
        <v>#DIV/0!</v>
      </c>
      <c r="S210" s="9" t="str">
        <f>LEFT(P210, SEARCH("/",P210,1)-1)</f>
        <v>film &amp; video</v>
      </c>
      <c r="T210" s="9" t="str">
        <f>RIGHT(P210,LEN(P210)-SEARCH("/",P210,1))</f>
        <v>drama</v>
      </c>
    </row>
    <row r="211" spans="1:20" ht="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9">
        <f>(((I211/60)/60/24)+DATE(1970,1,1)+(-5/24))</f>
        <v>42195.714525462965</v>
      </c>
      <c r="K211">
        <v>1433974135</v>
      </c>
      <c r="L211" s="19">
        <f>(((K211/60)/60/24)+DATE(1970,1,1)+(-5/24))</f>
        <v>42165.714525462965</v>
      </c>
      <c r="M211" t="b">
        <v>0</v>
      </c>
      <c r="N211">
        <v>0</v>
      </c>
      <c r="O211" t="b">
        <v>0</v>
      </c>
      <c r="P211" t="s">
        <v>8268</v>
      </c>
      <c r="Q211" s="5">
        <f>E211/D211</f>
        <v>0</v>
      </c>
      <c r="R211" s="8" t="e">
        <f>E211/N211</f>
        <v>#DIV/0!</v>
      </c>
      <c r="S211" s="9" t="str">
        <f>LEFT(P211, SEARCH("/",P211,1)-1)</f>
        <v>film &amp; video</v>
      </c>
      <c r="T211" s="9" t="str">
        <f>RIGHT(P211,LEN(P211)-SEARCH("/",P211,1))</f>
        <v>drama</v>
      </c>
    </row>
    <row r="212" spans="1:20" ht="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9">
        <f>(((I212/60)/60/24)+DATE(1970,1,1)+(-5/24))</f>
        <v>42277.999999999993</v>
      </c>
      <c r="K212">
        <v>1441157592</v>
      </c>
      <c r="L212" s="19">
        <f>(((K212/60)/60/24)+DATE(1970,1,1)+(-5/24))</f>
        <v>42248.856388888882</v>
      </c>
      <c r="M212" t="b">
        <v>0</v>
      </c>
      <c r="N212">
        <v>33</v>
      </c>
      <c r="O212" t="b">
        <v>0</v>
      </c>
      <c r="P212" t="s">
        <v>8268</v>
      </c>
      <c r="Q212" s="5">
        <f>E212/D212</f>
        <v>0.2525</v>
      </c>
      <c r="R212" s="8">
        <f>E212/N212</f>
        <v>91.818181818181813</v>
      </c>
      <c r="S212" s="9" t="str">
        <f>LEFT(P212, SEARCH("/",P212,1)-1)</f>
        <v>film &amp; video</v>
      </c>
      <c r="T212" s="9" t="str">
        <f>RIGHT(P212,LEN(P212)-SEARCH("/",P212,1))</f>
        <v>drama</v>
      </c>
    </row>
    <row r="213" spans="1:20" ht="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9">
        <f>(((I213/60)/60/24)+DATE(1970,1,1)+(-5/24))</f>
        <v>42265.951585648152</v>
      </c>
      <c r="K213">
        <v>1440042617</v>
      </c>
      <c r="L213" s="19">
        <f>(((K213/60)/60/24)+DATE(1970,1,1)+(-5/24))</f>
        <v>42235.951585648152</v>
      </c>
      <c r="M213" t="b">
        <v>0</v>
      </c>
      <c r="N213">
        <v>12</v>
      </c>
      <c r="O213" t="b">
        <v>0</v>
      </c>
      <c r="P213" t="s">
        <v>8268</v>
      </c>
      <c r="Q213" s="5">
        <f>E213/D213</f>
        <v>0.44600000000000001</v>
      </c>
      <c r="R213" s="8">
        <f>E213/N213</f>
        <v>185.83333333333334</v>
      </c>
      <c r="S213" s="9" t="str">
        <f>LEFT(P213, SEARCH("/",P213,1)-1)</f>
        <v>film &amp; video</v>
      </c>
      <c r="T213" s="9" t="str">
        <f>RIGHT(P213,LEN(P213)-SEARCH("/",P213,1))</f>
        <v>drama</v>
      </c>
    </row>
    <row r="214" spans="1:20" ht="30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9">
        <f>(((I214/60)/60/24)+DATE(1970,1,1)+(-5/24))</f>
        <v>42476.631018518521</v>
      </c>
      <c r="K214">
        <v>1455656920</v>
      </c>
      <c r="L214" s="19">
        <f>(((K214/60)/60/24)+DATE(1970,1,1)+(-5/24))</f>
        <v>42416.672685185178</v>
      </c>
      <c r="M214" t="b">
        <v>0</v>
      </c>
      <c r="N214">
        <v>1</v>
      </c>
      <c r="O214" t="b">
        <v>0</v>
      </c>
      <c r="P214" t="s">
        <v>8268</v>
      </c>
      <c r="Q214" s="5">
        <f>E214/D214</f>
        <v>1.5873015873015873E-4</v>
      </c>
      <c r="R214" s="8">
        <f>E214/N214</f>
        <v>1</v>
      </c>
      <c r="S214" s="9" t="str">
        <f>LEFT(P214, SEARCH("/",P214,1)-1)</f>
        <v>film &amp; video</v>
      </c>
      <c r="T214" s="9" t="str">
        <f>RIGHT(P214,LEN(P214)-SEARCH("/",P214,1))</f>
        <v>drama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9">
        <f>(((I215/60)/60/24)+DATE(1970,1,1)+(-5/24))</f>
        <v>42232.379641203697</v>
      </c>
      <c r="K215">
        <v>1437142547</v>
      </c>
      <c r="L215" s="19">
        <f>(((K215/60)/60/24)+DATE(1970,1,1)+(-5/24))</f>
        <v>42202.385960648149</v>
      </c>
      <c r="M215" t="b">
        <v>0</v>
      </c>
      <c r="N215">
        <v>1</v>
      </c>
      <c r="O215" t="b">
        <v>0</v>
      </c>
      <c r="P215" t="s">
        <v>8268</v>
      </c>
      <c r="Q215" s="5">
        <f>E215/D215</f>
        <v>4.0000000000000002E-4</v>
      </c>
      <c r="R215" s="8">
        <f>E215/N215</f>
        <v>20</v>
      </c>
      <c r="S215" s="9" t="str">
        <f>LEFT(P215, SEARCH("/",P215,1)-1)</f>
        <v>film &amp; video</v>
      </c>
      <c r="T215" s="9" t="str">
        <f>RIGHT(P215,LEN(P215)-SEARCH("/",P215,1))</f>
        <v>drama</v>
      </c>
    </row>
    <row r="216" spans="1:20" ht="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9">
        <f>(((I216/60)/60/24)+DATE(1970,1,1)+(-5/24))</f>
        <v>42069.432280092595</v>
      </c>
      <c r="K216">
        <v>1420471349</v>
      </c>
      <c r="L216" s="19">
        <f>(((K216/60)/60/24)+DATE(1970,1,1)+(-5/24))</f>
        <v>42009.432280092595</v>
      </c>
      <c r="M216" t="b">
        <v>0</v>
      </c>
      <c r="N216">
        <v>1</v>
      </c>
      <c r="O216" t="b">
        <v>0</v>
      </c>
      <c r="P216" t="s">
        <v>8268</v>
      </c>
      <c r="Q216" s="5">
        <f>E216/D216</f>
        <v>8.0000000000000007E-5</v>
      </c>
      <c r="R216" s="8">
        <f>E216/N216</f>
        <v>1</v>
      </c>
      <c r="S216" s="9" t="str">
        <f>LEFT(P216, SEARCH("/",P216,1)-1)</f>
        <v>film &amp; video</v>
      </c>
      <c r="T216" s="9" t="str">
        <f>RIGHT(P216,LEN(P216)-SEARCH("/",P216,1))</f>
        <v>drama</v>
      </c>
    </row>
    <row r="217" spans="1:20" ht="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9">
        <f>(((I217/60)/60/24)+DATE(1970,1,1)+(-5/24))</f>
        <v>42417.790972222218</v>
      </c>
      <c r="K217">
        <v>1452058282</v>
      </c>
      <c r="L217" s="19">
        <f>(((K217/60)/60/24)+DATE(1970,1,1)+(-5/24))</f>
        <v>42375.021782407406</v>
      </c>
      <c r="M217" t="b">
        <v>0</v>
      </c>
      <c r="N217">
        <v>1</v>
      </c>
      <c r="O217" t="b">
        <v>0</v>
      </c>
      <c r="P217" t="s">
        <v>8268</v>
      </c>
      <c r="Q217" s="5">
        <f>E217/D217</f>
        <v>2.2727272727272726E-3</v>
      </c>
      <c r="R217" s="8">
        <f>E217/N217</f>
        <v>10</v>
      </c>
      <c r="S217" s="9" t="str">
        <f>LEFT(P217, SEARCH("/",P217,1)-1)</f>
        <v>film &amp; video</v>
      </c>
      <c r="T217" s="9" t="str">
        <f>RIGHT(P217,LEN(P217)-SEARCH("/",P217,1))</f>
        <v>drama</v>
      </c>
    </row>
    <row r="218" spans="1:20" ht="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9">
        <f>(((I218/60)/60/24)+DATE(1970,1,1)+(-5/24))</f>
        <v>42116.708761574067</v>
      </c>
      <c r="K218">
        <v>1425423637</v>
      </c>
      <c r="L218" s="19">
        <f>(((K218/60)/60/24)+DATE(1970,1,1)+(-5/24))</f>
        <v>42066.750428240739</v>
      </c>
      <c r="M218" t="b">
        <v>0</v>
      </c>
      <c r="N218">
        <v>84</v>
      </c>
      <c r="O218" t="b">
        <v>0</v>
      </c>
      <c r="P218" t="s">
        <v>8268</v>
      </c>
      <c r="Q218" s="5">
        <f>E218/D218</f>
        <v>0.55698440000000005</v>
      </c>
      <c r="R218" s="8">
        <f>E218/N218</f>
        <v>331.53833333333336</v>
      </c>
      <c r="S218" s="9" t="str">
        <f>LEFT(P218, SEARCH("/",P218,1)-1)</f>
        <v>film &amp; video</v>
      </c>
      <c r="T218" s="9" t="str">
        <f>RIGHT(P218,LEN(P218)-SEARCH("/",P218,1))</f>
        <v>drama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9">
        <f>(((I219/60)/60/24)+DATE(1970,1,1)+(-5/24))</f>
        <v>42001.432280092595</v>
      </c>
      <c r="K219">
        <v>1417101749</v>
      </c>
      <c r="L219" s="19">
        <f>(((K219/60)/60/24)+DATE(1970,1,1)+(-5/24))</f>
        <v>41970.432280092595</v>
      </c>
      <c r="M219" t="b">
        <v>0</v>
      </c>
      <c r="N219">
        <v>38</v>
      </c>
      <c r="O219" t="b">
        <v>0</v>
      </c>
      <c r="P219" t="s">
        <v>8268</v>
      </c>
      <c r="Q219" s="5">
        <f>E219/D219</f>
        <v>0.11942999999999999</v>
      </c>
      <c r="R219" s="8">
        <f>E219/N219</f>
        <v>314.28947368421052</v>
      </c>
      <c r="S219" s="9" t="str">
        <f>LEFT(P219, SEARCH("/",P219,1)-1)</f>
        <v>film &amp; video</v>
      </c>
      <c r="T219" s="9" t="str">
        <f>RIGHT(P219,LEN(P219)-SEARCH("/",P219,1))</f>
        <v>drama</v>
      </c>
    </row>
    <row r="220" spans="1:20" ht="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9">
        <f>(((I220/60)/60/24)+DATE(1970,1,1)+(-5/24))</f>
        <v>42139.420011574075</v>
      </c>
      <c r="K220">
        <v>1426518289</v>
      </c>
      <c r="L220" s="19">
        <f>(((K220/60)/60/24)+DATE(1970,1,1)+(-5/24))</f>
        <v>42079.420011574075</v>
      </c>
      <c r="M220" t="b">
        <v>0</v>
      </c>
      <c r="N220">
        <v>1</v>
      </c>
      <c r="O220" t="b">
        <v>0</v>
      </c>
      <c r="P220" t="s">
        <v>8268</v>
      </c>
      <c r="Q220" s="5">
        <f>E220/D220</f>
        <v>0.02</v>
      </c>
      <c r="R220" s="8">
        <f>E220/N220</f>
        <v>100</v>
      </c>
      <c r="S220" s="9" t="str">
        <f>LEFT(P220, SEARCH("/",P220,1)-1)</f>
        <v>film &amp; video</v>
      </c>
      <c r="T220" s="9" t="str">
        <f>RIGHT(P220,LEN(P220)-SEARCH("/",P220,1))</f>
        <v>drama</v>
      </c>
    </row>
    <row r="221" spans="1:20" ht="30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9">
        <f>(((I221/60)/60/24)+DATE(1970,1,1)+(-5/24))</f>
        <v>42461.082638888889</v>
      </c>
      <c r="K221">
        <v>1456732225</v>
      </c>
      <c r="L221" s="19">
        <f>(((K221/60)/60/24)+DATE(1970,1,1)+(-5/24))</f>
        <v>42429.118344907409</v>
      </c>
      <c r="M221" t="b">
        <v>0</v>
      </c>
      <c r="N221">
        <v>76</v>
      </c>
      <c r="O221" t="b">
        <v>0</v>
      </c>
      <c r="P221" t="s">
        <v>8268</v>
      </c>
      <c r="Q221" s="5">
        <f>E221/D221</f>
        <v>0.17630000000000001</v>
      </c>
      <c r="R221" s="8">
        <f>E221/N221</f>
        <v>115.98684210526316</v>
      </c>
      <c r="S221" s="9" t="str">
        <f>LEFT(P221, SEARCH("/",P221,1)-1)</f>
        <v>film &amp; video</v>
      </c>
      <c r="T221" s="9" t="str">
        <f>RIGHT(P221,LEN(P221)-SEARCH("/",P221,1))</f>
        <v>drama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9">
        <f>(((I222/60)/60/24)+DATE(1970,1,1)+(-5/24))</f>
        <v>42236.629166666658</v>
      </c>
      <c r="K222">
        <v>1436542030</v>
      </c>
      <c r="L222" s="19">
        <f>(((K222/60)/60/24)+DATE(1970,1,1)+(-5/24))</f>
        <v>42195.435532407406</v>
      </c>
      <c r="M222" t="b">
        <v>0</v>
      </c>
      <c r="N222">
        <v>3</v>
      </c>
      <c r="O222" t="b">
        <v>0</v>
      </c>
      <c r="P222" t="s">
        <v>8268</v>
      </c>
      <c r="Q222" s="5">
        <f>E222/D222</f>
        <v>7.1999999999999998E-3</v>
      </c>
      <c r="R222" s="8">
        <f>E222/N222</f>
        <v>120</v>
      </c>
      <c r="S222" s="9" t="str">
        <f>LEFT(P222, SEARCH("/",P222,1)-1)</f>
        <v>film &amp; video</v>
      </c>
      <c r="T222" s="9" t="str">
        <f>RIGHT(P222,LEN(P222)-SEARCH("/",P222,1))</f>
        <v>drama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9">
        <f>(((I223/60)/60/24)+DATE(1970,1,1)+(-5/24))</f>
        <v>42091.587546296294</v>
      </c>
      <c r="K223">
        <v>1422389164</v>
      </c>
      <c r="L223" s="19">
        <f>(((K223/60)/60/24)+DATE(1970,1,1)+(-5/24))</f>
        <v>42031.629212962966</v>
      </c>
      <c r="M223" t="b">
        <v>0</v>
      </c>
      <c r="N223">
        <v>0</v>
      </c>
      <c r="O223" t="b">
        <v>0</v>
      </c>
      <c r="P223" t="s">
        <v>8268</v>
      </c>
      <c r="Q223" s="5">
        <f>E223/D223</f>
        <v>0</v>
      </c>
      <c r="R223" s="8" t="e">
        <f>E223/N223</f>
        <v>#DIV/0!</v>
      </c>
      <c r="S223" s="9" t="str">
        <f>LEFT(P223, SEARCH("/",P223,1)-1)</f>
        <v>film &amp; video</v>
      </c>
      <c r="T223" s="9" t="str">
        <f>RIGHT(P223,LEN(P223)-SEARCH("/",P223,1))</f>
        <v>drama</v>
      </c>
    </row>
    <row r="224" spans="1:20" ht="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9">
        <f>(((I224/60)/60/24)+DATE(1970,1,1)+(-5/24))</f>
        <v>42089.902083333327</v>
      </c>
      <c r="K224">
        <v>1422383318</v>
      </c>
      <c r="L224" s="19">
        <f>(((K224/60)/60/24)+DATE(1970,1,1)+(-5/24))</f>
        <v>42031.561550925922</v>
      </c>
      <c r="M224" t="b">
        <v>0</v>
      </c>
      <c r="N224">
        <v>2</v>
      </c>
      <c r="O224" t="b">
        <v>0</v>
      </c>
      <c r="P224" t="s">
        <v>8268</v>
      </c>
      <c r="Q224" s="5">
        <f>E224/D224</f>
        <v>0.13</v>
      </c>
      <c r="R224" s="8">
        <f>E224/N224</f>
        <v>65</v>
      </c>
      <c r="S224" s="9" t="str">
        <f>LEFT(P224, SEARCH("/",P224,1)-1)</f>
        <v>film &amp; video</v>
      </c>
      <c r="T224" s="9" t="str">
        <f>RIGHT(P224,LEN(P224)-SEARCH("/",P224,1))</f>
        <v>drama</v>
      </c>
    </row>
    <row r="225" spans="1:20" ht="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9">
        <f>(((I225/60)/60/24)+DATE(1970,1,1)+(-5/24))</f>
        <v>42511.836805555555</v>
      </c>
      <c r="K225">
        <v>1461287350</v>
      </c>
      <c r="L225" s="19">
        <f>(((K225/60)/60/24)+DATE(1970,1,1)+(-5/24))</f>
        <v>42481.839699074073</v>
      </c>
      <c r="M225" t="b">
        <v>0</v>
      </c>
      <c r="N225">
        <v>0</v>
      </c>
      <c r="O225" t="b">
        <v>0</v>
      </c>
      <c r="P225" t="s">
        <v>8268</v>
      </c>
      <c r="Q225" s="5">
        <f>E225/D225</f>
        <v>0</v>
      </c>
      <c r="R225" s="8" t="e">
        <f>E225/N225</f>
        <v>#DIV/0!</v>
      </c>
      <c r="S225" s="9" t="str">
        <f>LEFT(P225, SEARCH("/",P225,1)-1)</f>
        <v>film &amp; video</v>
      </c>
      <c r="T225" s="9" t="str">
        <f>RIGHT(P225,LEN(P225)-SEARCH("/",P225,1))</f>
        <v>drama</v>
      </c>
    </row>
    <row r="226" spans="1:20" ht="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9">
        <f>(((I226/60)/60/24)+DATE(1970,1,1)+(-5/24))</f>
        <v>42195.026921296296</v>
      </c>
      <c r="K226">
        <v>1431322726</v>
      </c>
      <c r="L226" s="19">
        <f>(((K226/60)/60/24)+DATE(1970,1,1)+(-5/24))</f>
        <v>42135.026921296296</v>
      </c>
      <c r="M226" t="b">
        <v>0</v>
      </c>
      <c r="N226">
        <v>0</v>
      </c>
      <c r="O226" t="b">
        <v>0</v>
      </c>
      <c r="P226" t="s">
        <v>8268</v>
      </c>
      <c r="Q226" s="5">
        <f>E226/D226</f>
        <v>0</v>
      </c>
      <c r="R226" s="8" t="e">
        <f>E226/N226</f>
        <v>#DIV/0!</v>
      </c>
      <c r="S226" s="9" t="str">
        <f>LEFT(P226, SEARCH("/",P226,1)-1)</f>
        <v>film &amp; video</v>
      </c>
      <c r="T226" s="9" t="str">
        <f>RIGHT(P226,LEN(P226)-SEARCH("/",P226,1))</f>
        <v>drama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9">
        <f>(((I227/60)/60/24)+DATE(1970,1,1)+(-5/24))</f>
        <v>42468.711273148147</v>
      </c>
      <c r="K227">
        <v>1457564654</v>
      </c>
      <c r="L227" s="19">
        <f>(((K227/60)/60/24)+DATE(1970,1,1)+(-5/24))</f>
        <v>42438.752939814811</v>
      </c>
      <c r="M227" t="b">
        <v>0</v>
      </c>
      <c r="N227">
        <v>0</v>
      </c>
      <c r="O227" t="b">
        <v>0</v>
      </c>
      <c r="P227" t="s">
        <v>8268</v>
      </c>
      <c r="Q227" s="5">
        <f>E227/D227</f>
        <v>0</v>
      </c>
      <c r="R227" s="8" t="e">
        <f>E227/N227</f>
        <v>#DIV/0!</v>
      </c>
      <c r="S227" s="9" t="str">
        <f>LEFT(P227, SEARCH("/",P227,1)-1)</f>
        <v>film &amp; video</v>
      </c>
      <c r="T227" s="9" t="str">
        <f>RIGHT(P227,LEN(P227)-SEARCH("/",P227,1))</f>
        <v>drama</v>
      </c>
    </row>
    <row r="228" spans="1:20" ht="30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9">
        <f>(((I228/60)/60/24)+DATE(1970,1,1)+(-5/24))</f>
        <v>42155.186805555553</v>
      </c>
      <c r="K228">
        <v>1428854344</v>
      </c>
      <c r="L228" s="19">
        <f>(((K228/60)/60/24)+DATE(1970,1,1)+(-5/24))</f>
        <v>42106.457685185182</v>
      </c>
      <c r="M228" t="b">
        <v>0</v>
      </c>
      <c r="N228">
        <v>2</v>
      </c>
      <c r="O228" t="b">
        <v>0</v>
      </c>
      <c r="P228" t="s">
        <v>8268</v>
      </c>
      <c r="Q228" s="5">
        <f>E228/D228</f>
        <v>8.6206896551724137E-3</v>
      </c>
      <c r="R228" s="8">
        <f>E228/N228</f>
        <v>125</v>
      </c>
      <c r="S228" s="9" t="str">
        <f>LEFT(P228, SEARCH("/",P228,1)-1)</f>
        <v>film &amp; video</v>
      </c>
      <c r="T228" s="9" t="str">
        <f>RIGHT(P228,LEN(P228)-SEARCH("/",P228,1))</f>
        <v>drama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9">
        <f>(((I229/60)/60/24)+DATE(1970,1,1)+(-5/24))</f>
        <v>42194.685659722221</v>
      </c>
      <c r="K229">
        <v>1433885241</v>
      </c>
      <c r="L229" s="19">
        <f>(((K229/60)/60/24)+DATE(1970,1,1)+(-5/24))</f>
        <v>42164.685659722221</v>
      </c>
      <c r="M229" t="b">
        <v>0</v>
      </c>
      <c r="N229">
        <v>0</v>
      </c>
      <c r="O229" t="b">
        <v>0</v>
      </c>
      <c r="P229" t="s">
        <v>8268</v>
      </c>
      <c r="Q229" s="5">
        <f>E229/D229</f>
        <v>0</v>
      </c>
      <c r="R229" s="8" t="e">
        <f>E229/N229</f>
        <v>#DIV/0!</v>
      </c>
      <c r="S229" s="9" t="str">
        <f>LEFT(P229, SEARCH("/",P229,1)-1)</f>
        <v>film &amp; video</v>
      </c>
      <c r="T229" s="9" t="str">
        <f>RIGHT(P229,LEN(P229)-SEARCH("/",P229,1))</f>
        <v>drama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9">
        <f>(((I230/60)/60/24)+DATE(1970,1,1)+(-5/24))</f>
        <v>42156.478067129625</v>
      </c>
      <c r="K230">
        <v>1427992105</v>
      </c>
      <c r="L230" s="19">
        <f>(((K230/60)/60/24)+DATE(1970,1,1)+(-5/24))</f>
        <v>42096.478067129625</v>
      </c>
      <c r="M230" t="b">
        <v>0</v>
      </c>
      <c r="N230">
        <v>0</v>
      </c>
      <c r="O230" t="b">
        <v>0</v>
      </c>
      <c r="P230" t="s">
        <v>8268</v>
      </c>
      <c r="Q230" s="5">
        <f>E230/D230</f>
        <v>0</v>
      </c>
      <c r="R230" s="8" t="e">
        <f>E230/N230</f>
        <v>#DIV/0!</v>
      </c>
      <c r="S230" s="9" t="str">
        <f>LEFT(P230, SEARCH("/",P230,1)-1)</f>
        <v>film &amp; video</v>
      </c>
      <c r="T230" s="9" t="str">
        <f>RIGHT(P230,LEN(P230)-SEARCH("/",P230,1))</f>
        <v>drama</v>
      </c>
    </row>
    <row r="231" spans="1:20" ht="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9">
        <f>(((I231/60)/60/24)+DATE(1970,1,1)+(-5/24))</f>
        <v>42413.725659722222</v>
      </c>
      <c r="K231">
        <v>1452810297</v>
      </c>
      <c r="L231" s="19">
        <f>(((K231/60)/60/24)+DATE(1970,1,1)+(-5/24))</f>
        <v>42383.725659722222</v>
      </c>
      <c r="M231" t="b">
        <v>0</v>
      </c>
      <c r="N231">
        <v>0</v>
      </c>
      <c r="O231" t="b">
        <v>0</v>
      </c>
      <c r="P231" t="s">
        <v>8268</v>
      </c>
      <c r="Q231" s="5">
        <f>E231/D231</f>
        <v>0</v>
      </c>
      <c r="R231" s="8" t="e">
        <f>E231/N231</f>
        <v>#DIV/0!</v>
      </c>
      <c r="S231" s="9" t="str">
        <f>LEFT(P231, SEARCH("/",P231,1)-1)</f>
        <v>film &amp; video</v>
      </c>
      <c r="T231" s="9" t="str">
        <f>RIGHT(P231,LEN(P231)-SEARCH("/",P231,1))</f>
        <v>drama</v>
      </c>
    </row>
    <row r="232" spans="1:20" ht="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9">
        <f>(((I232/60)/60/24)+DATE(1970,1,1)+(-5/24))</f>
        <v>42159.568877314807</v>
      </c>
      <c r="K232">
        <v>1430851151</v>
      </c>
      <c r="L232" s="19">
        <f>(((K232/60)/60/24)+DATE(1970,1,1)+(-5/24))</f>
        <v>42129.568877314807</v>
      </c>
      <c r="M232" t="b">
        <v>0</v>
      </c>
      <c r="N232">
        <v>2</v>
      </c>
      <c r="O232" t="b">
        <v>0</v>
      </c>
      <c r="P232" t="s">
        <v>8268</v>
      </c>
      <c r="Q232" s="5">
        <f>E232/D232</f>
        <v>4.0000000000000001E-3</v>
      </c>
      <c r="R232" s="8">
        <f>E232/N232</f>
        <v>30</v>
      </c>
      <c r="S232" s="9" t="str">
        <f>LEFT(P232, SEARCH("/",P232,1)-1)</f>
        <v>film &amp; video</v>
      </c>
      <c r="T232" s="9" t="str">
        <f>RIGHT(P232,LEN(P232)-SEARCH("/",P232,1))</f>
        <v>drama</v>
      </c>
    </row>
    <row r="233" spans="1:20" ht="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9">
        <f>(((I233/60)/60/24)+DATE(1970,1,1)+(-5/24))</f>
        <v>42371.750590277778</v>
      </c>
      <c r="K233">
        <v>1449183651</v>
      </c>
      <c r="L233" s="19">
        <f>(((K233/60)/60/24)+DATE(1970,1,1)+(-5/24))</f>
        <v>42341.750590277778</v>
      </c>
      <c r="M233" t="b">
        <v>0</v>
      </c>
      <c r="N233">
        <v>0</v>
      </c>
      <c r="O233" t="b">
        <v>0</v>
      </c>
      <c r="P233" t="s">
        <v>8268</v>
      </c>
      <c r="Q233" s="5">
        <f>E233/D233</f>
        <v>0</v>
      </c>
      <c r="R233" s="8" t="e">
        <f>E233/N233</f>
        <v>#DIV/0!</v>
      </c>
      <c r="S233" s="9" t="str">
        <f>LEFT(P233, SEARCH("/",P233,1)-1)</f>
        <v>film &amp; video</v>
      </c>
      <c r="T233" s="9" t="str">
        <f>RIGHT(P233,LEN(P233)-SEARCH("/",P233,1))</f>
        <v>drama</v>
      </c>
    </row>
    <row r="234" spans="1:20" ht="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9">
        <f>(((I234/60)/60/24)+DATE(1970,1,1)+(-5/24))</f>
        <v>42062.617430555554</v>
      </c>
      <c r="K234">
        <v>1422474546</v>
      </c>
      <c r="L234" s="19">
        <f>(((K234/60)/60/24)+DATE(1970,1,1)+(-5/24))</f>
        <v>42032.617430555554</v>
      </c>
      <c r="M234" t="b">
        <v>0</v>
      </c>
      <c r="N234">
        <v>7</v>
      </c>
      <c r="O234" t="b">
        <v>0</v>
      </c>
      <c r="P234" t="s">
        <v>8268</v>
      </c>
      <c r="Q234" s="5">
        <f>E234/D234</f>
        <v>2.75E-2</v>
      </c>
      <c r="R234" s="8">
        <f>E234/N234</f>
        <v>15.714285714285714</v>
      </c>
      <c r="S234" s="9" t="str">
        <f>LEFT(P234, SEARCH("/",P234,1)-1)</f>
        <v>film &amp; video</v>
      </c>
      <c r="T234" s="9" t="str">
        <f>RIGHT(P234,LEN(P234)-SEARCH("/",P234,1))</f>
        <v>drama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9">
        <f>(((I235/60)/60/24)+DATE(1970,1,1)+(-5/24))</f>
        <v>42642.703379629624</v>
      </c>
      <c r="K235">
        <v>1472593972</v>
      </c>
      <c r="L235" s="19">
        <f>(((K235/60)/60/24)+DATE(1970,1,1)+(-5/24))</f>
        <v>42612.703379629624</v>
      </c>
      <c r="M235" t="b">
        <v>0</v>
      </c>
      <c r="N235">
        <v>0</v>
      </c>
      <c r="O235" t="b">
        <v>0</v>
      </c>
      <c r="P235" t="s">
        <v>8268</v>
      </c>
      <c r="Q235" s="5">
        <f>E235/D235</f>
        <v>0</v>
      </c>
      <c r="R235" s="8" t="e">
        <f>E235/N235</f>
        <v>#DIV/0!</v>
      </c>
      <c r="S235" s="9" t="str">
        <f>LEFT(P235, SEARCH("/",P235,1)-1)</f>
        <v>film &amp; video</v>
      </c>
      <c r="T235" s="9" t="str">
        <f>RIGHT(P235,LEN(P235)-SEARCH("/",P235,1))</f>
        <v>drama</v>
      </c>
    </row>
    <row r="236" spans="1:20" ht="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9">
        <f>(((I236/60)/60/24)+DATE(1970,1,1)+(-5/24))</f>
        <v>42175.82707175926</v>
      </c>
      <c r="K236">
        <v>1431391859</v>
      </c>
      <c r="L236" s="19">
        <f>(((K236/60)/60/24)+DATE(1970,1,1)+(-5/24))</f>
        <v>42135.82707175926</v>
      </c>
      <c r="M236" t="b">
        <v>0</v>
      </c>
      <c r="N236">
        <v>5</v>
      </c>
      <c r="O236" t="b">
        <v>0</v>
      </c>
      <c r="P236" t="s">
        <v>8268</v>
      </c>
      <c r="Q236" s="5">
        <f>E236/D236</f>
        <v>0.40100000000000002</v>
      </c>
      <c r="R236" s="8">
        <f>E236/N236</f>
        <v>80.2</v>
      </c>
      <c r="S236" s="9" t="str">
        <f>LEFT(P236, SEARCH("/",P236,1)-1)</f>
        <v>film &amp; video</v>
      </c>
      <c r="T236" s="9" t="str">
        <f>RIGHT(P236,LEN(P236)-SEARCH("/",P236,1))</f>
        <v>drama</v>
      </c>
    </row>
    <row r="237" spans="1:20" ht="30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9">
        <f>(((I237/60)/60/24)+DATE(1970,1,1)+(-5/24))</f>
        <v>42194.700196759259</v>
      </c>
      <c r="K237">
        <v>1433886497</v>
      </c>
      <c r="L237" s="19">
        <f>(((K237/60)/60/24)+DATE(1970,1,1)+(-5/24))</f>
        <v>42164.700196759259</v>
      </c>
      <c r="M237" t="b">
        <v>0</v>
      </c>
      <c r="N237">
        <v>0</v>
      </c>
      <c r="O237" t="b">
        <v>0</v>
      </c>
      <c r="P237" t="s">
        <v>8268</v>
      </c>
      <c r="Q237" s="5">
        <f>E237/D237</f>
        <v>0</v>
      </c>
      <c r="R237" s="8" t="e">
        <f>E237/N237</f>
        <v>#DIV/0!</v>
      </c>
      <c r="S237" s="9" t="str">
        <f>LEFT(P237, SEARCH("/",P237,1)-1)</f>
        <v>film &amp; video</v>
      </c>
      <c r="T237" s="9" t="str">
        <f>RIGHT(P237,LEN(P237)-SEARCH("/",P237,1))</f>
        <v>drama</v>
      </c>
    </row>
    <row r="238" spans="1:20" ht="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9">
        <f>(((I238/60)/60/24)+DATE(1970,1,1)+(-5/24))</f>
        <v>42373.791666666664</v>
      </c>
      <c r="K238">
        <v>1447380099</v>
      </c>
      <c r="L238" s="19">
        <f>(((K238/60)/60/24)+DATE(1970,1,1)+(-5/24))</f>
        <v>42320.876145833325</v>
      </c>
      <c r="M238" t="b">
        <v>0</v>
      </c>
      <c r="N238">
        <v>0</v>
      </c>
      <c r="O238" t="b">
        <v>0</v>
      </c>
      <c r="P238" t="s">
        <v>8268</v>
      </c>
      <c r="Q238" s="5">
        <f>E238/D238</f>
        <v>0</v>
      </c>
      <c r="R238" s="8" t="e">
        <f>E238/N238</f>
        <v>#DIV/0!</v>
      </c>
      <c r="S238" s="9" t="str">
        <f>LEFT(P238, SEARCH("/",P238,1)-1)</f>
        <v>film &amp; video</v>
      </c>
      <c r="T238" s="9" t="str">
        <f>RIGHT(P238,LEN(P238)-SEARCH("/",P238,1))</f>
        <v>drama</v>
      </c>
    </row>
    <row r="239" spans="1: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9">
        <f>(((I239/60)/60/24)+DATE(1970,1,1)+(-5/24))</f>
        <v>42437.368854166663</v>
      </c>
      <c r="K239">
        <v>1452261069</v>
      </c>
      <c r="L239" s="19">
        <f>(((K239/60)/60/24)+DATE(1970,1,1)+(-5/24))</f>
        <v>42377.368854166663</v>
      </c>
      <c r="M239" t="b">
        <v>0</v>
      </c>
      <c r="N239">
        <v>1</v>
      </c>
      <c r="O239" t="b">
        <v>0</v>
      </c>
      <c r="P239" t="s">
        <v>8268</v>
      </c>
      <c r="Q239" s="5">
        <f>E239/D239</f>
        <v>3.3333333333333335E-3</v>
      </c>
      <c r="R239" s="8">
        <f>E239/N239</f>
        <v>50</v>
      </c>
      <c r="S239" s="9" t="str">
        <f>LEFT(P239, SEARCH("/",P239,1)-1)</f>
        <v>film &amp; video</v>
      </c>
      <c r="T239" s="9" t="str">
        <f>RIGHT(P239,LEN(P239)-SEARCH("/",P239,1))</f>
        <v>drama</v>
      </c>
    </row>
    <row r="240" spans="1:20" ht="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9">
        <f>(((I240/60)/60/24)+DATE(1970,1,1)+(-5/24))</f>
        <v>42734.166666666664</v>
      </c>
      <c r="K240">
        <v>1481324760</v>
      </c>
      <c r="L240" s="19">
        <f>(((K240/60)/60/24)+DATE(1970,1,1)+(-5/24))</f>
        <v>42713.754166666658</v>
      </c>
      <c r="M240" t="b">
        <v>0</v>
      </c>
      <c r="N240">
        <v>0</v>
      </c>
      <c r="O240" t="b">
        <v>0</v>
      </c>
      <c r="P240" t="s">
        <v>8268</v>
      </c>
      <c r="Q240" s="5">
        <f>E240/D240</f>
        <v>0</v>
      </c>
      <c r="R240" s="8" t="e">
        <f>E240/N240</f>
        <v>#DIV/0!</v>
      </c>
      <c r="S240" s="9" t="str">
        <f>LEFT(P240, SEARCH("/",P240,1)-1)</f>
        <v>film &amp; video</v>
      </c>
      <c r="T240" s="9" t="str">
        <f>RIGHT(P240,LEN(P240)-SEARCH("/",P240,1))</f>
        <v>drama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9">
        <f>(((I241/60)/60/24)+DATE(1970,1,1)+(-5/24))</f>
        <v>42316.291666666664</v>
      </c>
      <c r="K241">
        <v>1445308730</v>
      </c>
      <c r="L241" s="19">
        <f>(((K241/60)/60/24)+DATE(1970,1,1)+(-5/24))</f>
        <v>42296.901967592588</v>
      </c>
      <c r="M241" t="b">
        <v>0</v>
      </c>
      <c r="N241">
        <v>5</v>
      </c>
      <c r="O241" t="b">
        <v>0</v>
      </c>
      <c r="P241" t="s">
        <v>8268</v>
      </c>
      <c r="Q241" s="5">
        <f>E241/D241</f>
        <v>0.25</v>
      </c>
      <c r="R241" s="8">
        <f>E241/N241</f>
        <v>50</v>
      </c>
      <c r="S241" s="9" t="str">
        <f>LEFT(P241, SEARCH("/",P241,1)-1)</f>
        <v>film &amp; video</v>
      </c>
      <c r="T241" s="9" t="str">
        <f>RIGHT(P241,LEN(P241)-SEARCH("/",P241,1))</f>
        <v>drama</v>
      </c>
    </row>
    <row r="242" spans="1:20" ht="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9">
        <f>(((I242/60)/60/24)+DATE(1970,1,1)+(-5/24))</f>
        <v>41399.500127314815</v>
      </c>
      <c r="K242">
        <v>1363885211</v>
      </c>
      <c r="L242" s="19">
        <f>(((K242/60)/60/24)+DATE(1970,1,1)+(-5/24))</f>
        <v>41354.500127314815</v>
      </c>
      <c r="M242" t="b">
        <v>1</v>
      </c>
      <c r="N242">
        <v>137</v>
      </c>
      <c r="O242" t="b">
        <v>1</v>
      </c>
      <c r="P242" t="s">
        <v>8269</v>
      </c>
      <c r="Q242" s="5">
        <f>E242/D242</f>
        <v>1.0763413333333334</v>
      </c>
      <c r="R242" s="8">
        <f>E242/N242</f>
        <v>117.84759124087591</v>
      </c>
      <c r="S242" s="9" t="str">
        <f>LEFT(P242, SEARCH("/",P242,1)-1)</f>
        <v>film &amp; video</v>
      </c>
      <c r="T242" s="9" t="str">
        <f>RIGHT(P242,LEN(P242)-SEARCH("/",P242,1))</f>
        <v>documentary</v>
      </c>
    </row>
    <row r="243" spans="1:20" ht="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9">
        <f>(((I243/60)/60/24)+DATE(1970,1,1)+(-5/24))</f>
        <v>41994.489629629628</v>
      </c>
      <c r="K243">
        <v>1415292304</v>
      </c>
      <c r="L243" s="19">
        <f>(((K243/60)/60/24)+DATE(1970,1,1)+(-5/24))</f>
        <v>41949.489629629628</v>
      </c>
      <c r="M243" t="b">
        <v>1</v>
      </c>
      <c r="N243">
        <v>376</v>
      </c>
      <c r="O243" t="b">
        <v>1</v>
      </c>
      <c r="P243" t="s">
        <v>8269</v>
      </c>
      <c r="Q243" s="5">
        <f>E243/D243</f>
        <v>1.1263736263736264</v>
      </c>
      <c r="R243" s="8">
        <f>E243/N243</f>
        <v>109.04255319148936</v>
      </c>
      <c r="S243" s="9" t="str">
        <f>LEFT(P243, SEARCH("/",P243,1)-1)</f>
        <v>film &amp; video</v>
      </c>
      <c r="T243" s="9" t="str">
        <f>RIGHT(P243,LEN(P243)-SEARCH("/",P243,1))</f>
        <v>documentary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9">
        <f>(((I244/60)/60/24)+DATE(1970,1,1)+(-5/24))</f>
        <v>40897.28460648148</v>
      </c>
      <c r="K244">
        <v>1321357790</v>
      </c>
      <c r="L244" s="19">
        <f>(((K244/60)/60/24)+DATE(1970,1,1)+(-5/24))</f>
        <v>40862.28460648148</v>
      </c>
      <c r="M244" t="b">
        <v>1</v>
      </c>
      <c r="N244">
        <v>202</v>
      </c>
      <c r="O244" t="b">
        <v>1</v>
      </c>
      <c r="P244" t="s">
        <v>8269</v>
      </c>
      <c r="Q244" s="5">
        <f>E244/D244</f>
        <v>1.1346153846153846</v>
      </c>
      <c r="R244" s="8">
        <f>E244/N244</f>
        <v>73.019801980198025</v>
      </c>
      <c r="S244" s="9" t="str">
        <f>LEFT(P244, SEARCH("/",P244,1)-1)</f>
        <v>film &amp; video</v>
      </c>
      <c r="T244" s="9" t="str">
        <f>RIGHT(P244,LEN(P244)-SEARCH("/",P244,1))</f>
        <v>documentary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9">
        <f>(((I245/60)/60/24)+DATE(1970,1,1)+(-5/24))</f>
        <v>41691.839166666665</v>
      </c>
      <c r="K245">
        <v>1390439304</v>
      </c>
      <c r="L245" s="19">
        <f>(((K245/60)/60/24)+DATE(1970,1,1)+(-5/24))</f>
        <v>41661.839166666665</v>
      </c>
      <c r="M245" t="b">
        <v>1</v>
      </c>
      <c r="N245">
        <v>328</v>
      </c>
      <c r="O245" t="b">
        <v>1</v>
      </c>
      <c r="P245" t="s">
        <v>8269</v>
      </c>
      <c r="Q245" s="5">
        <f>E245/D245</f>
        <v>1.0259199999999999</v>
      </c>
      <c r="R245" s="8">
        <f>E245/N245</f>
        <v>78.195121951219505</v>
      </c>
      <c r="S245" s="9" t="str">
        <f>LEFT(P245, SEARCH("/",P245,1)-1)</f>
        <v>film &amp; video</v>
      </c>
      <c r="T245" s="9" t="str">
        <f>RIGHT(P245,LEN(P245)-SEARCH("/",P245,1))</f>
        <v>documentary</v>
      </c>
    </row>
    <row r="246" spans="1:20" ht="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9">
        <f>(((I246/60)/60/24)+DATE(1970,1,1)+(-5/24))</f>
        <v>40253.087499999994</v>
      </c>
      <c r="K246">
        <v>1265269559</v>
      </c>
      <c r="L246" s="19">
        <f>(((K246/60)/60/24)+DATE(1970,1,1)+(-5/24))</f>
        <v>40213.115266203698</v>
      </c>
      <c r="M246" t="b">
        <v>1</v>
      </c>
      <c r="N246">
        <v>84</v>
      </c>
      <c r="O246" t="b">
        <v>1</v>
      </c>
      <c r="P246" t="s">
        <v>8269</v>
      </c>
      <c r="Q246" s="5">
        <f>E246/D246</f>
        <v>1.1375714285714287</v>
      </c>
      <c r="R246" s="8">
        <f>E246/N246</f>
        <v>47.398809523809526</v>
      </c>
      <c r="S246" s="9" t="str">
        <f>LEFT(P246, SEARCH("/",P246,1)-1)</f>
        <v>film &amp; video</v>
      </c>
      <c r="T246" s="9" t="str">
        <f>RIGHT(P246,LEN(P246)-SEARCH("/",P246,1))</f>
        <v>documentary</v>
      </c>
    </row>
    <row r="247" spans="1:20" ht="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9">
        <f>(((I247/60)/60/24)+DATE(1970,1,1)+(-5/24))</f>
        <v>41136.844733796293</v>
      </c>
      <c r="K247">
        <v>1342487785</v>
      </c>
      <c r="L247" s="19">
        <f>(((K247/60)/60/24)+DATE(1970,1,1)+(-5/24))</f>
        <v>41106.844733796293</v>
      </c>
      <c r="M247" t="b">
        <v>1</v>
      </c>
      <c r="N247">
        <v>96</v>
      </c>
      <c r="O247" t="b">
        <v>1</v>
      </c>
      <c r="P247" t="s">
        <v>8269</v>
      </c>
      <c r="Q247" s="5">
        <f>E247/D247</f>
        <v>1.0371999999999999</v>
      </c>
      <c r="R247" s="8">
        <f>E247/N247</f>
        <v>54.020833333333336</v>
      </c>
      <c r="S247" s="9" t="str">
        <f>LEFT(P247, SEARCH("/",P247,1)-1)</f>
        <v>film &amp; video</v>
      </c>
      <c r="T247" s="9" t="str">
        <f>RIGHT(P247,LEN(P247)-SEARCH("/",P247,1))</f>
        <v>documentary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9">
        <f>(((I248/60)/60/24)+DATE(1970,1,1)+(-5/24))</f>
        <v>40530.196817129625</v>
      </c>
      <c r="K248">
        <v>1288341805</v>
      </c>
      <c r="L248" s="19">
        <f>(((K248/60)/60/24)+DATE(1970,1,1)+(-5/24))</f>
        <v>40480.155150462961</v>
      </c>
      <c r="M248" t="b">
        <v>1</v>
      </c>
      <c r="N248">
        <v>223</v>
      </c>
      <c r="O248" t="b">
        <v>1</v>
      </c>
      <c r="P248" t="s">
        <v>8269</v>
      </c>
      <c r="Q248" s="5">
        <f>E248/D248</f>
        <v>3.0546000000000002</v>
      </c>
      <c r="R248" s="8">
        <f>E248/N248</f>
        <v>68.488789237668158</v>
      </c>
      <c r="S248" s="9" t="str">
        <f>LEFT(P248, SEARCH("/",P248,1)-1)</f>
        <v>film &amp; video</v>
      </c>
      <c r="T248" s="9" t="str">
        <f>RIGHT(P248,LEN(P248)-SEARCH("/",P248,1))</f>
        <v>documentary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9">
        <f>(((I249/60)/60/24)+DATE(1970,1,1)+(-5/24))</f>
        <v>40466.943749999999</v>
      </c>
      <c r="K249">
        <v>1284042614</v>
      </c>
      <c r="L249" s="19">
        <f>(((K249/60)/60/24)+DATE(1970,1,1)+(-5/24))</f>
        <v>40430.395995370367</v>
      </c>
      <c r="M249" t="b">
        <v>1</v>
      </c>
      <c r="N249">
        <v>62</v>
      </c>
      <c r="O249" t="b">
        <v>1</v>
      </c>
      <c r="P249" t="s">
        <v>8269</v>
      </c>
      <c r="Q249" s="5">
        <f>E249/D249</f>
        <v>1.341</v>
      </c>
      <c r="R249" s="8">
        <f>E249/N249</f>
        <v>108.14516129032258</v>
      </c>
      <c r="S249" s="9" t="str">
        <f>LEFT(P249, SEARCH("/",P249,1)-1)</f>
        <v>film &amp; video</v>
      </c>
      <c r="T249" s="9" t="str">
        <f>RIGHT(P249,LEN(P249)-SEARCH("/",P249,1))</f>
        <v>documentary</v>
      </c>
    </row>
    <row r="250" spans="1:20" ht="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9">
        <f>(((I250/60)/60/24)+DATE(1970,1,1)+(-5/24))</f>
        <v>40915.566076388888</v>
      </c>
      <c r="K250">
        <v>1322073309</v>
      </c>
      <c r="L250" s="19">
        <f>(((K250/60)/60/24)+DATE(1970,1,1)+(-5/24))</f>
        <v>40870.566076388888</v>
      </c>
      <c r="M250" t="b">
        <v>1</v>
      </c>
      <c r="N250">
        <v>146</v>
      </c>
      <c r="O250" t="b">
        <v>1</v>
      </c>
      <c r="P250" t="s">
        <v>8269</v>
      </c>
      <c r="Q250" s="5">
        <f>E250/D250</f>
        <v>1.0133294117647058</v>
      </c>
      <c r="R250" s="8">
        <f>E250/N250</f>
        <v>589.95205479452056</v>
      </c>
      <c r="S250" s="9" t="str">
        <f>LEFT(P250, SEARCH("/",P250,1)-1)</f>
        <v>film &amp; video</v>
      </c>
      <c r="T250" s="9" t="str">
        <f>RIGHT(P250,LEN(P250)-SEARCH("/",P250,1))</f>
        <v>documentary</v>
      </c>
    </row>
    <row r="251" spans="1:20" ht="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9">
        <f>(((I251/60)/60/24)+DATE(1970,1,1)+(-5/24))</f>
        <v>40412.527777777774</v>
      </c>
      <c r="K251">
        <v>1275603020</v>
      </c>
      <c r="L251" s="19">
        <f>(((K251/60)/60/24)+DATE(1970,1,1)+(-5/24))</f>
        <v>40332.715509259258</v>
      </c>
      <c r="M251" t="b">
        <v>1</v>
      </c>
      <c r="N251">
        <v>235</v>
      </c>
      <c r="O251" t="b">
        <v>1</v>
      </c>
      <c r="P251" t="s">
        <v>8269</v>
      </c>
      <c r="Q251" s="5">
        <f>E251/D251</f>
        <v>1.1292</v>
      </c>
      <c r="R251" s="8">
        <f>E251/N251</f>
        <v>48.051063829787232</v>
      </c>
      <c r="S251" s="9" t="str">
        <f>LEFT(P251, SEARCH("/",P251,1)-1)</f>
        <v>film &amp; video</v>
      </c>
      <c r="T251" s="9" t="str">
        <f>RIGHT(P251,LEN(P251)-SEARCH("/",P251,1))</f>
        <v>documentary</v>
      </c>
    </row>
    <row r="252" spans="1:20" ht="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9">
        <f>(((I252/60)/60/24)+DATE(1970,1,1)+(-5/24))</f>
        <v>41431.357534722221</v>
      </c>
      <c r="K252">
        <v>1367933691</v>
      </c>
      <c r="L252" s="19">
        <f>(((K252/60)/60/24)+DATE(1970,1,1)+(-5/24))</f>
        <v>41401.357534722221</v>
      </c>
      <c r="M252" t="b">
        <v>1</v>
      </c>
      <c r="N252">
        <v>437</v>
      </c>
      <c r="O252" t="b">
        <v>1</v>
      </c>
      <c r="P252" t="s">
        <v>8269</v>
      </c>
      <c r="Q252" s="5">
        <f>E252/D252</f>
        <v>1.0558333333333334</v>
      </c>
      <c r="R252" s="8">
        <f>E252/N252</f>
        <v>72.482837528604122</v>
      </c>
      <c r="S252" s="9" t="str">
        <f>LEFT(P252, SEARCH("/",P252,1)-1)</f>
        <v>film &amp; video</v>
      </c>
      <c r="T252" s="9" t="str">
        <f>RIGHT(P252,LEN(P252)-SEARCH("/",P252,1))</f>
        <v>documentary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9">
        <f>(((I253/60)/60/24)+DATE(1970,1,1)+(-5/24))</f>
        <v>41045.583333333328</v>
      </c>
      <c r="K253">
        <v>1334429646</v>
      </c>
      <c r="L253" s="19">
        <f>(((K253/60)/60/24)+DATE(1970,1,1)+(-5/24))</f>
        <v>41013.579236111109</v>
      </c>
      <c r="M253" t="b">
        <v>1</v>
      </c>
      <c r="N253">
        <v>77</v>
      </c>
      <c r="O253" t="b">
        <v>1</v>
      </c>
      <c r="P253" t="s">
        <v>8269</v>
      </c>
      <c r="Q253" s="5">
        <f>E253/D253</f>
        <v>1.2557142857142858</v>
      </c>
      <c r="R253" s="8">
        <f>E253/N253</f>
        <v>57.077922077922075</v>
      </c>
      <c r="S253" s="9" t="str">
        <f>LEFT(P253, SEARCH("/",P253,1)-1)</f>
        <v>film &amp; video</v>
      </c>
      <c r="T253" s="9" t="str">
        <f>RIGHT(P253,LEN(P253)-SEARCH("/",P253,1))</f>
        <v>documentary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9">
        <f>(((I254/60)/60/24)+DATE(1970,1,1)+(-5/24))</f>
        <v>40329.957638888889</v>
      </c>
      <c r="K254">
        <v>1269878058</v>
      </c>
      <c r="L254" s="19">
        <f>(((K254/60)/60/24)+DATE(1970,1,1)+(-5/24))</f>
        <v>40266.454375000001</v>
      </c>
      <c r="M254" t="b">
        <v>1</v>
      </c>
      <c r="N254">
        <v>108</v>
      </c>
      <c r="O254" t="b">
        <v>1</v>
      </c>
      <c r="P254" t="s">
        <v>8269</v>
      </c>
      <c r="Q254" s="5">
        <f>E254/D254</f>
        <v>1.8455999999999999</v>
      </c>
      <c r="R254" s="8">
        <f>E254/N254</f>
        <v>85.444444444444443</v>
      </c>
      <c r="S254" s="9" t="str">
        <f>LEFT(P254, SEARCH("/",P254,1)-1)</f>
        <v>film &amp; video</v>
      </c>
      <c r="T254" s="9" t="str">
        <f>RIGHT(P254,LEN(P254)-SEARCH("/",P254,1))</f>
        <v>documentary</v>
      </c>
    </row>
    <row r="255" spans="1:20" ht="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9">
        <f>(((I255/60)/60/24)+DATE(1970,1,1)+(-5/24))</f>
        <v>40954.44253472222</v>
      </c>
      <c r="K255">
        <v>1326728235</v>
      </c>
      <c r="L255" s="19">
        <f>(((K255/60)/60/24)+DATE(1970,1,1)+(-5/24))</f>
        <v>40924.44253472222</v>
      </c>
      <c r="M255" t="b">
        <v>1</v>
      </c>
      <c r="N255">
        <v>7</v>
      </c>
      <c r="O255" t="b">
        <v>1</v>
      </c>
      <c r="P255" t="s">
        <v>8269</v>
      </c>
      <c r="Q255" s="5">
        <f>E255/D255</f>
        <v>1.0073333333333334</v>
      </c>
      <c r="R255" s="8">
        <f>E255/N255</f>
        <v>215.85714285714286</v>
      </c>
      <c r="S255" s="9" t="str">
        <f>LEFT(P255, SEARCH("/",P255,1)-1)</f>
        <v>film &amp; video</v>
      </c>
      <c r="T255" s="9" t="str">
        <f>RIGHT(P255,LEN(P255)-SEARCH("/",P255,1))</f>
        <v>documentary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9">
        <f>(((I256/60)/60/24)+DATE(1970,1,1)+(-5/24))</f>
        <v>42293.874999999993</v>
      </c>
      <c r="K256">
        <v>1442443910</v>
      </c>
      <c r="L256" s="19">
        <f>(((K256/60)/60/24)+DATE(1970,1,1)+(-5/24))</f>
        <v>42263.744328703695</v>
      </c>
      <c r="M256" t="b">
        <v>1</v>
      </c>
      <c r="N256">
        <v>314</v>
      </c>
      <c r="O256" t="b">
        <v>1</v>
      </c>
      <c r="P256" t="s">
        <v>8269</v>
      </c>
      <c r="Q256" s="5">
        <f>E256/D256</f>
        <v>1.1694724999999999</v>
      </c>
      <c r="R256" s="8">
        <f>E256/N256</f>
        <v>89.38643312101911</v>
      </c>
      <c r="S256" s="9" t="str">
        <f>LEFT(P256, SEARCH("/",P256,1)-1)</f>
        <v>film &amp; video</v>
      </c>
      <c r="T256" s="9" t="str">
        <f>RIGHT(P256,LEN(P256)-SEARCH("/",P256,1))</f>
        <v>documentary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9">
        <f>(((I257/60)/60/24)+DATE(1970,1,1)+(-5/24))</f>
        <v>40618.276412037034</v>
      </c>
      <c r="K257">
        <v>1297687082</v>
      </c>
      <c r="L257" s="19">
        <f>(((K257/60)/60/24)+DATE(1970,1,1)+(-5/24))</f>
        <v>40588.318078703705</v>
      </c>
      <c r="M257" t="b">
        <v>1</v>
      </c>
      <c r="N257">
        <v>188</v>
      </c>
      <c r="O257" t="b">
        <v>1</v>
      </c>
      <c r="P257" t="s">
        <v>8269</v>
      </c>
      <c r="Q257" s="5">
        <f>E257/D257</f>
        <v>1.0673325</v>
      </c>
      <c r="R257" s="8">
        <f>E257/N257</f>
        <v>45.418404255319146</v>
      </c>
      <c r="S257" s="9" t="str">
        <f>LEFT(P257, SEARCH("/",P257,1)-1)</f>
        <v>film &amp; video</v>
      </c>
      <c r="T257" s="9" t="str">
        <f>RIGHT(P257,LEN(P257)-SEARCH("/",P257,1))</f>
        <v>documentary</v>
      </c>
    </row>
    <row r="258" spans="1:20" ht="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9">
        <f>(((I258/60)/60/24)+DATE(1970,1,1)+(-5/24))</f>
        <v>41349.560960648145</v>
      </c>
      <c r="K258">
        <v>1360866467</v>
      </c>
      <c r="L258" s="19">
        <f>(((K258/60)/60/24)+DATE(1970,1,1)+(-5/24))</f>
        <v>41319.560960648145</v>
      </c>
      <c r="M258" t="b">
        <v>1</v>
      </c>
      <c r="N258">
        <v>275</v>
      </c>
      <c r="O258" t="b">
        <v>1</v>
      </c>
      <c r="P258" t="s">
        <v>8269</v>
      </c>
      <c r="Q258" s="5">
        <f>E258/D258</f>
        <v>1.391</v>
      </c>
      <c r="R258" s="8">
        <f>E258/N258</f>
        <v>65.756363636363631</v>
      </c>
      <c r="S258" s="9" t="str">
        <f>LEFT(P258, SEARCH("/",P258,1)-1)</f>
        <v>film &amp; video</v>
      </c>
      <c r="T258" s="9" t="str">
        <f>RIGHT(P258,LEN(P258)-SEARCH("/",P258,1))</f>
        <v>documentary</v>
      </c>
    </row>
    <row r="259" spans="1:20" ht="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9">
        <f>(((I259/60)/60/24)+DATE(1970,1,1)+(-5/24))</f>
        <v>42509.418541666666</v>
      </c>
      <c r="K259">
        <v>1461078162</v>
      </c>
      <c r="L259" s="19">
        <f>(((K259/60)/60/24)+DATE(1970,1,1)+(-5/24))</f>
        <v>42479.418541666666</v>
      </c>
      <c r="M259" t="b">
        <v>1</v>
      </c>
      <c r="N259">
        <v>560</v>
      </c>
      <c r="O259" t="b">
        <v>1</v>
      </c>
      <c r="P259" t="s">
        <v>8269</v>
      </c>
      <c r="Q259" s="5">
        <f>E259/D259</f>
        <v>1.0672648571428571</v>
      </c>
      <c r="R259" s="8">
        <f>E259/N259</f>
        <v>66.70405357142856</v>
      </c>
      <c r="S259" s="9" t="str">
        <f>LEFT(P259, SEARCH("/",P259,1)-1)</f>
        <v>film &amp; video</v>
      </c>
      <c r="T259" s="9" t="str">
        <f>RIGHT(P259,LEN(P259)-SEARCH("/",P259,1))</f>
        <v>documentary</v>
      </c>
    </row>
    <row r="260" spans="1:20" ht="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9">
        <f>(((I260/60)/60/24)+DATE(1970,1,1)+(-5/24))</f>
        <v>40711.843356481477</v>
      </c>
      <c r="K260">
        <v>1305767666</v>
      </c>
      <c r="L260" s="19">
        <f>(((K260/60)/60/24)+DATE(1970,1,1)+(-5/24))</f>
        <v>40681.843356481477</v>
      </c>
      <c r="M260" t="b">
        <v>1</v>
      </c>
      <c r="N260">
        <v>688</v>
      </c>
      <c r="O260" t="b">
        <v>1</v>
      </c>
      <c r="P260" t="s">
        <v>8269</v>
      </c>
      <c r="Q260" s="5">
        <f>E260/D260</f>
        <v>1.9114</v>
      </c>
      <c r="R260" s="8">
        <f>E260/N260</f>
        <v>83.345930232558146</v>
      </c>
      <c r="S260" s="9" t="str">
        <f>LEFT(P260, SEARCH("/",P260,1)-1)</f>
        <v>film &amp; video</v>
      </c>
      <c r="T260" s="9" t="str">
        <f>RIGHT(P260,LEN(P260)-SEARCH("/",P260,1))</f>
        <v>documentary</v>
      </c>
    </row>
    <row r="261" spans="1:20" ht="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9">
        <f>(((I261/60)/60/24)+DATE(1970,1,1)+(-5/24))</f>
        <v>42102.529733796291</v>
      </c>
      <c r="K261">
        <v>1425922969</v>
      </c>
      <c r="L261" s="19">
        <f>(((K261/60)/60/24)+DATE(1970,1,1)+(-5/24))</f>
        <v>42072.529733796291</v>
      </c>
      <c r="M261" t="b">
        <v>1</v>
      </c>
      <c r="N261">
        <v>942</v>
      </c>
      <c r="O261" t="b">
        <v>1</v>
      </c>
      <c r="P261" t="s">
        <v>8269</v>
      </c>
      <c r="Q261" s="5">
        <f>E261/D261</f>
        <v>1.3193789333333332</v>
      </c>
      <c r="R261" s="8">
        <f>E261/N261</f>
        <v>105.04609341825902</v>
      </c>
      <c r="S261" s="9" t="str">
        <f>LEFT(P261, SEARCH("/",P261,1)-1)</f>
        <v>film &amp; video</v>
      </c>
      <c r="T261" s="9" t="str">
        <f>RIGHT(P261,LEN(P261)-SEARCH("/",P261,1))</f>
        <v>documentary</v>
      </c>
    </row>
    <row r="262" spans="1:20" ht="30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9">
        <f>(((I262/60)/60/24)+DATE(1970,1,1)+(-5/24))</f>
        <v>40376.207638888889</v>
      </c>
      <c r="K262">
        <v>1275415679</v>
      </c>
      <c r="L262" s="19">
        <f>(((K262/60)/60/24)+DATE(1970,1,1)+(-5/24))</f>
        <v>40330.547210648147</v>
      </c>
      <c r="M262" t="b">
        <v>1</v>
      </c>
      <c r="N262">
        <v>88</v>
      </c>
      <c r="O262" t="b">
        <v>1</v>
      </c>
      <c r="P262" t="s">
        <v>8269</v>
      </c>
      <c r="Q262" s="5">
        <f>E262/D262</f>
        <v>1.0640000000000001</v>
      </c>
      <c r="R262" s="8">
        <f>E262/N262</f>
        <v>120.90909090909091</v>
      </c>
      <c r="S262" s="9" t="str">
        <f>LEFT(P262, SEARCH("/",P262,1)-1)</f>
        <v>film &amp; video</v>
      </c>
      <c r="T262" s="9" t="str">
        <f>RIGHT(P262,LEN(P262)-SEARCH("/",P262,1))</f>
        <v>documentary</v>
      </c>
    </row>
    <row r="263" spans="1:20" ht="30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9">
        <f>(((I263/60)/60/24)+DATE(1970,1,1)+(-5/24))</f>
        <v>41067.413194444445</v>
      </c>
      <c r="K263">
        <v>1334783704</v>
      </c>
      <c r="L263" s="19">
        <f>(((K263/60)/60/24)+DATE(1970,1,1)+(-5/24))</f>
        <v>41017.677129629628</v>
      </c>
      <c r="M263" t="b">
        <v>1</v>
      </c>
      <c r="N263">
        <v>220</v>
      </c>
      <c r="O263" t="b">
        <v>1</v>
      </c>
      <c r="P263" t="s">
        <v>8269</v>
      </c>
      <c r="Q263" s="5">
        <f>E263/D263</f>
        <v>1.0740000000000001</v>
      </c>
      <c r="R263" s="8">
        <f>E263/N263</f>
        <v>97.63636363636364</v>
      </c>
      <c r="S263" s="9" t="str">
        <f>LEFT(P263, SEARCH("/",P263,1)-1)</f>
        <v>film &amp; video</v>
      </c>
      <c r="T263" s="9" t="str">
        <f>RIGHT(P263,LEN(P263)-SEARCH("/",P263,1))</f>
        <v>documentary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9">
        <f>(((I264/60)/60/24)+DATE(1970,1,1)+(-5/24))</f>
        <v>40600.039675925924</v>
      </c>
      <c r="K264">
        <v>1294811828</v>
      </c>
      <c r="L264" s="19">
        <f>(((K264/60)/60/24)+DATE(1970,1,1)+(-5/24))</f>
        <v>40555.039675925924</v>
      </c>
      <c r="M264" t="b">
        <v>1</v>
      </c>
      <c r="N264">
        <v>145</v>
      </c>
      <c r="O264" t="b">
        <v>1</v>
      </c>
      <c r="P264" t="s">
        <v>8269</v>
      </c>
      <c r="Q264" s="5">
        <f>E264/D264</f>
        <v>2.4</v>
      </c>
      <c r="R264" s="8">
        <f>E264/N264</f>
        <v>41.379310344827587</v>
      </c>
      <c r="S264" s="9" t="str">
        <f>LEFT(P264, SEARCH("/",P264,1)-1)</f>
        <v>film &amp; video</v>
      </c>
      <c r="T264" s="9" t="str">
        <f>RIGHT(P264,LEN(P264)-SEARCH("/",P264,1))</f>
        <v>documentary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9">
        <f>(((I265/60)/60/24)+DATE(1970,1,1)+(-5/24))</f>
        <v>41179.746458333328</v>
      </c>
      <c r="K265">
        <v>1346194494</v>
      </c>
      <c r="L265" s="19">
        <f>(((K265/60)/60/24)+DATE(1970,1,1)+(-5/24))</f>
        <v>41149.746458333328</v>
      </c>
      <c r="M265" t="b">
        <v>1</v>
      </c>
      <c r="N265">
        <v>963</v>
      </c>
      <c r="O265" t="b">
        <v>1</v>
      </c>
      <c r="P265" t="s">
        <v>8269</v>
      </c>
      <c r="Q265" s="5">
        <f>E265/D265</f>
        <v>1.1808107999999999</v>
      </c>
      <c r="R265" s="8">
        <f>E265/N265</f>
        <v>30.654485981308412</v>
      </c>
      <c r="S265" s="9" t="str">
        <f>LEFT(P265, SEARCH("/",P265,1)-1)</f>
        <v>film &amp; video</v>
      </c>
      <c r="T265" s="9" t="str">
        <f>RIGHT(P265,LEN(P265)-SEARCH("/",P265,1))</f>
        <v>documentary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9">
        <f>(((I266/60)/60/24)+DATE(1970,1,1)+(-5/24))</f>
        <v>41040.411979166667</v>
      </c>
      <c r="K266">
        <v>1334155995</v>
      </c>
      <c r="L266" s="19">
        <f>(((K266/60)/60/24)+DATE(1970,1,1)+(-5/24))</f>
        <v>41010.411979166667</v>
      </c>
      <c r="M266" t="b">
        <v>1</v>
      </c>
      <c r="N266">
        <v>91</v>
      </c>
      <c r="O266" t="b">
        <v>1</v>
      </c>
      <c r="P266" t="s">
        <v>8269</v>
      </c>
      <c r="Q266" s="5">
        <f>E266/D266</f>
        <v>1.1819999999999999</v>
      </c>
      <c r="R266" s="8">
        <f>E266/N266</f>
        <v>64.945054945054949</v>
      </c>
      <c r="S266" s="9" t="str">
        <f>LEFT(P266, SEARCH("/",P266,1)-1)</f>
        <v>film &amp; video</v>
      </c>
      <c r="T266" s="9" t="str">
        <f>RIGHT(P266,LEN(P266)-SEARCH("/",P266,1))</f>
        <v>documentary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9">
        <f>(((I267/60)/60/24)+DATE(1970,1,1)+(-5/24))</f>
        <v>40308.636111111111</v>
      </c>
      <c r="K267">
        <v>1269928430</v>
      </c>
      <c r="L267" s="19">
        <f>(((K267/60)/60/24)+DATE(1970,1,1)+(-5/24))</f>
        <v>40267.037384259253</v>
      </c>
      <c r="M267" t="b">
        <v>1</v>
      </c>
      <c r="N267">
        <v>58</v>
      </c>
      <c r="O267" t="b">
        <v>1</v>
      </c>
      <c r="P267" t="s">
        <v>8269</v>
      </c>
      <c r="Q267" s="5">
        <f>E267/D267</f>
        <v>1.111</v>
      </c>
      <c r="R267" s="8">
        <f>E267/N267</f>
        <v>95.775862068965523</v>
      </c>
      <c r="S267" s="9" t="str">
        <f>LEFT(P267, SEARCH("/",P267,1)-1)</f>
        <v>film &amp; video</v>
      </c>
      <c r="T267" s="9" t="str">
        <f>RIGHT(P267,LEN(P267)-SEARCH("/",P267,1))</f>
        <v>documentary</v>
      </c>
    </row>
    <row r="268" spans="1:20" ht="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9">
        <f>(((I268/60)/60/24)+DATE(1970,1,1)+(-5/24))</f>
        <v>40290.95208333333</v>
      </c>
      <c r="K268">
        <v>1264565507</v>
      </c>
      <c r="L268" s="19">
        <f>(((K268/60)/60/24)+DATE(1970,1,1)+(-5/24))</f>
        <v>40204.966516203705</v>
      </c>
      <c r="M268" t="b">
        <v>1</v>
      </c>
      <c r="N268">
        <v>36</v>
      </c>
      <c r="O268" t="b">
        <v>1</v>
      </c>
      <c r="P268" t="s">
        <v>8269</v>
      </c>
      <c r="Q268" s="5">
        <f>E268/D268</f>
        <v>1.4550000000000001</v>
      </c>
      <c r="R268" s="8">
        <f>E268/N268</f>
        <v>40.416666666666664</v>
      </c>
      <c r="S268" s="9" t="str">
        <f>LEFT(P268, SEARCH("/",P268,1)-1)</f>
        <v>film &amp; video</v>
      </c>
      <c r="T268" s="9" t="str">
        <f>RIGHT(P268,LEN(P268)-SEARCH("/",P268,1))</f>
        <v>documentary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9">
        <f>(((I269/60)/60/24)+DATE(1970,1,1)+(-5/24))</f>
        <v>41815.244201388887</v>
      </c>
      <c r="K269">
        <v>1401101499</v>
      </c>
      <c r="L269" s="19">
        <f>(((K269/60)/60/24)+DATE(1970,1,1)+(-5/24))</f>
        <v>41785.244201388887</v>
      </c>
      <c r="M269" t="b">
        <v>1</v>
      </c>
      <c r="N269">
        <v>165</v>
      </c>
      <c r="O269" t="b">
        <v>1</v>
      </c>
      <c r="P269" t="s">
        <v>8269</v>
      </c>
      <c r="Q269" s="5">
        <f>E269/D269</f>
        <v>1.3162883248730965</v>
      </c>
      <c r="R269" s="8">
        <f>E269/N269</f>
        <v>78.578424242424248</v>
      </c>
      <c r="S269" s="9" t="str">
        <f>LEFT(P269, SEARCH("/",P269,1)-1)</f>
        <v>film &amp; video</v>
      </c>
      <c r="T269" s="9" t="str">
        <f>RIGHT(P269,LEN(P269)-SEARCH("/",P269,1))</f>
        <v>documentary</v>
      </c>
    </row>
    <row r="270" spans="1:20" ht="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9">
        <f>(((I270/60)/60/24)+DATE(1970,1,1)+(-5/24))</f>
        <v>40853.985856481479</v>
      </c>
      <c r="K270">
        <v>1316749178</v>
      </c>
      <c r="L270" s="19">
        <f>(((K270/60)/60/24)+DATE(1970,1,1)+(-5/24))</f>
        <v>40808.944189814814</v>
      </c>
      <c r="M270" t="b">
        <v>1</v>
      </c>
      <c r="N270">
        <v>111</v>
      </c>
      <c r="O270" t="b">
        <v>1</v>
      </c>
      <c r="P270" t="s">
        <v>8269</v>
      </c>
      <c r="Q270" s="5">
        <f>E270/D270</f>
        <v>1.1140000000000001</v>
      </c>
      <c r="R270" s="8">
        <f>E270/N270</f>
        <v>50.18018018018018</v>
      </c>
      <c r="S270" s="9" t="str">
        <f>LEFT(P270, SEARCH("/",P270,1)-1)</f>
        <v>film &amp; video</v>
      </c>
      <c r="T270" s="9" t="str">
        <f>RIGHT(P270,LEN(P270)-SEARCH("/",P270,1))</f>
        <v>documentary</v>
      </c>
    </row>
    <row r="271" spans="1:20" ht="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9">
        <f>(((I271/60)/60/24)+DATE(1970,1,1)+(-5/24))</f>
        <v>42787.988680555551</v>
      </c>
      <c r="K271">
        <v>1485146622</v>
      </c>
      <c r="L271" s="19">
        <f>(((K271/60)/60/24)+DATE(1970,1,1)+(-5/24))</f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5">
        <f>E271/D271</f>
        <v>1.4723377</v>
      </c>
      <c r="R271" s="8">
        <f>E271/N271</f>
        <v>92.251735588972423</v>
      </c>
      <c r="S271" s="9" t="str">
        <f>LEFT(P271, SEARCH("/",P271,1)-1)</f>
        <v>film &amp; video</v>
      </c>
      <c r="T271" s="9" t="str">
        <f>RIGHT(P271,LEN(P271)-SEARCH("/",P271,1))</f>
        <v>documentary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9">
        <f>(((I272/60)/60/24)+DATE(1970,1,1)+(-5/24))</f>
        <v>40687.958333333328</v>
      </c>
      <c r="K272">
        <v>1301950070</v>
      </c>
      <c r="L272" s="19">
        <f>(((K272/60)/60/24)+DATE(1970,1,1)+(-5/24))</f>
        <v>40637.658217592587</v>
      </c>
      <c r="M272" t="b">
        <v>1</v>
      </c>
      <c r="N272">
        <v>61</v>
      </c>
      <c r="O272" t="b">
        <v>1</v>
      </c>
      <c r="P272" t="s">
        <v>8269</v>
      </c>
      <c r="Q272" s="5">
        <f>E272/D272</f>
        <v>1.5260869565217392</v>
      </c>
      <c r="R272" s="8">
        <f>E272/N272</f>
        <v>57.540983606557376</v>
      </c>
      <c r="S272" s="9" t="str">
        <f>LEFT(P272, SEARCH("/",P272,1)-1)</f>
        <v>film &amp; video</v>
      </c>
      <c r="T272" s="9" t="str">
        <f>RIGHT(P272,LEN(P272)-SEARCH("/",P272,1))</f>
        <v>documentary</v>
      </c>
    </row>
    <row r="273" spans="1:20" ht="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9">
        <f>(((I273/60)/60/24)+DATE(1970,1,1)+(-5/24))</f>
        <v>41641.125</v>
      </c>
      <c r="K273">
        <v>1386123861</v>
      </c>
      <c r="L273" s="19">
        <f>(((K273/60)/60/24)+DATE(1970,1,1)+(-5/24))</f>
        <v>41611.891909722224</v>
      </c>
      <c r="M273" t="b">
        <v>1</v>
      </c>
      <c r="N273">
        <v>287</v>
      </c>
      <c r="O273" t="b">
        <v>1</v>
      </c>
      <c r="P273" t="s">
        <v>8269</v>
      </c>
      <c r="Q273" s="5">
        <f>E273/D273</f>
        <v>1.0468</v>
      </c>
      <c r="R273" s="8">
        <f>E273/N273</f>
        <v>109.42160278745645</v>
      </c>
      <c r="S273" s="9" t="str">
        <f>LEFT(P273, SEARCH("/",P273,1)-1)</f>
        <v>film &amp; video</v>
      </c>
      <c r="T273" s="9" t="str">
        <f>RIGHT(P273,LEN(P273)-SEARCH("/",P273,1))</f>
        <v>documentary</v>
      </c>
    </row>
    <row r="274" spans="1:20" ht="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9">
        <f>(((I274/60)/60/24)+DATE(1970,1,1)+(-5/24))</f>
        <v>40296.575694444444</v>
      </c>
      <c r="K274">
        <v>1267220191</v>
      </c>
      <c r="L274" s="19">
        <f>(((K274/60)/60/24)+DATE(1970,1,1)+(-5/24))</f>
        <v>40235.692025462959</v>
      </c>
      <c r="M274" t="b">
        <v>1</v>
      </c>
      <c r="N274">
        <v>65</v>
      </c>
      <c r="O274" t="b">
        <v>1</v>
      </c>
      <c r="P274" t="s">
        <v>8269</v>
      </c>
      <c r="Q274" s="5">
        <f>E274/D274</f>
        <v>1.7743366666666667</v>
      </c>
      <c r="R274" s="8">
        <f>E274/N274</f>
        <v>81.892461538461546</v>
      </c>
      <c r="S274" s="9" t="str">
        <f>LEFT(P274, SEARCH("/",P274,1)-1)</f>
        <v>film &amp; video</v>
      </c>
      <c r="T274" s="9" t="str">
        <f>RIGHT(P274,LEN(P274)-SEARCH("/",P274,1))</f>
        <v>documentary</v>
      </c>
    </row>
    <row r="275" spans="1:20" ht="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9">
        <f>(((I275/60)/60/24)+DATE(1970,1,1)+(-5/24))</f>
        <v>40727.29011574074</v>
      </c>
      <c r="K275">
        <v>1307102266</v>
      </c>
      <c r="L275" s="19">
        <f>(((K275/60)/60/24)+DATE(1970,1,1)+(-5/24))</f>
        <v>40697.29011574074</v>
      </c>
      <c r="M275" t="b">
        <v>1</v>
      </c>
      <c r="N275">
        <v>118</v>
      </c>
      <c r="O275" t="b">
        <v>1</v>
      </c>
      <c r="P275" t="s">
        <v>8269</v>
      </c>
      <c r="Q275" s="5">
        <f>E275/D275</f>
        <v>1.077758</v>
      </c>
      <c r="R275" s="8">
        <f>E275/N275</f>
        <v>45.667711864406776</v>
      </c>
      <c r="S275" s="9" t="str">
        <f>LEFT(P275, SEARCH("/",P275,1)-1)</f>
        <v>film &amp; video</v>
      </c>
      <c r="T275" s="9" t="str">
        <f>RIGHT(P275,LEN(P275)-SEARCH("/",P275,1))</f>
        <v>documentary</v>
      </c>
    </row>
    <row r="276" spans="1:20" ht="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9">
        <f>(((I276/60)/60/24)+DATE(1970,1,1)+(-5/24))</f>
        <v>41004.082638888889</v>
      </c>
      <c r="K276">
        <v>1330638829</v>
      </c>
      <c r="L276" s="19">
        <f>(((K276/60)/60/24)+DATE(1970,1,1)+(-5/24))</f>
        <v>40969.704039351847</v>
      </c>
      <c r="M276" t="b">
        <v>1</v>
      </c>
      <c r="N276">
        <v>113</v>
      </c>
      <c r="O276" t="b">
        <v>1</v>
      </c>
      <c r="P276" t="s">
        <v>8269</v>
      </c>
      <c r="Q276" s="5">
        <f>E276/D276</f>
        <v>1.56</v>
      </c>
      <c r="R276" s="8">
        <f>E276/N276</f>
        <v>55.221238938053098</v>
      </c>
      <c r="S276" s="9" t="str">
        <f>LEFT(P276, SEARCH("/",P276,1)-1)</f>
        <v>film &amp; video</v>
      </c>
      <c r="T276" s="9" t="str">
        <f>RIGHT(P276,LEN(P276)-SEARCH("/",P276,1))</f>
        <v>documentary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9">
        <f>(((I277/60)/60/24)+DATE(1970,1,1)+(-5/24))</f>
        <v>41222.865347222221</v>
      </c>
      <c r="K277">
        <v>1349916366</v>
      </c>
      <c r="L277" s="19">
        <f>(((K277/60)/60/24)+DATE(1970,1,1)+(-5/24))</f>
        <v>41192.823680555557</v>
      </c>
      <c r="M277" t="b">
        <v>1</v>
      </c>
      <c r="N277">
        <v>332</v>
      </c>
      <c r="O277" t="b">
        <v>1</v>
      </c>
      <c r="P277" t="s">
        <v>8269</v>
      </c>
      <c r="Q277" s="5">
        <f>E277/D277</f>
        <v>1.08395</v>
      </c>
      <c r="R277" s="8">
        <f>E277/N277</f>
        <v>65.298192771084331</v>
      </c>
      <c r="S277" s="9" t="str">
        <f>LEFT(P277, SEARCH("/",P277,1)-1)</f>
        <v>film &amp; video</v>
      </c>
      <c r="T277" s="9" t="str">
        <f>RIGHT(P277,LEN(P277)-SEARCH("/",P277,1))</f>
        <v>documentary</v>
      </c>
    </row>
    <row r="278" spans="1:20" ht="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9">
        <f>(((I278/60)/60/24)+DATE(1970,1,1)+(-5/24))</f>
        <v>41026.831874999996</v>
      </c>
      <c r="K278">
        <v>1330394274</v>
      </c>
      <c r="L278" s="19">
        <f>(((K278/60)/60/24)+DATE(1970,1,1)+(-5/24))</f>
        <v>40966.87354166666</v>
      </c>
      <c r="M278" t="b">
        <v>1</v>
      </c>
      <c r="N278">
        <v>62</v>
      </c>
      <c r="O278" t="b">
        <v>1</v>
      </c>
      <c r="P278" t="s">
        <v>8269</v>
      </c>
      <c r="Q278" s="5">
        <f>E278/D278</f>
        <v>1.476</v>
      </c>
      <c r="R278" s="8">
        <f>E278/N278</f>
        <v>95.225806451612897</v>
      </c>
      <c r="S278" s="9" t="str">
        <f>LEFT(P278, SEARCH("/",P278,1)-1)</f>
        <v>film &amp; video</v>
      </c>
      <c r="T278" s="9" t="str">
        <f>RIGHT(P278,LEN(P278)-SEARCH("/",P278,1))</f>
        <v>documentary</v>
      </c>
    </row>
    <row r="279" spans="1:20" ht="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9">
        <f>(((I279/60)/60/24)+DATE(1970,1,1)+(-5/24))</f>
        <v>42147.68309027778</v>
      </c>
      <c r="K279">
        <v>1429824219</v>
      </c>
      <c r="L279" s="19">
        <f>(((K279/60)/60/24)+DATE(1970,1,1)+(-5/24))</f>
        <v>42117.68309027778</v>
      </c>
      <c r="M279" t="b">
        <v>1</v>
      </c>
      <c r="N279">
        <v>951</v>
      </c>
      <c r="O279" t="b">
        <v>1</v>
      </c>
      <c r="P279" t="s">
        <v>8269</v>
      </c>
      <c r="Q279" s="5">
        <f>E279/D279</f>
        <v>1.1038153846153846</v>
      </c>
      <c r="R279" s="8">
        <f>E279/N279</f>
        <v>75.444794952681391</v>
      </c>
      <c r="S279" s="9" t="str">
        <f>LEFT(P279, SEARCH("/",P279,1)-1)</f>
        <v>film &amp; video</v>
      </c>
      <c r="T279" s="9" t="str">
        <f>RIGHT(P279,LEN(P279)-SEARCH("/",P279,1))</f>
        <v>documentary</v>
      </c>
    </row>
    <row r="280" spans="1:20" ht="30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9">
        <f>(((I280/60)/60/24)+DATE(1970,1,1)+(-5/24))</f>
        <v>41193.832627314812</v>
      </c>
      <c r="K280">
        <v>1347411539</v>
      </c>
      <c r="L280" s="19">
        <f>(((K280/60)/60/24)+DATE(1970,1,1)+(-5/24))</f>
        <v>41163.832627314812</v>
      </c>
      <c r="M280" t="b">
        <v>1</v>
      </c>
      <c r="N280">
        <v>415</v>
      </c>
      <c r="O280" t="b">
        <v>1</v>
      </c>
      <c r="P280" t="s">
        <v>8269</v>
      </c>
      <c r="Q280" s="5">
        <f>E280/D280</f>
        <v>1.5034814814814814</v>
      </c>
      <c r="R280" s="8">
        <f>E280/N280</f>
        <v>97.816867469879512</v>
      </c>
      <c r="S280" s="9" t="str">
        <f>LEFT(P280, SEARCH("/",P280,1)-1)</f>
        <v>film &amp; video</v>
      </c>
      <c r="T280" s="9" t="str">
        <f>RIGHT(P280,LEN(P280)-SEARCH("/",P280,1))</f>
        <v>documentary</v>
      </c>
    </row>
    <row r="281" spans="1:20" ht="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9">
        <f>(((I281/60)/60/24)+DATE(1970,1,1)+(-5/24))</f>
        <v>42792.875694444439</v>
      </c>
      <c r="K281">
        <v>1485237096</v>
      </c>
      <c r="L281" s="19">
        <f>(((K281/60)/60/24)+DATE(1970,1,1)+(-5/24))</f>
        <v>42759.035833333335</v>
      </c>
      <c r="M281" t="b">
        <v>1</v>
      </c>
      <c r="N281">
        <v>305</v>
      </c>
      <c r="O281" t="b">
        <v>1</v>
      </c>
      <c r="P281" t="s">
        <v>8269</v>
      </c>
      <c r="Q281" s="5">
        <f>E281/D281</f>
        <v>1.5731829411764706</v>
      </c>
      <c r="R281" s="8">
        <f>E281/N281</f>
        <v>87.685606557377056</v>
      </c>
      <c r="S281" s="9" t="str">
        <f>LEFT(P281, SEARCH("/",P281,1)-1)</f>
        <v>film &amp; video</v>
      </c>
      <c r="T281" s="9" t="str">
        <f>RIGHT(P281,LEN(P281)-SEARCH("/",P281,1))</f>
        <v>documentary</v>
      </c>
    </row>
    <row r="282" spans="1:20" ht="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9">
        <f>(((I282/60)/60/24)+DATE(1970,1,1)+(-5/24))</f>
        <v>41789.382349537031</v>
      </c>
      <c r="K282">
        <v>1397571035</v>
      </c>
      <c r="L282" s="19">
        <f>(((K282/60)/60/24)+DATE(1970,1,1)+(-5/24))</f>
        <v>41744.382349537031</v>
      </c>
      <c r="M282" t="b">
        <v>1</v>
      </c>
      <c r="N282">
        <v>2139</v>
      </c>
      <c r="O282" t="b">
        <v>1</v>
      </c>
      <c r="P282" t="s">
        <v>8269</v>
      </c>
      <c r="Q282" s="5">
        <f>E282/D282</f>
        <v>1.5614399999999999</v>
      </c>
      <c r="R282" s="8">
        <f>E282/N282</f>
        <v>54.748948106591868</v>
      </c>
      <c r="S282" s="9" t="str">
        <f>LEFT(P282, SEARCH("/",P282,1)-1)</f>
        <v>film &amp; video</v>
      </c>
      <c r="T282" s="9" t="str">
        <f>RIGHT(P282,LEN(P282)-SEARCH("/",P282,1))</f>
        <v>documentary</v>
      </c>
    </row>
    <row r="283" spans="1:20" ht="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9">
        <f>(((I283/60)/60/24)+DATE(1970,1,1)+(-5/24))</f>
        <v>40035.601388888885</v>
      </c>
      <c r="K283">
        <v>1242532513</v>
      </c>
      <c r="L283" s="19">
        <f>(((K283/60)/60/24)+DATE(1970,1,1)+(-5/24))</f>
        <v>39949.955011574071</v>
      </c>
      <c r="M283" t="b">
        <v>1</v>
      </c>
      <c r="N283">
        <v>79</v>
      </c>
      <c r="O283" t="b">
        <v>1</v>
      </c>
      <c r="P283" t="s">
        <v>8269</v>
      </c>
      <c r="Q283" s="5">
        <f>E283/D283</f>
        <v>1.2058763636363636</v>
      </c>
      <c r="R283" s="8">
        <f>E283/N283</f>
        <v>83.953417721518989</v>
      </c>
      <c r="S283" s="9" t="str">
        <f>LEFT(P283, SEARCH("/",P283,1)-1)</f>
        <v>film &amp; video</v>
      </c>
      <c r="T283" s="9" t="str">
        <f>RIGHT(P283,LEN(P283)-SEARCH("/",P283,1))</f>
        <v>documentary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9">
        <f>(((I284/60)/60/24)+DATE(1970,1,1)+(-5/24))</f>
        <v>40231.708333333328</v>
      </c>
      <c r="K284">
        <v>1263679492</v>
      </c>
      <c r="L284" s="19">
        <f>(((K284/60)/60/24)+DATE(1970,1,1)+(-5/24))</f>
        <v>40194.711712962962</v>
      </c>
      <c r="M284" t="b">
        <v>1</v>
      </c>
      <c r="N284">
        <v>179</v>
      </c>
      <c r="O284" t="b">
        <v>1</v>
      </c>
      <c r="P284" t="s">
        <v>8269</v>
      </c>
      <c r="Q284" s="5">
        <f>E284/D284</f>
        <v>1.0118888888888888</v>
      </c>
      <c r="R284" s="8">
        <f>E284/N284</f>
        <v>254.38547486033519</v>
      </c>
      <c r="S284" s="9" t="str">
        <f>LEFT(P284, SEARCH("/",P284,1)-1)</f>
        <v>film &amp; video</v>
      </c>
      <c r="T284" s="9" t="str">
        <f>RIGHT(P284,LEN(P284)-SEARCH("/",P284,1))</f>
        <v>documentary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9">
        <f>(((I285/60)/60/24)+DATE(1970,1,1)+(-5/24))</f>
        <v>40694.999305555553</v>
      </c>
      <c r="K285">
        <v>1305219744</v>
      </c>
      <c r="L285" s="19">
        <f>(((K285/60)/60/24)+DATE(1970,1,1)+(-5/24))</f>
        <v>40675.501666666663</v>
      </c>
      <c r="M285" t="b">
        <v>1</v>
      </c>
      <c r="N285">
        <v>202</v>
      </c>
      <c r="O285" t="b">
        <v>1</v>
      </c>
      <c r="P285" t="s">
        <v>8269</v>
      </c>
      <c r="Q285" s="5">
        <f>E285/D285</f>
        <v>1.142725</v>
      </c>
      <c r="R285" s="8">
        <f>E285/N285</f>
        <v>101.8269801980198</v>
      </c>
      <c r="S285" s="9" t="str">
        <f>LEFT(P285, SEARCH("/",P285,1)-1)</f>
        <v>film &amp; video</v>
      </c>
      <c r="T285" s="9" t="str">
        <f>RIGHT(P285,LEN(P285)-SEARCH("/",P285,1))</f>
        <v>documentary</v>
      </c>
    </row>
    <row r="286" spans="1:20" ht="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9">
        <f>(((I286/60)/60/24)+DATE(1970,1,1)+(-5/24))</f>
        <v>40929.529861111107</v>
      </c>
      <c r="K286">
        <v>1325007780</v>
      </c>
      <c r="L286" s="19">
        <f>(((K286/60)/60/24)+DATE(1970,1,1)+(-5/24))</f>
        <v>40904.529861111107</v>
      </c>
      <c r="M286" t="b">
        <v>1</v>
      </c>
      <c r="N286">
        <v>760</v>
      </c>
      <c r="O286" t="b">
        <v>1</v>
      </c>
      <c r="P286" t="s">
        <v>8269</v>
      </c>
      <c r="Q286" s="5">
        <f>E286/D286</f>
        <v>1.0462615</v>
      </c>
      <c r="R286" s="8">
        <f>E286/N286</f>
        <v>55.066394736842106</v>
      </c>
      <c r="S286" s="9" t="str">
        <f>LEFT(P286, SEARCH("/",P286,1)-1)</f>
        <v>film &amp; video</v>
      </c>
      <c r="T286" s="9" t="str">
        <f>RIGHT(P286,LEN(P286)-SEARCH("/",P286,1))</f>
        <v>documentary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9">
        <f>(((I287/60)/60/24)+DATE(1970,1,1)+(-5/24))</f>
        <v>41536.547777777778</v>
      </c>
      <c r="K287">
        <v>1377022128</v>
      </c>
      <c r="L287" s="19">
        <f>(((K287/60)/60/24)+DATE(1970,1,1)+(-5/24))</f>
        <v>41506.547777777778</v>
      </c>
      <c r="M287" t="b">
        <v>1</v>
      </c>
      <c r="N287">
        <v>563</v>
      </c>
      <c r="O287" t="b">
        <v>1</v>
      </c>
      <c r="P287" t="s">
        <v>8269</v>
      </c>
      <c r="Q287" s="5">
        <f>E287/D287</f>
        <v>2.2882507142857142</v>
      </c>
      <c r="R287" s="8">
        <f>E287/N287</f>
        <v>56.901438721136763</v>
      </c>
      <c r="S287" s="9" t="str">
        <f>LEFT(P287, SEARCH("/",P287,1)-1)</f>
        <v>film &amp; video</v>
      </c>
      <c r="T287" s="9" t="str">
        <f>RIGHT(P287,LEN(P287)-SEARCH("/",P287,1))</f>
        <v>documentary</v>
      </c>
    </row>
    <row r="288" spans="1:20" ht="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9">
        <f>(((I288/60)/60/24)+DATE(1970,1,1)+(-5/24))</f>
        <v>41358.566249999996</v>
      </c>
      <c r="K288">
        <v>1360352124</v>
      </c>
      <c r="L288" s="19">
        <f>(((K288/60)/60/24)+DATE(1970,1,1)+(-5/24))</f>
        <v>41313.60791666666</v>
      </c>
      <c r="M288" t="b">
        <v>1</v>
      </c>
      <c r="N288">
        <v>135</v>
      </c>
      <c r="O288" t="b">
        <v>1</v>
      </c>
      <c r="P288" t="s">
        <v>8269</v>
      </c>
      <c r="Q288" s="5">
        <f>E288/D288</f>
        <v>1.0915333333333332</v>
      </c>
      <c r="R288" s="8">
        <f>E288/N288</f>
        <v>121.28148148148148</v>
      </c>
      <c r="S288" s="9" t="str">
        <f>LEFT(P288, SEARCH("/",P288,1)-1)</f>
        <v>film &amp; video</v>
      </c>
      <c r="T288" s="9" t="str">
        <f>RIGHT(P288,LEN(P288)-SEARCH("/",P288,1))</f>
        <v>documentary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9">
        <f>(((I289/60)/60/24)+DATE(1970,1,1)+(-5/24))</f>
        <v>41214.958333333328</v>
      </c>
      <c r="K289">
        <v>1349160018</v>
      </c>
      <c r="L289" s="19">
        <f>(((K289/60)/60/24)+DATE(1970,1,1)+(-5/24))</f>
        <v>41184.069652777776</v>
      </c>
      <c r="M289" t="b">
        <v>1</v>
      </c>
      <c r="N289">
        <v>290</v>
      </c>
      <c r="O289" t="b">
        <v>1</v>
      </c>
      <c r="P289" t="s">
        <v>8269</v>
      </c>
      <c r="Q289" s="5">
        <f>E289/D289</f>
        <v>1.7629999999999999</v>
      </c>
      <c r="R289" s="8">
        <f>E289/N289</f>
        <v>91.189655172413794</v>
      </c>
      <c r="S289" s="9" t="str">
        <f>LEFT(P289, SEARCH("/",P289,1)-1)</f>
        <v>film &amp; video</v>
      </c>
      <c r="T289" s="9" t="str">
        <f>RIGHT(P289,LEN(P289)-SEARCH("/",P289,1))</f>
        <v>documentary</v>
      </c>
    </row>
    <row r="290" spans="1:20" ht="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9">
        <f>(((I290/60)/60/24)+DATE(1970,1,1)+(-5/24))</f>
        <v>41085.960567129623</v>
      </c>
      <c r="K290">
        <v>1337659393</v>
      </c>
      <c r="L290" s="19">
        <f>(((K290/60)/60/24)+DATE(1970,1,1)+(-5/24))</f>
        <v>41050.960567129623</v>
      </c>
      <c r="M290" t="b">
        <v>1</v>
      </c>
      <c r="N290">
        <v>447</v>
      </c>
      <c r="O290" t="b">
        <v>1</v>
      </c>
      <c r="P290" t="s">
        <v>8269</v>
      </c>
      <c r="Q290" s="5">
        <f>E290/D290</f>
        <v>1.0321061999999999</v>
      </c>
      <c r="R290" s="8">
        <f>E290/N290</f>
        <v>115.44812080536913</v>
      </c>
      <c r="S290" s="9" t="str">
        <f>LEFT(P290, SEARCH("/",P290,1)-1)</f>
        <v>film &amp; video</v>
      </c>
      <c r="T290" s="9" t="str">
        <f>RIGHT(P290,LEN(P290)-SEARCH("/",P290,1))</f>
        <v>documentary</v>
      </c>
    </row>
    <row r="291" spans="1:20" ht="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9">
        <f>(((I291/60)/60/24)+DATE(1970,1,1)+(-5/24))</f>
        <v>41580.248078703698</v>
      </c>
      <c r="K291">
        <v>1380797834</v>
      </c>
      <c r="L291" s="19">
        <f>(((K291/60)/60/24)+DATE(1970,1,1)+(-5/24))</f>
        <v>41550.248078703698</v>
      </c>
      <c r="M291" t="b">
        <v>1</v>
      </c>
      <c r="N291">
        <v>232</v>
      </c>
      <c r="O291" t="b">
        <v>1</v>
      </c>
      <c r="P291" t="s">
        <v>8269</v>
      </c>
      <c r="Q291" s="5">
        <f>E291/D291</f>
        <v>1.0482</v>
      </c>
      <c r="R291" s="8">
        <f>E291/N291</f>
        <v>67.771551724137936</v>
      </c>
      <c r="S291" s="9" t="str">
        <f>LEFT(P291, SEARCH("/",P291,1)-1)</f>
        <v>film &amp; video</v>
      </c>
      <c r="T291" s="9" t="str">
        <f>RIGHT(P291,LEN(P291)-SEARCH("/",P291,1))</f>
        <v>documentary</v>
      </c>
    </row>
    <row r="292" spans="1:20" ht="30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9">
        <f>(((I292/60)/60/24)+DATE(1970,1,1)+(-5/24))</f>
        <v>40576.124305555553</v>
      </c>
      <c r="K292">
        <v>1292316697</v>
      </c>
      <c r="L292" s="19">
        <f>(((K292/60)/60/24)+DATE(1970,1,1)+(-5/24))</f>
        <v>40526.160844907405</v>
      </c>
      <c r="M292" t="b">
        <v>1</v>
      </c>
      <c r="N292">
        <v>168</v>
      </c>
      <c r="O292" t="b">
        <v>1</v>
      </c>
      <c r="P292" t="s">
        <v>8269</v>
      </c>
      <c r="Q292" s="5">
        <f>E292/D292</f>
        <v>1.0668444444444445</v>
      </c>
      <c r="R292" s="8">
        <f>E292/N292</f>
        <v>28.576190476190476</v>
      </c>
      <c r="S292" s="9" t="str">
        <f>LEFT(P292, SEARCH("/",P292,1)-1)</f>
        <v>film &amp; video</v>
      </c>
      <c r="T292" s="9" t="str">
        <f>RIGHT(P292,LEN(P292)-SEARCH("/",P292,1))</f>
        <v>documentary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9">
        <f>(((I293/60)/60/24)+DATE(1970,1,1)+(-5/24))</f>
        <v>41394.792361111111</v>
      </c>
      <c r="K293">
        <v>1365791246</v>
      </c>
      <c r="L293" s="19">
        <f>(((K293/60)/60/24)+DATE(1970,1,1)+(-5/24))</f>
        <v>41376.560717592591</v>
      </c>
      <c r="M293" t="b">
        <v>1</v>
      </c>
      <c r="N293">
        <v>128</v>
      </c>
      <c r="O293" t="b">
        <v>1</v>
      </c>
      <c r="P293" t="s">
        <v>8269</v>
      </c>
      <c r="Q293" s="5">
        <f>E293/D293</f>
        <v>1.2001999999999999</v>
      </c>
      <c r="R293" s="8">
        <f>E293/N293</f>
        <v>46.8828125</v>
      </c>
      <c r="S293" s="9" t="str">
        <f>LEFT(P293, SEARCH("/",P293,1)-1)</f>
        <v>film &amp; video</v>
      </c>
      <c r="T293" s="9" t="str">
        <f>RIGHT(P293,LEN(P293)-SEARCH("/",P293,1))</f>
        <v>documentary</v>
      </c>
    </row>
    <row r="294" spans="1:20" ht="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9">
        <f>(((I294/60)/60/24)+DATE(1970,1,1)+(-5/24))</f>
        <v>40844.957638888889</v>
      </c>
      <c r="K294">
        <v>1317064599</v>
      </c>
      <c r="L294" s="19">
        <f>(((K294/60)/60/24)+DATE(1970,1,1)+(-5/24))</f>
        <v>40812.594895833332</v>
      </c>
      <c r="M294" t="b">
        <v>1</v>
      </c>
      <c r="N294">
        <v>493</v>
      </c>
      <c r="O294" t="b">
        <v>1</v>
      </c>
      <c r="P294" t="s">
        <v>8269</v>
      </c>
      <c r="Q294" s="5">
        <f>E294/D294</f>
        <v>1.0150693333333334</v>
      </c>
      <c r="R294" s="8">
        <f>E294/N294</f>
        <v>154.42231237322514</v>
      </c>
      <c r="S294" s="9" t="str">
        <f>LEFT(P294, SEARCH("/",P294,1)-1)</f>
        <v>film &amp; video</v>
      </c>
      <c r="T294" s="9" t="str">
        <f>RIGHT(P294,LEN(P294)-SEARCH("/",P294,1))</f>
        <v>documentary</v>
      </c>
    </row>
    <row r="295" spans="1:20" ht="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9">
        <f>(((I295/60)/60/24)+DATE(1970,1,1)+(-5/24))</f>
        <v>41749.459652777776</v>
      </c>
      <c r="K295">
        <v>1395417714</v>
      </c>
      <c r="L295" s="19">
        <f>(((K295/60)/60/24)+DATE(1970,1,1)+(-5/24))</f>
        <v>41719.459652777776</v>
      </c>
      <c r="M295" t="b">
        <v>1</v>
      </c>
      <c r="N295">
        <v>131</v>
      </c>
      <c r="O295" t="b">
        <v>1</v>
      </c>
      <c r="P295" t="s">
        <v>8269</v>
      </c>
      <c r="Q295" s="5">
        <f>E295/D295</f>
        <v>1.0138461538461538</v>
      </c>
      <c r="R295" s="8">
        <f>E295/N295</f>
        <v>201.22137404580153</v>
      </c>
      <c r="S295" s="9" t="str">
        <f>LEFT(P295, SEARCH("/",P295,1)-1)</f>
        <v>film &amp; video</v>
      </c>
      <c r="T295" s="9" t="str">
        <f>RIGHT(P295,LEN(P295)-SEARCH("/",P295,1))</f>
        <v>documentary</v>
      </c>
    </row>
    <row r="296" spans="1:20" ht="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9">
        <f>(((I296/60)/60/24)+DATE(1970,1,1)+(-5/24))</f>
        <v>40378.458333333328</v>
      </c>
      <c r="K296">
        <v>1276480894</v>
      </c>
      <c r="L296" s="19">
        <f>(((K296/60)/60/24)+DATE(1970,1,1)+(-5/24))</f>
        <v>40342.876087962963</v>
      </c>
      <c r="M296" t="b">
        <v>1</v>
      </c>
      <c r="N296">
        <v>50</v>
      </c>
      <c r="O296" t="b">
        <v>1</v>
      </c>
      <c r="P296" t="s">
        <v>8269</v>
      </c>
      <c r="Q296" s="5">
        <f>E296/D296</f>
        <v>1</v>
      </c>
      <c r="R296" s="8">
        <f>E296/N296</f>
        <v>100</v>
      </c>
      <c r="S296" s="9" t="str">
        <f>LEFT(P296, SEARCH("/",P296,1)-1)</f>
        <v>film &amp; video</v>
      </c>
      <c r="T296" s="9" t="str">
        <f>RIGHT(P296,LEN(P296)-SEARCH("/",P296,1))</f>
        <v>documentary</v>
      </c>
    </row>
    <row r="297" spans="1:20" ht="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9">
        <f>(((I297/60)/60/24)+DATE(1970,1,1)+(-5/24))</f>
        <v>41578.791666666664</v>
      </c>
      <c r="K297">
        <v>1378080409</v>
      </c>
      <c r="L297" s="19">
        <f>(((K297/60)/60/24)+DATE(1970,1,1)+(-5/24))</f>
        <v>41518.796400462961</v>
      </c>
      <c r="M297" t="b">
        <v>1</v>
      </c>
      <c r="N297">
        <v>665</v>
      </c>
      <c r="O297" t="b">
        <v>1</v>
      </c>
      <c r="P297" t="s">
        <v>8269</v>
      </c>
      <c r="Q297" s="5">
        <f>E297/D297</f>
        <v>1.3310911999999999</v>
      </c>
      <c r="R297" s="8">
        <f>E297/N297</f>
        <v>100.08204511278196</v>
      </c>
      <c r="S297" s="9" t="str">
        <f>LEFT(P297, SEARCH("/",P297,1)-1)</f>
        <v>film &amp; video</v>
      </c>
      <c r="T297" s="9" t="str">
        <f>RIGHT(P297,LEN(P297)-SEARCH("/",P297,1))</f>
        <v>documentary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9">
        <f>(((I298/60)/60/24)+DATE(1970,1,1)+(-5/24))</f>
        <v>41159.267164351848</v>
      </c>
      <c r="K298">
        <v>1344857083</v>
      </c>
      <c r="L298" s="19">
        <f>(((K298/60)/60/24)+DATE(1970,1,1)+(-5/24))</f>
        <v>41134.267164351848</v>
      </c>
      <c r="M298" t="b">
        <v>1</v>
      </c>
      <c r="N298">
        <v>129</v>
      </c>
      <c r="O298" t="b">
        <v>1</v>
      </c>
      <c r="P298" t="s">
        <v>8269</v>
      </c>
      <c r="Q298" s="5">
        <f>E298/D298</f>
        <v>1.187262</v>
      </c>
      <c r="R298" s="8">
        <f>E298/N298</f>
        <v>230.08953488372092</v>
      </c>
      <c r="S298" s="9" t="str">
        <f>LEFT(P298, SEARCH("/",P298,1)-1)</f>
        <v>film &amp; video</v>
      </c>
      <c r="T298" s="9" t="str">
        <f>RIGHT(P298,LEN(P298)-SEARCH("/",P298,1))</f>
        <v>documentary</v>
      </c>
    </row>
    <row r="299" spans="1:20" ht="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9">
        <f>(((I299/60)/60/24)+DATE(1970,1,1)+(-5/24))</f>
        <v>42124.957638888889</v>
      </c>
      <c r="K299">
        <v>1427390901</v>
      </c>
      <c r="L299" s="19">
        <f>(((K299/60)/60/24)+DATE(1970,1,1)+(-5/24))</f>
        <v>42089.519687500004</v>
      </c>
      <c r="M299" t="b">
        <v>1</v>
      </c>
      <c r="N299">
        <v>142</v>
      </c>
      <c r="O299" t="b">
        <v>1</v>
      </c>
      <c r="P299" t="s">
        <v>8269</v>
      </c>
      <c r="Q299" s="5">
        <f>E299/D299</f>
        <v>1.0064</v>
      </c>
      <c r="R299" s="8">
        <f>E299/N299</f>
        <v>141.74647887323943</v>
      </c>
      <c r="S299" s="9" t="str">
        <f>LEFT(P299, SEARCH("/",P299,1)-1)</f>
        <v>film &amp; video</v>
      </c>
      <c r="T299" s="9" t="str">
        <f>RIGHT(P299,LEN(P299)-SEARCH("/",P299,1))</f>
        <v>documentary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9">
        <f>(((I300/60)/60/24)+DATE(1970,1,1)+(-5/24))</f>
        <v>41768.666666666664</v>
      </c>
      <c r="K300">
        <v>1394536048</v>
      </c>
      <c r="L300" s="19">
        <f>(((K300/60)/60/24)+DATE(1970,1,1)+(-5/24))</f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5">
        <f>E300/D300</f>
        <v>1.089324126984127</v>
      </c>
      <c r="R300" s="8">
        <f>E300/N300</f>
        <v>56.344351395730705</v>
      </c>
      <c r="S300" s="9" t="str">
        <f>LEFT(P300, SEARCH("/",P300,1)-1)</f>
        <v>film &amp; video</v>
      </c>
      <c r="T300" s="9" t="str">
        <f>RIGHT(P300,LEN(P300)-SEARCH("/",P300,1))</f>
        <v>documentary</v>
      </c>
    </row>
    <row r="301" spans="1:20" ht="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9">
        <f>(((I301/60)/60/24)+DATE(1970,1,1)+(-5/24))</f>
        <v>40499.058564814812</v>
      </c>
      <c r="K301">
        <v>1287379460</v>
      </c>
      <c r="L301" s="19">
        <f>(((K301/60)/60/24)+DATE(1970,1,1)+(-5/24))</f>
        <v>40469.016898148147</v>
      </c>
      <c r="M301" t="b">
        <v>1</v>
      </c>
      <c r="N301">
        <v>244</v>
      </c>
      <c r="O301" t="b">
        <v>1</v>
      </c>
      <c r="P301" t="s">
        <v>8269</v>
      </c>
      <c r="Q301" s="5">
        <f>E301/D301</f>
        <v>1.789525</v>
      </c>
      <c r="R301" s="8">
        <f>E301/N301</f>
        <v>73.341188524590166</v>
      </c>
      <c r="S301" s="9" t="str">
        <f>LEFT(P301, SEARCH("/",P301,1)-1)</f>
        <v>film &amp; video</v>
      </c>
      <c r="T301" s="9" t="str">
        <f>RIGHT(P301,LEN(P301)-SEARCH("/",P301,1))</f>
        <v>documentary</v>
      </c>
    </row>
    <row r="302" spans="1:20" ht="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9">
        <f>(((I302/60)/60/24)+DATE(1970,1,1)+(-5/24))</f>
        <v>40657.751597222217</v>
      </c>
      <c r="K302">
        <v>1301007738</v>
      </c>
      <c r="L302" s="19">
        <f>(((K302/60)/60/24)+DATE(1970,1,1)+(-5/24))</f>
        <v>40626.751597222217</v>
      </c>
      <c r="M302" t="b">
        <v>1</v>
      </c>
      <c r="N302">
        <v>298</v>
      </c>
      <c r="O302" t="b">
        <v>1</v>
      </c>
      <c r="P302" t="s">
        <v>8269</v>
      </c>
      <c r="Q302" s="5">
        <f>E302/D302</f>
        <v>1.0172264</v>
      </c>
      <c r="R302" s="8">
        <f>E302/N302</f>
        <v>85.337785234899329</v>
      </c>
      <c r="S302" s="9" t="str">
        <f>LEFT(P302, SEARCH("/",P302,1)-1)</f>
        <v>film &amp; video</v>
      </c>
      <c r="T302" s="9" t="str">
        <f>RIGHT(P302,LEN(P302)-SEARCH("/",P302,1))</f>
        <v>documentary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9">
        <f>(((I303/60)/60/24)+DATE(1970,1,1)+(-5/24))</f>
        <v>41352.487673611111</v>
      </c>
      <c r="K303">
        <v>1360258935</v>
      </c>
      <c r="L303" s="19">
        <f>(((K303/60)/60/24)+DATE(1970,1,1)+(-5/24))</f>
        <v>41312.529340277775</v>
      </c>
      <c r="M303" t="b">
        <v>1</v>
      </c>
      <c r="N303">
        <v>251</v>
      </c>
      <c r="O303" t="b">
        <v>1</v>
      </c>
      <c r="P303" t="s">
        <v>8269</v>
      </c>
      <c r="Q303" s="5">
        <f>E303/D303</f>
        <v>1.1873499999999999</v>
      </c>
      <c r="R303" s="8">
        <f>E303/N303</f>
        <v>61.496215139442228</v>
      </c>
      <c r="S303" s="9" t="str">
        <f>LEFT(P303, SEARCH("/",P303,1)-1)</f>
        <v>film &amp; video</v>
      </c>
      <c r="T303" s="9" t="str">
        <f>RIGHT(P303,LEN(P303)-SEARCH("/",P303,1))</f>
        <v>documentary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9">
        <f>(((I304/60)/60/24)+DATE(1970,1,1)+(-5/24))</f>
        <v>40963.648587962962</v>
      </c>
      <c r="K304">
        <v>1327523638</v>
      </c>
      <c r="L304" s="19">
        <f>(((K304/60)/60/24)+DATE(1970,1,1)+(-5/24))</f>
        <v>40933.648587962962</v>
      </c>
      <c r="M304" t="b">
        <v>1</v>
      </c>
      <c r="N304">
        <v>108</v>
      </c>
      <c r="O304" t="b">
        <v>1</v>
      </c>
      <c r="P304" t="s">
        <v>8269</v>
      </c>
      <c r="Q304" s="5">
        <f>E304/D304</f>
        <v>1.0045999999999999</v>
      </c>
      <c r="R304" s="8">
        <f>E304/N304</f>
        <v>93.018518518518519</v>
      </c>
      <c r="S304" s="9" t="str">
        <f>LEFT(P304, SEARCH("/",P304,1)-1)</f>
        <v>film &amp; video</v>
      </c>
      <c r="T304" s="9" t="str">
        <f>RIGHT(P304,LEN(P304)-SEARCH("/",P304,1))</f>
        <v>documentary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9">
        <f>(((I305/60)/60/24)+DATE(1970,1,1)+(-5/24))</f>
        <v>41061.862800925926</v>
      </c>
      <c r="K305">
        <v>1336009346</v>
      </c>
      <c r="L305" s="19">
        <f>(((K305/60)/60/24)+DATE(1970,1,1)+(-5/24))</f>
        <v>41031.862800925926</v>
      </c>
      <c r="M305" t="b">
        <v>1</v>
      </c>
      <c r="N305">
        <v>82</v>
      </c>
      <c r="O305" t="b">
        <v>1</v>
      </c>
      <c r="P305" t="s">
        <v>8269</v>
      </c>
      <c r="Q305" s="5">
        <f>E305/D305</f>
        <v>1.3746666666666667</v>
      </c>
      <c r="R305" s="8">
        <f>E305/N305</f>
        <v>50.292682926829265</v>
      </c>
      <c r="S305" s="9" t="str">
        <f>LEFT(P305, SEARCH("/",P305,1)-1)</f>
        <v>film &amp; video</v>
      </c>
      <c r="T305" s="9" t="str">
        <f>RIGHT(P305,LEN(P305)-SEARCH("/",P305,1))</f>
        <v>documentary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9">
        <f>(((I306/60)/60/24)+DATE(1970,1,1)+(-5/24))</f>
        <v>41152.875</v>
      </c>
      <c r="K306">
        <v>1343096197</v>
      </c>
      <c r="L306" s="19">
        <f>(((K306/60)/60/24)+DATE(1970,1,1)+(-5/24))</f>
        <v>41113.88653935185</v>
      </c>
      <c r="M306" t="b">
        <v>1</v>
      </c>
      <c r="N306">
        <v>74</v>
      </c>
      <c r="O306" t="b">
        <v>1</v>
      </c>
      <c r="P306" t="s">
        <v>8269</v>
      </c>
      <c r="Q306" s="5">
        <f>E306/D306</f>
        <v>2.3164705882352941</v>
      </c>
      <c r="R306" s="8">
        <f>E306/N306</f>
        <v>106.43243243243244</v>
      </c>
      <c r="S306" s="9" t="str">
        <f>LEFT(P306, SEARCH("/",P306,1)-1)</f>
        <v>film &amp; video</v>
      </c>
      <c r="T306" s="9" t="str">
        <f>RIGHT(P306,LEN(P306)-SEARCH("/",P306,1))</f>
        <v>documentary</v>
      </c>
    </row>
    <row r="307" spans="1:20" ht="30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9">
        <f>(((I307/60)/60/24)+DATE(1970,1,1)+(-5/24))</f>
        <v>40978.421863425923</v>
      </c>
      <c r="K307">
        <v>1328800049</v>
      </c>
      <c r="L307" s="19">
        <f>(((K307/60)/60/24)+DATE(1970,1,1)+(-5/24))</f>
        <v>40948.421863425923</v>
      </c>
      <c r="M307" t="b">
        <v>1</v>
      </c>
      <c r="N307">
        <v>189</v>
      </c>
      <c r="O307" t="b">
        <v>1</v>
      </c>
      <c r="P307" t="s">
        <v>8269</v>
      </c>
      <c r="Q307" s="5">
        <f>E307/D307</f>
        <v>1.3033333333333332</v>
      </c>
      <c r="R307" s="8">
        <f>E307/N307</f>
        <v>51.719576719576722</v>
      </c>
      <c r="S307" s="9" t="str">
        <f>LEFT(P307, SEARCH("/",P307,1)-1)</f>
        <v>film &amp; video</v>
      </c>
      <c r="T307" s="9" t="str">
        <f>RIGHT(P307,LEN(P307)-SEARCH("/",P307,1))</f>
        <v>documentary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9">
        <f>(((I308/60)/60/24)+DATE(1970,1,1)+(-5/24))</f>
        <v>41353.587187500001</v>
      </c>
      <c r="K308">
        <v>1362081933</v>
      </c>
      <c r="L308" s="19">
        <f>(((K308/60)/60/24)+DATE(1970,1,1)+(-5/24))</f>
        <v>41333.628854166665</v>
      </c>
      <c r="M308" t="b">
        <v>1</v>
      </c>
      <c r="N308">
        <v>80</v>
      </c>
      <c r="O308" t="b">
        <v>1</v>
      </c>
      <c r="P308" t="s">
        <v>8269</v>
      </c>
      <c r="Q308" s="5">
        <f>E308/D308</f>
        <v>2.9289999999999998</v>
      </c>
      <c r="R308" s="8">
        <f>E308/N308</f>
        <v>36.612499999999997</v>
      </c>
      <c r="S308" s="9" t="str">
        <f>LEFT(P308, SEARCH("/",P308,1)-1)</f>
        <v>film &amp; video</v>
      </c>
      <c r="T308" s="9" t="str">
        <f>RIGHT(P308,LEN(P308)-SEARCH("/",P308,1))</f>
        <v>documentary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9">
        <f>(((I309/60)/60/24)+DATE(1970,1,1)+(-5/24))</f>
        <v>41312.736122685179</v>
      </c>
      <c r="K309">
        <v>1357684801</v>
      </c>
      <c r="L309" s="19">
        <f>(((K309/60)/60/24)+DATE(1970,1,1)+(-5/24))</f>
        <v>41282.736122685179</v>
      </c>
      <c r="M309" t="b">
        <v>1</v>
      </c>
      <c r="N309">
        <v>576</v>
      </c>
      <c r="O309" t="b">
        <v>1</v>
      </c>
      <c r="P309" t="s">
        <v>8269</v>
      </c>
      <c r="Q309" s="5">
        <f>E309/D309</f>
        <v>1.1131818181818183</v>
      </c>
      <c r="R309" s="8">
        <f>E309/N309</f>
        <v>42.517361111111114</v>
      </c>
      <c r="S309" s="9" t="str">
        <f>LEFT(P309, SEARCH("/",P309,1)-1)</f>
        <v>film &amp; video</v>
      </c>
      <c r="T309" s="9" t="str">
        <f>RIGHT(P309,LEN(P309)-SEARCH("/",P309,1))</f>
        <v>documentary</v>
      </c>
    </row>
    <row r="310" spans="1:20" ht="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9">
        <f>(((I310/60)/60/24)+DATE(1970,1,1)+(-5/24))</f>
        <v>40612.486226851848</v>
      </c>
      <c r="K310">
        <v>1295887210</v>
      </c>
      <c r="L310" s="19">
        <f>(((K310/60)/60/24)+DATE(1970,1,1)+(-5/24))</f>
        <v>40567.486226851848</v>
      </c>
      <c r="M310" t="b">
        <v>1</v>
      </c>
      <c r="N310">
        <v>202</v>
      </c>
      <c r="O310" t="b">
        <v>1</v>
      </c>
      <c r="P310" t="s">
        <v>8269</v>
      </c>
      <c r="Q310" s="5">
        <f>E310/D310</f>
        <v>1.0556666666666668</v>
      </c>
      <c r="R310" s="8">
        <f>E310/N310</f>
        <v>62.712871287128714</v>
      </c>
      <c r="S310" s="9" t="str">
        <f>LEFT(P310, SEARCH("/",P310,1)-1)</f>
        <v>film &amp; video</v>
      </c>
      <c r="T310" s="9" t="str">
        <f>RIGHT(P310,LEN(P310)-SEARCH("/",P310,1))</f>
        <v>documentary</v>
      </c>
    </row>
    <row r="311" spans="1:20" ht="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9">
        <f>(((I311/60)/60/24)+DATE(1970,1,1)+(-5/24))</f>
        <v>41155.543217592589</v>
      </c>
      <c r="K311">
        <v>1344880934</v>
      </c>
      <c r="L311" s="19">
        <f>(((K311/60)/60/24)+DATE(1970,1,1)+(-5/24))</f>
        <v>41134.543217592589</v>
      </c>
      <c r="M311" t="b">
        <v>1</v>
      </c>
      <c r="N311">
        <v>238</v>
      </c>
      <c r="O311" t="b">
        <v>1</v>
      </c>
      <c r="P311" t="s">
        <v>8269</v>
      </c>
      <c r="Q311" s="5">
        <f>E311/D311</f>
        <v>1.1894444444444445</v>
      </c>
      <c r="R311" s="8">
        <f>E311/N311</f>
        <v>89.957983193277315</v>
      </c>
      <c r="S311" s="9" t="str">
        <f>LEFT(P311, SEARCH("/",P311,1)-1)</f>
        <v>film &amp; video</v>
      </c>
      <c r="T311" s="9" t="str">
        <f>RIGHT(P311,LEN(P311)-SEARCH("/",P311,1))</f>
        <v>documentary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9">
        <f>(((I312/60)/60/24)+DATE(1970,1,1)+(-5/24))</f>
        <v>40835.875</v>
      </c>
      <c r="K312">
        <v>1317788623</v>
      </c>
      <c r="L312" s="19">
        <f>(((K312/60)/60/24)+DATE(1970,1,1)+(-5/24))</f>
        <v>40820.974803240737</v>
      </c>
      <c r="M312" t="b">
        <v>1</v>
      </c>
      <c r="N312">
        <v>36</v>
      </c>
      <c r="O312" t="b">
        <v>1</v>
      </c>
      <c r="P312" t="s">
        <v>8269</v>
      </c>
      <c r="Q312" s="5">
        <f>E312/D312</f>
        <v>1.04129</v>
      </c>
      <c r="R312" s="8">
        <f>E312/N312</f>
        <v>28.924722222222222</v>
      </c>
      <c r="S312" s="9" t="str">
        <f>LEFT(P312, SEARCH("/",P312,1)-1)</f>
        <v>film &amp; video</v>
      </c>
      <c r="T312" s="9" t="str">
        <f>RIGHT(P312,LEN(P312)-SEARCH("/",P312,1))</f>
        <v>documentary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9">
        <f>(((I313/60)/60/24)+DATE(1970,1,1)+(-5/24))</f>
        <v>40909.124305555553</v>
      </c>
      <c r="K313">
        <v>1321852592</v>
      </c>
      <c r="L313" s="19">
        <f>(((K313/60)/60/24)+DATE(1970,1,1)+(-5/24))</f>
        <v>40868.011481481481</v>
      </c>
      <c r="M313" t="b">
        <v>1</v>
      </c>
      <c r="N313">
        <v>150</v>
      </c>
      <c r="O313" t="b">
        <v>1</v>
      </c>
      <c r="P313" t="s">
        <v>8269</v>
      </c>
      <c r="Q313" s="5">
        <f>E313/D313</f>
        <v>1.0410165</v>
      </c>
      <c r="R313" s="8">
        <f>E313/N313</f>
        <v>138.8022</v>
      </c>
      <c r="S313" s="9" t="str">
        <f>LEFT(P313, SEARCH("/",P313,1)-1)</f>
        <v>film &amp; video</v>
      </c>
      <c r="T313" s="9" t="str">
        <f>RIGHT(P313,LEN(P313)-SEARCH("/",P313,1))</f>
        <v>documentary</v>
      </c>
    </row>
    <row r="314" spans="1:20" ht="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9">
        <f>(((I314/60)/60/24)+DATE(1970,1,1)+(-5/24))</f>
        <v>41378.669351851851</v>
      </c>
      <c r="K314">
        <v>1363381432</v>
      </c>
      <c r="L314" s="19">
        <f>(((K314/60)/60/24)+DATE(1970,1,1)+(-5/24))</f>
        <v>41348.669351851851</v>
      </c>
      <c r="M314" t="b">
        <v>1</v>
      </c>
      <c r="N314">
        <v>146</v>
      </c>
      <c r="O314" t="b">
        <v>1</v>
      </c>
      <c r="P314" t="s">
        <v>8269</v>
      </c>
      <c r="Q314" s="5">
        <f>E314/D314</f>
        <v>1.1187499999999999</v>
      </c>
      <c r="R314" s="8">
        <f>E314/N314</f>
        <v>61.301369863013697</v>
      </c>
      <c r="S314" s="9" t="str">
        <f>LEFT(P314, SEARCH("/",P314,1)-1)</f>
        <v>film &amp; video</v>
      </c>
      <c r="T314" s="9" t="str">
        <f>RIGHT(P314,LEN(P314)-SEARCH("/",P314,1))</f>
        <v>documentary</v>
      </c>
    </row>
    <row r="315" spans="1:20" ht="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9">
        <f>(((I315/60)/60/24)+DATE(1970,1,1)+(-5/24))</f>
        <v>40401.457638888889</v>
      </c>
      <c r="K315">
        <v>1277702894</v>
      </c>
      <c r="L315" s="19">
        <f>(((K315/60)/60/24)+DATE(1970,1,1)+(-5/24))</f>
        <v>40357.019606481481</v>
      </c>
      <c r="M315" t="b">
        <v>1</v>
      </c>
      <c r="N315">
        <v>222</v>
      </c>
      <c r="O315" t="b">
        <v>1</v>
      </c>
      <c r="P315" t="s">
        <v>8269</v>
      </c>
      <c r="Q315" s="5">
        <f>E315/D315</f>
        <v>1.0473529411764706</v>
      </c>
      <c r="R315" s="8">
        <f>E315/N315</f>
        <v>80.202702702702709</v>
      </c>
      <c r="S315" s="9" t="str">
        <f>LEFT(P315, SEARCH("/",P315,1)-1)</f>
        <v>film &amp; video</v>
      </c>
      <c r="T315" s="9" t="str">
        <f>RIGHT(P315,LEN(P315)-SEARCH("/",P315,1))</f>
        <v>documentary</v>
      </c>
    </row>
    <row r="316" spans="1:20" ht="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9">
        <f>(((I316/60)/60/24)+DATE(1970,1,1)+(-5/24))</f>
        <v>41334.624861111108</v>
      </c>
      <c r="K316">
        <v>1359575988</v>
      </c>
      <c r="L316" s="19">
        <f>(((K316/60)/60/24)+DATE(1970,1,1)+(-5/24))</f>
        <v>41304.624861111108</v>
      </c>
      <c r="M316" t="b">
        <v>1</v>
      </c>
      <c r="N316">
        <v>120</v>
      </c>
      <c r="O316" t="b">
        <v>1</v>
      </c>
      <c r="P316" t="s">
        <v>8269</v>
      </c>
      <c r="Q316" s="5">
        <f>E316/D316</f>
        <v>3.8515000000000001</v>
      </c>
      <c r="R316" s="8">
        <f>E316/N316</f>
        <v>32.095833333333331</v>
      </c>
      <c r="S316" s="9" t="str">
        <f>LEFT(P316, SEARCH("/",P316,1)-1)</f>
        <v>film &amp; video</v>
      </c>
      <c r="T316" s="9" t="str">
        <f>RIGHT(P316,LEN(P316)-SEARCH("/",P316,1))</f>
        <v>documentary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9">
        <f>(((I317/60)/60/24)+DATE(1970,1,1)+(-5/24))</f>
        <v>41143.564050925925</v>
      </c>
      <c r="K317">
        <v>1343068334</v>
      </c>
      <c r="L317" s="19">
        <f>(((K317/60)/60/24)+DATE(1970,1,1)+(-5/24))</f>
        <v>41113.564050925925</v>
      </c>
      <c r="M317" t="b">
        <v>1</v>
      </c>
      <c r="N317">
        <v>126</v>
      </c>
      <c r="O317" t="b">
        <v>1</v>
      </c>
      <c r="P317" t="s">
        <v>8269</v>
      </c>
      <c r="Q317" s="5">
        <f>E317/D317</f>
        <v>1.01248</v>
      </c>
      <c r="R317" s="8">
        <f>E317/N317</f>
        <v>200.88888888888889</v>
      </c>
      <c r="S317" s="9" t="str">
        <f>LEFT(P317, SEARCH("/",P317,1)-1)</f>
        <v>film &amp; video</v>
      </c>
      <c r="T317" s="9" t="str">
        <f>RIGHT(P317,LEN(P317)-SEARCH("/",P317,1))</f>
        <v>documentary</v>
      </c>
    </row>
    <row r="318" spans="1:20" ht="30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9">
        <f>(((I318/60)/60/24)+DATE(1970,1,1)+(-5/24))</f>
        <v>41983.999305555553</v>
      </c>
      <c r="K318">
        <v>1415398197</v>
      </c>
      <c r="L318" s="19">
        <f>(((K318/60)/60/24)+DATE(1970,1,1)+(-5/24))</f>
        <v>41950.715243055551</v>
      </c>
      <c r="M318" t="b">
        <v>1</v>
      </c>
      <c r="N318">
        <v>158</v>
      </c>
      <c r="O318" t="b">
        <v>1</v>
      </c>
      <c r="P318" t="s">
        <v>8269</v>
      </c>
      <c r="Q318" s="5">
        <f>E318/D318</f>
        <v>1.1377333333333333</v>
      </c>
      <c r="R318" s="8">
        <f>E318/N318</f>
        <v>108.01265822784811</v>
      </c>
      <c r="S318" s="9" t="str">
        <f>LEFT(P318, SEARCH("/",P318,1)-1)</f>
        <v>film &amp; video</v>
      </c>
      <c r="T318" s="9" t="str">
        <f>RIGHT(P318,LEN(P318)-SEARCH("/",P318,1))</f>
        <v>documentary</v>
      </c>
    </row>
    <row r="319" spans="1:20" ht="30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9">
        <f>(((I319/60)/60/24)+DATE(1970,1,1)+(-5/24))</f>
        <v>41619.468553240738</v>
      </c>
      <c r="K319">
        <v>1384186483</v>
      </c>
      <c r="L319" s="19">
        <f>(((K319/60)/60/24)+DATE(1970,1,1)+(-5/24))</f>
        <v>41589.468553240738</v>
      </c>
      <c r="M319" t="b">
        <v>1</v>
      </c>
      <c r="N319">
        <v>316</v>
      </c>
      <c r="O319" t="b">
        <v>1</v>
      </c>
      <c r="P319" t="s">
        <v>8269</v>
      </c>
      <c r="Q319" s="5">
        <f>E319/D319</f>
        <v>1.0080333333333333</v>
      </c>
      <c r="R319" s="8">
        <f>E319/N319</f>
        <v>95.699367088607602</v>
      </c>
      <c r="S319" s="9" t="str">
        <f>LEFT(P319, SEARCH("/",P319,1)-1)</f>
        <v>film &amp; video</v>
      </c>
      <c r="T319" s="9" t="str">
        <f>RIGHT(P319,LEN(P319)-SEARCH("/",P319,1))</f>
        <v>documentary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9">
        <f>(((I320/60)/60/24)+DATE(1970,1,1)+(-5/24))</f>
        <v>41359.788784722223</v>
      </c>
      <c r="K320">
        <v>1361753751</v>
      </c>
      <c r="L320" s="19">
        <f>(((K320/60)/60/24)+DATE(1970,1,1)+(-5/24))</f>
        <v>41329.830451388887</v>
      </c>
      <c r="M320" t="b">
        <v>1</v>
      </c>
      <c r="N320">
        <v>284</v>
      </c>
      <c r="O320" t="b">
        <v>1</v>
      </c>
      <c r="P320" t="s">
        <v>8269</v>
      </c>
      <c r="Q320" s="5">
        <f>E320/D320</f>
        <v>2.8332000000000002</v>
      </c>
      <c r="R320" s="8">
        <f>E320/N320</f>
        <v>49.880281690140848</v>
      </c>
      <c r="S320" s="9" t="str">
        <f>LEFT(P320, SEARCH("/",P320,1)-1)</f>
        <v>film &amp; video</v>
      </c>
      <c r="T320" s="9" t="str">
        <f>RIGHT(P320,LEN(P320)-SEARCH("/",P320,1))</f>
        <v>documentary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9">
        <f>(((I321/60)/60/24)+DATE(1970,1,1)+(-5/24))</f>
        <v>40211.124305555553</v>
      </c>
      <c r="K321">
        <v>1257538029</v>
      </c>
      <c r="L321" s="19">
        <f>(((K321/60)/60/24)+DATE(1970,1,1)+(-5/24))</f>
        <v>40123.629965277774</v>
      </c>
      <c r="M321" t="b">
        <v>1</v>
      </c>
      <c r="N321">
        <v>51</v>
      </c>
      <c r="O321" t="b">
        <v>1</v>
      </c>
      <c r="P321" t="s">
        <v>8269</v>
      </c>
      <c r="Q321" s="5">
        <f>E321/D321</f>
        <v>1.1268</v>
      </c>
      <c r="R321" s="8">
        <f>E321/N321</f>
        <v>110.47058823529412</v>
      </c>
      <c r="S321" s="9" t="str">
        <f>LEFT(P321, SEARCH("/",P321,1)-1)</f>
        <v>film &amp; video</v>
      </c>
      <c r="T321" s="9" t="str">
        <f>RIGHT(P321,LEN(P321)-SEARCH("/",P321,1))</f>
        <v>documentary</v>
      </c>
    </row>
    <row r="322" spans="1:20" ht="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9">
        <f>(((I322/60)/60/24)+DATE(1970,1,1)+(-5/24))</f>
        <v>42360.749999999993</v>
      </c>
      <c r="K322">
        <v>1448284433</v>
      </c>
      <c r="L322" s="19">
        <f>(((K322/60)/60/24)+DATE(1970,1,1)+(-5/24))</f>
        <v>42331.34297453703</v>
      </c>
      <c r="M322" t="b">
        <v>1</v>
      </c>
      <c r="N322">
        <v>158</v>
      </c>
      <c r="O322" t="b">
        <v>1</v>
      </c>
      <c r="P322" t="s">
        <v>8269</v>
      </c>
      <c r="Q322" s="5">
        <f>E322/D322</f>
        <v>1.0658000000000001</v>
      </c>
      <c r="R322" s="8">
        <f>E322/N322</f>
        <v>134.91139240506328</v>
      </c>
      <c r="S322" s="9" t="str">
        <f>LEFT(P322, SEARCH("/",P322,1)-1)</f>
        <v>film &amp; video</v>
      </c>
      <c r="T322" s="9" t="str">
        <f>RIGHT(P322,LEN(P322)-SEARCH("/",P322,1))</f>
        <v>documentary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9">
        <f>(((I323/60)/60/24)+DATE(1970,1,1)+(-5/24))</f>
        <v>42682.27993055556</v>
      </c>
      <c r="K323">
        <v>1475577786</v>
      </c>
      <c r="L323" s="19">
        <f>(((K323/60)/60/24)+DATE(1970,1,1)+(-5/24))</f>
        <v>42647.238263888888</v>
      </c>
      <c r="M323" t="b">
        <v>1</v>
      </c>
      <c r="N323">
        <v>337</v>
      </c>
      <c r="O323" t="b">
        <v>1</v>
      </c>
      <c r="P323" t="s">
        <v>8269</v>
      </c>
      <c r="Q323" s="5">
        <f>E323/D323</f>
        <v>1.0266285714285714</v>
      </c>
      <c r="R323" s="8">
        <f>E323/N323</f>
        <v>106.62314540059347</v>
      </c>
      <c r="S323" s="9" t="str">
        <f>LEFT(P323, SEARCH("/",P323,1)-1)</f>
        <v>film &amp; video</v>
      </c>
      <c r="T323" s="9" t="str">
        <f>RIGHT(P323,LEN(P323)-SEARCH("/",P323,1))</f>
        <v>documentary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9">
        <f>(((I324/60)/60/24)+DATE(1970,1,1)+(-5/24))</f>
        <v>42503.361666666664</v>
      </c>
      <c r="K324">
        <v>1460554848</v>
      </c>
      <c r="L324" s="19">
        <f>(((K324/60)/60/24)+DATE(1970,1,1)+(-5/24))</f>
        <v>42473.361666666664</v>
      </c>
      <c r="M324" t="b">
        <v>1</v>
      </c>
      <c r="N324">
        <v>186</v>
      </c>
      <c r="O324" t="b">
        <v>1</v>
      </c>
      <c r="P324" t="s">
        <v>8269</v>
      </c>
      <c r="Q324" s="5">
        <f>E324/D324</f>
        <v>1.0791200000000001</v>
      </c>
      <c r="R324" s="8">
        <f>E324/N324</f>
        <v>145.04301075268816</v>
      </c>
      <c r="S324" s="9" t="str">
        <f>LEFT(P324, SEARCH("/",P324,1)-1)</f>
        <v>film &amp; video</v>
      </c>
      <c r="T324" s="9" t="str">
        <f>RIGHT(P324,LEN(P324)-SEARCH("/",P324,1))</f>
        <v>documentary</v>
      </c>
    </row>
    <row r="325" spans="1:20" ht="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9">
        <f>(((I325/60)/60/24)+DATE(1970,1,1)+(-5/24))</f>
        <v>42725.124305555553</v>
      </c>
      <c r="K325">
        <v>1479886966</v>
      </c>
      <c r="L325" s="19">
        <f>(((K325/60)/60/24)+DATE(1970,1,1)+(-5/24))</f>
        <v>42697.113032407404</v>
      </c>
      <c r="M325" t="b">
        <v>1</v>
      </c>
      <c r="N325">
        <v>58</v>
      </c>
      <c r="O325" t="b">
        <v>1</v>
      </c>
      <c r="P325" t="s">
        <v>8269</v>
      </c>
      <c r="Q325" s="5">
        <f>E325/D325</f>
        <v>1.2307407407407407</v>
      </c>
      <c r="R325" s="8">
        <f>E325/N325</f>
        <v>114.58620689655173</v>
      </c>
      <c r="S325" s="9" t="str">
        <f>LEFT(P325, SEARCH("/",P325,1)-1)</f>
        <v>film &amp; video</v>
      </c>
      <c r="T325" s="9" t="str">
        <f>RIGHT(P325,LEN(P325)-SEARCH("/",P325,1))</f>
        <v>documentary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9">
        <f>(((I326/60)/60/24)+DATE(1970,1,1)+(-5/24))</f>
        <v>42217.417916666665</v>
      </c>
      <c r="K326">
        <v>1435590108</v>
      </c>
      <c r="L326" s="19">
        <f>(((K326/60)/60/24)+DATE(1970,1,1)+(-5/24))</f>
        <v>42184.417916666665</v>
      </c>
      <c r="M326" t="b">
        <v>1</v>
      </c>
      <c r="N326">
        <v>82</v>
      </c>
      <c r="O326" t="b">
        <v>1</v>
      </c>
      <c r="P326" t="s">
        <v>8269</v>
      </c>
      <c r="Q326" s="5">
        <f>E326/D326</f>
        <v>1.016</v>
      </c>
      <c r="R326" s="8">
        <f>E326/N326</f>
        <v>105.3170731707317</v>
      </c>
      <c r="S326" s="9" t="str">
        <f>LEFT(P326, SEARCH("/",P326,1)-1)</f>
        <v>film &amp; video</v>
      </c>
      <c r="T326" s="9" t="str">
        <f>RIGHT(P326,LEN(P326)-SEARCH("/",P326,1))</f>
        <v>documentary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9">
        <f>(((I327/60)/60/24)+DATE(1970,1,1)+(-5/24))</f>
        <v>42723.979548611103</v>
      </c>
      <c r="K327">
        <v>1479184233</v>
      </c>
      <c r="L327" s="19">
        <f>(((K327/60)/60/24)+DATE(1970,1,1)+(-5/24))</f>
        <v>42688.979548611103</v>
      </c>
      <c r="M327" t="b">
        <v>1</v>
      </c>
      <c r="N327">
        <v>736</v>
      </c>
      <c r="O327" t="b">
        <v>1</v>
      </c>
      <c r="P327" t="s">
        <v>8269</v>
      </c>
      <c r="Q327" s="5">
        <f>E327/D327</f>
        <v>1.04396</v>
      </c>
      <c r="R327" s="8">
        <f>E327/N327</f>
        <v>70.921195652173907</v>
      </c>
      <c r="S327" s="9" t="str">
        <f>LEFT(P327, SEARCH("/",P327,1)-1)</f>
        <v>film &amp; video</v>
      </c>
      <c r="T327" s="9" t="str">
        <f>RIGHT(P327,LEN(P327)-SEARCH("/",P327,1))</f>
        <v>documentary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9">
        <f>(((I328/60)/60/24)+DATE(1970,1,1)+(-5/24))</f>
        <v>42808.747916666667</v>
      </c>
      <c r="K328">
        <v>1486625606</v>
      </c>
      <c r="L328" s="19">
        <f>(((K328/60)/60/24)+DATE(1970,1,1)+(-5/24))</f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5">
        <f>E328/D328</f>
        <v>1.1292973333333334</v>
      </c>
      <c r="R328" s="8">
        <f>E328/N328</f>
        <v>147.17167680278018</v>
      </c>
      <c r="S328" s="9" t="str">
        <f>LEFT(P328, SEARCH("/",P328,1)-1)</f>
        <v>film &amp; video</v>
      </c>
      <c r="T328" s="9" t="str">
        <f>RIGHT(P328,LEN(P328)-SEARCH("/",P328,1))</f>
        <v>documentary</v>
      </c>
    </row>
    <row r="329" spans="1:20" ht="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9">
        <f>(((I329/60)/60/24)+DATE(1970,1,1)+(-5/24))</f>
        <v>42085.124999999993</v>
      </c>
      <c r="K329">
        <v>1424669929</v>
      </c>
      <c r="L329" s="19">
        <f>(((K329/60)/60/24)+DATE(1970,1,1)+(-5/24))</f>
        <v>42058.026956018519</v>
      </c>
      <c r="M329" t="b">
        <v>1</v>
      </c>
      <c r="N329">
        <v>34</v>
      </c>
      <c r="O329" t="b">
        <v>1</v>
      </c>
      <c r="P329" t="s">
        <v>8269</v>
      </c>
      <c r="Q329" s="5">
        <f>E329/D329</f>
        <v>1.3640000000000001</v>
      </c>
      <c r="R329" s="8">
        <f>E329/N329</f>
        <v>160.47058823529412</v>
      </c>
      <c r="S329" s="9" t="str">
        <f>LEFT(P329, SEARCH("/",P329,1)-1)</f>
        <v>film &amp; video</v>
      </c>
      <c r="T329" s="9" t="str">
        <f>RIGHT(P329,LEN(P329)-SEARCH("/",P329,1))</f>
        <v>documentary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9">
        <f>(((I330/60)/60/24)+DATE(1970,1,1)+(-5/24))</f>
        <v>42308.958333333336</v>
      </c>
      <c r="K330">
        <v>1443739388</v>
      </c>
      <c r="L330" s="19">
        <f>(((K330/60)/60/24)+DATE(1970,1,1)+(-5/24))</f>
        <v>42278.738287037035</v>
      </c>
      <c r="M330" t="b">
        <v>1</v>
      </c>
      <c r="N330">
        <v>498</v>
      </c>
      <c r="O330" t="b">
        <v>1</v>
      </c>
      <c r="P330" t="s">
        <v>8269</v>
      </c>
      <c r="Q330" s="5">
        <f>E330/D330</f>
        <v>1.036144</v>
      </c>
      <c r="R330" s="8">
        <f>E330/N330</f>
        <v>156.04578313253012</v>
      </c>
      <c r="S330" s="9" t="str">
        <f>LEFT(P330, SEARCH("/",P330,1)-1)</f>
        <v>film &amp; video</v>
      </c>
      <c r="T330" s="9" t="str">
        <f>RIGHT(P330,LEN(P330)-SEARCH("/",P330,1))</f>
        <v>documentary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9">
        <f>(((I331/60)/60/24)+DATE(1970,1,1)+(-5/24))</f>
        <v>42314.958333333336</v>
      </c>
      <c r="K331">
        <v>1444821127</v>
      </c>
      <c r="L331" s="19">
        <f>(((K331/60)/60/24)+DATE(1970,1,1)+(-5/24))</f>
        <v>42291.258414351854</v>
      </c>
      <c r="M331" t="b">
        <v>1</v>
      </c>
      <c r="N331">
        <v>167</v>
      </c>
      <c r="O331" t="b">
        <v>1</v>
      </c>
      <c r="P331" t="s">
        <v>8269</v>
      </c>
      <c r="Q331" s="5">
        <f>E331/D331</f>
        <v>1.0549999999999999</v>
      </c>
      <c r="R331" s="8">
        <f>E331/N331</f>
        <v>63.17365269461078</v>
      </c>
      <c r="S331" s="9" t="str">
        <f>LEFT(P331, SEARCH("/",P331,1)-1)</f>
        <v>film &amp; video</v>
      </c>
      <c r="T331" s="9" t="str">
        <f>RIGHT(P331,LEN(P331)-SEARCH("/",P331,1))</f>
        <v>documentary</v>
      </c>
    </row>
    <row r="332" spans="1:20" ht="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9">
        <f>(((I332/60)/60/24)+DATE(1970,1,1)+(-5/24))</f>
        <v>41410.957638888889</v>
      </c>
      <c r="K332">
        <v>1366028563</v>
      </c>
      <c r="L332" s="19">
        <f>(((K332/60)/60/24)+DATE(1970,1,1)+(-5/24))</f>
        <v>41379.307442129626</v>
      </c>
      <c r="M332" t="b">
        <v>1</v>
      </c>
      <c r="N332">
        <v>340</v>
      </c>
      <c r="O332" t="b">
        <v>1</v>
      </c>
      <c r="P332" t="s">
        <v>8269</v>
      </c>
      <c r="Q332" s="5">
        <f>E332/D332</f>
        <v>1.0182857142857142</v>
      </c>
      <c r="R332" s="8">
        <f>E332/N332</f>
        <v>104.82352941176471</v>
      </c>
      <c r="S332" s="9" t="str">
        <f>LEFT(P332, SEARCH("/",P332,1)-1)</f>
        <v>film &amp; video</v>
      </c>
      <c r="T332" s="9" t="str">
        <f>RIGHT(P332,LEN(P332)-SEARCH("/",P332,1))</f>
        <v>documentary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9">
        <f>(((I333/60)/60/24)+DATE(1970,1,1)+(-5/24))</f>
        <v>42538.373078703698</v>
      </c>
      <c r="K333">
        <v>1463493434</v>
      </c>
      <c r="L333" s="19">
        <f>(((K333/60)/60/24)+DATE(1970,1,1)+(-5/24))</f>
        <v>42507.373078703698</v>
      </c>
      <c r="M333" t="b">
        <v>1</v>
      </c>
      <c r="N333">
        <v>438</v>
      </c>
      <c r="O333" t="b">
        <v>1</v>
      </c>
      <c r="P333" t="s">
        <v>8269</v>
      </c>
      <c r="Q333" s="5">
        <f>E333/D333</f>
        <v>1.0660499999999999</v>
      </c>
      <c r="R333" s="8">
        <f>E333/N333</f>
        <v>97.356164383561648</v>
      </c>
      <c r="S333" s="9" t="str">
        <f>LEFT(P333, SEARCH("/",P333,1)-1)</f>
        <v>film &amp; video</v>
      </c>
      <c r="T333" s="9" t="str">
        <f>RIGHT(P333,LEN(P333)-SEARCH("/",P333,1))</f>
        <v>documentary</v>
      </c>
    </row>
    <row r="334" spans="1:20" ht="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9">
        <f>(((I334/60)/60/24)+DATE(1970,1,1)+(-5/24))</f>
        <v>42305.124999999993</v>
      </c>
      <c r="K334">
        <v>1442420377</v>
      </c>
      <c r="L334" s="19">
        <f>(((K334/60)/60/24)+DATE(1970,1,1)+(-5/24))</f>
        <v>42263.471956018511</v>
      </c>
      <c r="M334" t="b">
        <v>1</v>
      </c>
      <c r="N334">
        <v>555</v>
      </c>
      <c r="O334" t="b">
        <v>1</v>
      </c>
      <c r="P334" t="s">
        <v>8269</v>
      </c>
      <c r="Q334" s="5">
        <f>E334/D334</f>
        <v>1.13015</v>
      </c>
      <c r="R334" s="8">
        <f>E334/N334</f>
        <v>203.63063063063063</v>
      </c>
      <c r="S334" s="9" t="str">
        <f>LEFT(P334, SEARCH("/",P334,1)-1)</f>
        <v>film &amp; video</v>
      </c>
      <c r="T334" s="9" t="str">
        <f>RIGHT(P334,LEN(P334)-SEARCH("/",P334,1))</f>
        <v>documentary</v>
      </c>
    </row>
    <row r="335" spans="1:20" ht="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9">
        <f>(((I335/60)/60/24)+DATE(1970,1,1)+(-5/24))</f>
        <v>42467.386469907404</v>
      </c>
      <c r="K335">
        <v>1457450191</v>
      </c>
      <c r="L335" s="19">
        <f>(((K335/60)/60/24)+DATE(1970,1,1)+(-5/24))</f>
        <v>42437.428136574068</v>
      </c>
      <c r="M335" t="b">
        <v>1</v>
      </c>
      <c r="N335">
        <v>266</v>
      </c>
      <c r="O335" t="b">
        <v>1</v>
      </c>
      <c r="P335" t="s">
        <v>8269</v>
      </c>
      <c r="Q335" s="5">
        <f>E335/D335</f>
        <v>1.252275</v>
      </c>
      <c r="R335" s="8">
        <f>E335/N335</f>
        <v>188.31203007518798</v>
      </c>
      <c r="S335" s="9" t="str">
        <f>LEFT(P335, SEARCH("/",P335,1)-1)</f>
        <v>film &amp; video</v>
      </c>
      <c r="T335" s="9" t="str">
        <f>RIGHT(P335,LEN(P335)-SEARCH("/",P335,1))</f>
        <v>documentary</v>
      </c>
    </row>
    <row r="336" spans="1:20" ht="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9">
        <f>(((I336/60)/60/24)+DATE(1970,1,1)+(-5/24))</f>
        <v>42139.583333333336</v>
      </c>
      <c r="K336">
        <v>1428423757</v>
      </c>
      <c r="L336" s="19">
        <f>(((K336/60)/60/24)+DATE(1970,1,1)+(-5/24))</f>
        <v>42101.474039351851</v>
      </c>
      <c r="M336" t="b">
        <v>1</v>
      </c>
      <c r="N336">
        <v>69</v>
      </c>
      <c r="O336" t="b">
        <v>1</v>
      </c>
      <c r="P336" t="s">
        <v>8269</v>
      </c>
      <c r="Q336" s="5">
        <f>E336/D336</f>
        <v>1.0119</v>
      </c>
      <c r="R336" s="8">
        <f>E336/N336</f>
        <v>146.65217391304347</v>
      </c>
      <c r="S336" s="9" t="str">
        <f>LEFT(P336, SEARCH("/",P336,1)-1)</f>
        <v>film &amp; video</v>
      </c>
      <c r="T336" s="9" t="str">
        <f>RIGHT(P336,LEN(P336)-SEARCH("/",P336,1))</f>
        <v>documentary</v>
      </c>
    </row>
    <row r="337" spans="1:20" ht="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9">
        <f>(((I337/60)/60/24)+DATE(1970,1,1)+(-5/24))</f>
        <v>42132.708333333336</v>
      </c>
      <c r="K337">
        <v>1428428515</v>
      </c>
      <c r="L337" s="19">
        <f>(((K337/60)/60/24)+DATE(1970,1,1)+(-5/24))</f>
        <v>42101.529108796291</v>
      </c>
      <c r="M337" t="b">
        <v>1</v>
      </c>
      <c r="N337">
        <v>80</v>
      </c>
      <c r="O337" t="b">
        <v>1</v>
      </c>
      <c r="P337" t="s">
        <v>8269</v>
      </c>
      <c r="Q337" s="5">
        <f>E337/D337</f>
        <v>1.0276470588235294</v>
      </c>
      <c r="R337" s="8">
        <f>E337/N337</f>
        <v>109.1875</v>
      </c>
      <c r="S337" s="9" t="str">
        <f>LEFT(P337, SEARCH("/",P337,1)-1)</f>
        <v>film &amp; video</v>
      </c>
      <c r="T337" s="9" t="str">
        <f>RIGHT(P337,LEN(P337)-SEARCH("/",P337,1))</f>
        <v>documentary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9">
        <f>(((I338/60)/60/24)+DATE(1970,1,1)+(-5/24))</f>
        <v>42321.429606481477</v>
      </c>
      <c r="K338">
        <v>1444832318</v>
      </c>
      <c r="L338" s="19">
        <f>(((K338/60)/60/24)+DATE(1970,1,1)+(-5/24))</f>
        <v>42291.387939814813</v>
      </c>
      <c r="M338" t="b">
        <v>1</v>
      </c>
      <c r="N338">
        <v>493</v>
      </c>
      <c r="O338" t="b">
        <v>1</v>
      </c>
      <c r="P338" t="s">
        <v>8269</v>
      </c>
      <c r="Q338" s="5">
        <f>E338/D338</f>
        <v>1.1683911999999999</v>
      </c>
      <c r="R338" s="8">
        <f>E338/N338</f>
        <v>59.249046653144013</v>
      </c>
      <c r="S338" s="9" t="str">
        <f>LEFT(P338, SEARCH("/",P338,1)-1)</f>
        <v>film &amp; video</v>
      </c>
      <c r="T338" s="9" t="str">
        <f>RIGHT(P338,LEN(P338)-SEARCH("/",P338,1))</f>
        <v>documentary</v>
      </c>
    </row>
    <row r="339" spans="1:20" ht="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9">
        <f>(((I339/60)/60/24)+DATE(1970,1,1)+(-5/24))</f>
        <v>42076.878564814811</v>
      </c>
      <c r="K339">
        <v>1423710308</v>
      </c>
      <c r="L339" s="19">
        <f>(((K339/60)/60/24)+DATE(1970,1,1)+(-5/24))</f>
        <v>42046.920231481483</v>
      </c>
      <c r="M339" t="b">
        <v>1</v>
      </c>
      <c r="N339">
        <v>31</v>
      </c>
      <c r="O339" t="b">
        <v>1</v>
      </c>
      <c r="P339" t="s">
        <v>8269</v>
      </c>
      <c r="Q339" s="5">
        <f>E339/D339</f>
        <v>1.0116833333333335</v>
      </c>
      <c r="R339" s="8">
        <f>E339/N339</f>
        <v>97.904838709677421</v>
      </c>
      <c r="S339" s="9" t="str">
        <f>LEFT(P339, SEARCH("/",P339,1)-1)</f>
        <v>film &amp; video</v>
      </c>
      <c r="T339" s="9" t="str">
        <f>RIGHT(P339,LEN(P339)-SEARCH("/",P339,1))</f>
        <v>documentary</v>
      </c>
    </row>
    <row r="340" spans="1:20" ht="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9">
        <f>(((I340/60)/60/24)+DATE(1970,1,1)+(-5/24))</f>
        <v>42615.833333333336</v>
      </c>
      <c r="K340">
        <v>1468001290</v>
      </c>
      <c r="L340" s="19">
        <f>(((K340/60)/60/24)+DATE(1970,1,1)+(-5/24))</f>
        <v>42559.547337962962</v>
      </c>
      <c r="M340" t="b">
        <v>1</v>
      </c>
      <c r="N340">
        <v>236</v>
      </c>
      <c r="O340" t="b">
        <v>1</v>
      </c>
      <c r="P340" t="s">
        <v>8269</v>
      </c>
      <c r="Q340" s="5">
        <f>E340/D340</f>
        <v>1.1013360000000001</v>
      </c>
      <c r="R340" s="8">
        <f>E340/N340</f>
        <v>70.000169491525426</v>
      </c>
      <c r="S340" s="9" t="str">
        <f>LEFT(P340, SEARCH("/",P340,1)-1)</f>
        <v>film &amp; video</v>
      </c>
      <c r="T340" s="9" t="str">
        <f>RIGHT(P340,LEN(P340)-SEARCH("/",P340,1))</f>
        <v>documentary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9">
        <f>(((I341/60)/60/24)+DATE(1970,1,1)+(-5/24))</f>
        <v>42123.551712962959</v>
      </c>
      <c r="K341">
        <v>1427739268</v>
      </c>
      <c r="L341" s="19">
        <f>(((K341/60)/60/24)+DATE(1970,1,1)+(-5/24))</f>
        <v>42093.551712962959</v>
      </c>
      <c r="M341" t="b">
        <v>1</v>
      </c>
      <c r="N341">
        <v>89</v>
      </c>
      <c r="O341" t="b">
        <v>1</v>
      </c>
      <c r="P341" t="s">
        <v>8269</v>
      </c>
      <c r="Q341" s="5">
        <f>E341/D341</f>
        <v>1.0808333333333333</v>
      </c>
      <c r="R341" s="8">
        <f>E341/N341</f>
        <v>72.865168539325836</v>
      </c>
      <c r="S341" s="9" t="str">
        <f>LEFT(P341, SEARCH("/",P341,1)-1)</f>
        <v>film &amp; video</v>
      </c>
      <c r="T341" s="9" t="str">
        <f>RIGHT(P341,LEN(P341)-SEARCH("/",P341,1))</f>
        <v>documentary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9">
        <f>(((I342/60)/60/24)+DATE(1970,1,1)+(-5/24))</f>
        <v>42802.666666666664</v>
      </c>
      <c r="K342">
        <v>1486397007</v>
      </c>
      <c r="L342" s="19">
        <f>(((K342/60)/60/24)+DATE(1970,1,1)+(-5/24))</f>
        <v>42772.460729166669</v>
      </c>
      <c r="M342" t="b">
        <v>1</v>
      </c>
      <c r="N342">
        <v>299</v>
      </c>
      <c r="O342" t="b">
        <v>1</v>
      </c>
      <c r="P342" t="s">
        <v>8269</v>
      </c>
      <c r="Q342" s="5">
        <f>E342/D342</f>
        <v>1.2502285714285715</v>
      </c>
      <c r="R342" s="8">
        <f>E342/N342</f>
        <v>146.34782608695653</v>
      </c>
      <c r="S342" s="9" t="str">
        <f>LEFT(P342, SEARCH("/",P342,1)-1)</f>
        <v>film &amp; video</v>
      </c>
      <c r="T342" s="9" t="str">
        <f>RIGHT(P342,LEN(P342)-SEARCH("/",P342,1))</f>
        <v>documentary</v>
      </c>
    </row>
    <row r="343" spans="1:20" ht="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9">
        <f>(((I343/60)/60/24)+DATE(1970,1,1)+(-5/24))</f>
        <v>41912.957638888889</v>
      </c>
      <c r="K343">
        <v>1410555998</v>
      </c>
      <c r="L343" s="19">
        <f>(((K343/60)/60/24)+DATE(1970,1,1)+(-5/24))</f>
        <v>41894.671273148146</v>
      </c>
      <c r="M343" t="b">
        <v>1</v>
      </c>
      <c r="N343">
        <v>55</v>
      </c>
      <c r="O343" t="b">
        <v>1</v>
      </c>
      <c r="P343" t="s">
        <v>8269</v>
      </c>
      <c r="Q343" s="5">
        <f>E343/D343</f>
        <v>1.0671428571428572</v>
      </c>
      <c r="R343" s="8">
        <f>E343/N343</f>
        <v>67.909090909090907</v>
      </c>
      <c r="S343" s="9" t="str">
        <f>LEFT(P343, SEARCH("/",P343,1)-1)</f>
        <v>film &amp; video</v>
      </c>
      <c r="T343" s="9" t="str">
        <f>RIGHT(P343,LEN(P343)-SEARCH("/",P343,1))</f>
        <v>documentary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9">
        <f>(((I344/60)/60/24)+DATE(1970,1,1)+(-5/24))</f>
        <v>42489.572511574072</v>
      </c>
      <c r="K344">
        <v>1459363465</v>
      </c>
      <c r="L344" s="19">
        <f>(((K344/60)/60/24)+DATE(1970,1,1)+(-5/24))</f>
        <v>42459.572511574072</v>
      </c>
      <c r="M344" t="b">
        <v>1</v>
      </c>
      <c r="N344">
        <v>325</v>
      </c>
      <c r="O344" t="b">
        <v>1</v>
      </c>
      <c r="P344" t="s">
        <v>8269</v>
      </c>
      <c r="Q344" s="5">
        <f>E344/D344</f>
        <v>1.0036639999999999</v>
      </c>
      <c r="R344" s="8">
        <f>E344/N344</f>
        <v>169.85083076923075</v>
      </c>
      <c r="S344" s="9" t="str">
        <f>LEFT(P344, SEARCH("/",P344,1)-1)</f>
        <v>film &amp; video</v>
      </c>
      <c r="T344" s="9" t="str">
        <f>RIGHT(P344,LEN(P344)-SEARCH("/",P344,1))</f>
        <v>documentary</v>
      </c>
    </row>
    <row r="345" spans="1:20" ht="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9">
        <f>(((I345/60)/60/24)+DATE(1970,1,1)+(-5/24))</f>
        <v>41956.916666666664</v>
      </c>
      <c r="K345">
        <v>1413308545</v>
      </c>
      <c r="L345" s="19">
        <f>(((K345/60)/60/24)+DATE(1970,1,1)+(-5/24))</f>
        <v>41926.529456018514</v>
      </c>
      <c r="M345" t="b">
        <v>1</v>
      </c>
      <c r="N345">
        <v>524</v>
      </c>
      <c r="O345" t="b">
        <v>1</v>
      </c>
      <c r="P345" t="s">
        <v>8269</v>
      </c>
      <c r="Q345" s="5">
        <f>E345/D345</f>
        <v>1.0202863333333334</v>
      </c>
      <c r="R345" s="8">
        <f>E345/N345</f>
        <v>58.413339694656486</v>
      </c>
      <c r="S345" s="9" t="str">
        <f>LEFT(P345, SEARCH("/",P345,1)-1)</f>
        <v>film &amp; video</v>
      </c>
      <c r="T345" s="9" t="str">
        <f>RIGHT(P345,LEN(P345)-SEARCH("/",P345,1))</f>
        <v>documentary</v>
      </c>
    </row>
    <row r="346" spans="1:20" ht="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9">
        <f>(((I346/60)/60/24)+DATE(1970,1,1)+(-5/24))</f>
        <v>42155.888888888883</v>
      </c>
      <c r="K346">
        <v>1429312694</v>
      </c>
      <c r="L346" s="19">
        <f>(((K346/60)/60/24)+DATE(1970,1,1)+(-5/24))</f>
        <v>42111.762662037036</v>
      </c>
      <c r="M346" t="b">
        <v>1</v>
      </c>
      <c r="N346">
        <v>285</v>
      </c>
      <c r="O346" t="b">
        <v>1</v>
      </c>
      <c r="P346" t="s">
        <v>8269</v>
      </c>
      <c r="Q346" s="5">
        <f>E346/D346</f>
        <v>1.0208358208955224</v>
      </c>
      <c r="R346" s="8">
        <f>E346/N346</f>
        <v>119.99298245614035</v>
      </c>
      <c r="S346" s="9" t="str">
        <f>LEFT(P346, SEARCH("/",P346,1)-1)</f>
        <v>film &amp; video</v>
      </c>
      <c r="T346" s="9" t="str">
        <f>RIGHT(P346,LEN(P346)-SEARCH("/",P346,1))</f>
        <v>documentary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9">
        <f>(((I347/60)/60/24)+DATE(1970,1,1)+(-5/24))</f>
        <v>42144.735995370364</v>
      </c>
      <c r="K347">
        <v>1429569590</v>
      </c>
      <c r="L347" s="19">
        <f>(((K347/60)/60/24)+DATE(1970,1,1)+(-5/24))</f>
        <v>42114.735995370364</v>
      </c>
      <c r="M347" t="b">
        <v>1</v>
      </c>
      <c r="N347">
        <v>179</v>
      </c>
      <c r="O347" t="b">
        <v>1</v>
      </c>
      <c r="P347" t="s">
        <v>8269</v>
      </c>
      <c r="Q347" s="5">
        <f>E347/D347</f>
        <v>1.2327586206896552</v>
      </c>
      <c r="R347" s="8">
        <f>E347/N347</f>
        <v>99.860335195530723</v>
      </c>
      <c r="S347" s="9" t="str">
        <f>LEFT(P347, SEARCH("/",P347,1)-1)</f>
        <v>film &amp; video</v>
      </c>
      <c r="T347" s="9" t="str">
        <f>RIGHT(P347,LEN(P347)-SEARCH("/",P347,1))</f>
        <v>documentary</v>
      </c>
    </row>
    <row r="348" spans="1:20" ht="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9">
        <f>(((I348/60)/60/24)+DATE(1970,1,1)+(-5/24))</f>
        <v>42291.291909722226</v>
      </c>
      <c r="K348">
        <v>1442232021</v>
      </c>
      <c r="L348" s="19">
        <f>(((K348/60)/60/24)+DATE(1970,1,1)+(-5/24))</f>
        <v>42261.291909722226</v>
      </c>
      <c r="M348" t="b">
        <v>1</v>
      </c>
      <c r="N348">
        <v>188</v>
      </c>
      <c r="O348" t="b">
        <v>1</v>
      </c>
      <c r="P348" t="s">
        <v>8269</v>
      </c>
      <c r="Q348" s="5">
        <f>E348/D348</f>
        <v>1.7028880000000002</v>
      </c>
      <c r="R348" s="8">
        <f>E348/N348</f>
        <v>90.579148936170213</v>
      </c>
      <c r="S348" s="9" t="str">
        <f>LEFT(P348, SEARCH("/",P348,1)-1)</f>
        <v>film &amp; video</v>
      </c>
      <c r="T348" s="9" t="str">
        <f>RIGHT(P348,LEN(P348)-SEARCH("/",P348,1))</f>
        <v>documentary</v>
      </c>
    </row>
    <row r="349" spans="1:20" ht="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9">
        <f>(((I349/60)/60/24)+DATE(1970,1,1)+(-5/24))</f>
        <v>42322.32880787037</v>
      </c>
      <c r="K349">
        <v>1444910009</v>
      </c>
      <c r="L349" s="19">
        <f>(((K349/60)/60/24)+DATE(1970,1,1)+(-5/24))</f>
        <v>42292.287141203698</v>
      </c>
      <c r="M349" t="b">
        <v>1</v>
      </c>
      <c r="N349">
        <v>379</v>
      </c>
      <c r="O349" t="b">
        <v>1</v>
      </c>
      <c r="P349" t="s">
        <v>8269</v>
      </c>
      <c r="Q349" s="5">
        <f>E349/D349</f>
        <v>1.1159049999999999</v>
      </c>
      <c r="R349" s="8">
        <f>E349/N349</f>
        <v>117.77361477572559</v>
      </c>
      <c r="S349" s="9" t="str">
        <f>LEFT(P349, SEARCH("/",P349,1)-1)</f>
        <v>film &amp; video</v>
      </c>
      <c r="T349" s="9" t="str">
        <f>RIGHT(P349,LEN(P349)-SEARCH("/",P349,1))</f>
        <v>documentary</v>
      </c>
    </row>
    <row r="350" spans="1:20" ht="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9">
        <f>(((I350/60)/60/24)+DATE(1970,1,1)+(-5/24))</f>
        <v>42237.378657407404</v>
      </c>
      <c r="K350">
        <v>1437573916</v>
      </c>
      <c r="L350" s="19">
        <f>(((K350/60)/60/24)+DATE(1970,1,1)+(-5/24))</f>
        <v>42207.378657407404</v>
      </c>
      <c r="M350" t="b">
        <v>1</v>
      </c>
      <c r="N350">
        <v>119</v>
      </c>
      <c r="O350" t="b">
        <v>1</v>
      </c>
      <c r="P350" t="s">
        <v>8269</v>
      </c>
      <c r="Q350" s="5">
        <f>E350/D350</f>
        <v>1.03</v>
      </c>
      <c r="R350" s="8">
        <f>E350/N350</f>
        <v>86.554621848739501</v>
      </c>
      <c r="S350" s="9" t="str">
        <f>LEFT(P350, SEARCH("/",P350,1)-1)</f>
        <v>film &amp; video</v>
      </c>
      <c r="T350" s="9" t="str">
        <f>RIGHT(P350,LEN(P350)-SEARCH("/",P350,1))</f>
        <v>documentary</v>
      </c>
    </row>
    <row r="351" spans="1:20" ht="30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9">
        <f>(((I351/60)/60/24)+DATE(1970,1,1)+(-5/24))</f>
        <v>42790.290601851848</v>
      </c>
      <c r="K351">
        <v>1485345508</v>
      </c>
      <c r="L351" s="19">
        <f>(((K351/60)/60/24)+DATE(1970,1,1)+(-5/24))</f>
        <v>42760.290601851848</v>
      </c>
      <c r="M351" t="b">
        <v>1</v>
      </c>
      <c r="N351">
        <v>167</v>
      </c>
      <c r="O351" t="b">
        <v>1</v>
      </c>
      <c r="P351" t="s">
        <v>8269</v>
      </c>
      <c r="Q351" s="5">
        <f>E351/D351</f>
        <v>1.0663570159857905</v>
      </c>
      <c r="R351" s="8">
        <f>E351/N351</f>
        <v>71.899281437125751</v>
      </c>
      <c r="S351" s="9" t="str">
        <f>LEFT(P351, SEARCH("/",P351,1)-1)</f>
        <v>film &amp; video</v>
      </c>
      <c r="T351" s="9" t="str">
        <f>RIGHT(P351,LEN(P351)-SEARCH("/",P351,1))</f>
        <v>documentary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9">
        <f>(((I352/60)/60/24)+DATE(1970,1,1)+(-5/24))</f>
        <v>42623.957638888889</v>
      </c>
      <c r="K352">
        <v>1470274509</v>
      </c>
      <c r="L352" s="19">
        <f>(((K352/60)/60/24)+DATE(1970,1,1)+(-5/24))</f>
        <v>42585.857743055552</v>
      </c>
      <c r="M352" t="b">
        <v>1</v>
      </c>
      <c r="N352">
        <v>221</v>
      </c>
      <c r="O352" t="b">
        <v>1</v>
      </c>
      <c r="P352" t="s">
        <v>8269</v>
      </c>
      <c r="Q352" s="5">
        <f>E352/D352</f>
        <v>1.1476</v>
      </c>
      <c r="R352" s="8">
        <f>E352/N352</f>
        <v>129.81900452488688</v>
      </c>
      <c r="S352" s="9" t="str">
        <f>LEFT(P352, SEARCH("/",P352,1)-1)</f>
        <v>film &amp; video</v>
      </c>
      <c r="T352" s="9" t="str">
        <f>RIGHT(P352,LEN(P352)-SEARCH("/",P352,1))</f>
        <v>documentary</v>
      </c>
    </row>
    <row r="353" spans="1:20" ht="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9">
        <f>(((I353/60)/60/24)+DATE(1970,1,1)+(-5/24))</f>
        <v>42467.714745370373</v>
      </c>
      <c r="K353">
        <v>1456614554</v>
      </c>
      <c r="L353" s="19">
        <f>(((K353/60)/60/24)+DATE(1970,1,1)+(-5/24))</f>
        <v>42427.75641203703</v>
      </c>
      <c r="M353" t="b">
        <v>1</v>
      </c>
      <c r="N353">
        <v>964</v>
      </c>
      <c r="O353" t="b">
        <v>1</v>
      </c>
      <c r="P353" t="s">
        <v>8269</v>
      </c>
      <c r="Q353" s="5">
        <f>E353/D353</f>
        <v>1.2734117647058822</v>
      </c>
      <c r="R353" s="8">
        <f>E353/N353</f>
        <v>44.912863070539416</v>
      </c>
      <c r="S353" s="9" t="str">
        <f>LEFT(P353, SEARCH("/",P353,1)-1)</f>
        <v>film &amp; video</v>
      </c>
      <c r="T353" s="9" t="str">
        <f>RIGHT(P353,LEN(P353)-SEARCH("/",P353,1))</f>
        <v>documentary</v>
      </c>
    </row>
    <row r="354" spans="1:20" ht="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9">
        <f>(((I354/60)/60/24)+DATE(1970,1,1)+(-5/24))</f>
        <v>41919.959120370368</v>
      </c>
      <c r="K354">
        <v>1410148868</v>
      </c>
      <c r="L354" s="19">
        <f>(((K354/60)/60/24)+DATE(1970,1,1)+(-5/24))</f>
        <v>41889.959120370368</v>
      </c>
      <c r="M354" t="b">
        <v>1</v>
      </c>
      <c r="N354">
        <v>286</v>
      </c>
      <c r="O354" t="b">
        <v>1</v>
      </c>
      <c r="P354" t="s">
        <v>8269</v>
      </c>
      <c r="Q354" s="5">
        <f>E354/D354</f>
        <v>1.1656</v>
      </c>
      <c r="R354" s="8">
        <f>E354/N354</f>
        <v>40.755244755244753</v>
      </c>
      <c r="S354" s="9" t="str">
        <f>LEFT(P354, SEARCH("/",P354,1)-1)</f>
        <v>film &amp; video</v>
      </c>
      <c r="T354" s="9" t="str">
        <f>RIGHT(P354,LEN(P354)-SEARCH("/",P354,1))</f>
        <v>documentary</v>
      </c>
    </row>
    <row r="355" spans="1:20" ht="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9">
        <f>(((I355/60)/60/24)+DATE(1970,1,1)+(-5/24))</f>
        <v>42327.625219907401</v>
      </c>
      <c r="K355">
        <v>1445367619</v>
      </c>
      <c r="L355" s="19">
        <f>(((K355/60)/60/24)+DATE(1970,1,1)+(-5/24))</f>
        <v>42297.583553240744</v>
      </c>
      <c r="M355" t="b">
        <v>1</v>
      </c>
      <c r="N355">
        <v>613</v>
      </c>
      <c r="O355" t="b">
        <v>1</v>
      </c>
      <c r="P355" t="s">
        <v>8269</v>
      </c>
      <c r="Q355" s="5">
        <f>E355/D355</f>
        <v>1.0861819426615318</v>
      </c>
      <c r="R355" s="8">
        <f>E355/N355</f>
        <v>103.52394779771615</v>
      </c>
      <c r="S355" s="9" t="str">
        <f>LEFT(P355, SEARCH("/",P355,1)-1)</f>
        <v>film &amp; video</v>
      </c>
      <c r="T355" s="9" t="str">
        <f>RIGHT(P355,LEN(P355)-SEARCH("/",P355,1))</f>
        <v>documentary</v>
      </c>
    </row>
    <row r="356" spans="1:20" ht="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9">
        <f>(((I356/60)/60/24)+DATE(1970,1,1)+(-5/24))</f>
        <v>42468.577789351846</v>
      </c>
      <c r="K356">
        <v>1457553121</v>
      </c>
      <c r="L356" s="19">
        <f>(((K356/60)/60/24)+DATE(1970,1,1)+(-5/24))</f>
        <v>42438.619456018518</v>
      </c>
      <c r="M356" t="b">
        <v>1</v>
      </c>
      <c r="N356">
        <v>29</v>
      </c>
      <c r="O356" t="b">
        <v>1</v>
      </c>
      <c r="P356" t="s">
        <v>8269</v>
      </c>
      <c r="Q356" s="5">
        <f>E356/D356</f>
        <v>1.0394285714285714</v>
      </c>
      <c r="R356" s="8">
        <f>E356/N356</f>
        <v>125.44827586206897</v>
      </c>
      <c r="S356" s="9" t="str">
        <f>LEFT(P356, SEARCH("/",P356,1)-1)</f>
        <v>film &amp; video</v>
      </c>
      <c r="T356" s="9" t="str">
        <f>RIGHT(P356,LEN(P356)-SEARCH("/",P356,1))</f>
        <v>documentary</v>
      </c>
    </row>
    <row r="357" spans="1:20" ht="30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9">
        <f>(((I357/60)/60/24)+DATE(1970,1,1)+(-5/24))</f>
        <v>41974.127245370364</v>
      </c>
      <c r="K357">
        <v>1414738994</v>
      </c>
      <c r="L357" s="19">
        <f>(((K357/60)/60/24)+DATE(1970,1,1)+(-5/24))</f>
        <v>41943.0855787037</v>
      </c>
      <c r="M357" t="b">
        <v>1</v>
      </c>
      <c r="N357">
        <v>165</v>
      </c>
      <c r="O357" t="b">
        <v>1</v>
      </c>
      <c r="P357" t="s">
        <v>8269</v>
      </c>
      <c r="Q357" s="5">
        <f>E357/D357</f>
        <v>1.1625714285714286</v>
      </c>
      <c r="R357" s="8">
        <f>E357/N357</f>
        <v>246.60606060606059</v>
      </c>
      <c r="S357" s="9" t="str">
        <f>LEFT(P357, SEARCH("/",P357,1)-1)</f>
        <v>film &amp; video</v>
      </c>
      <c r="T357" s="9" t="str">
        <f>RIGHT(P357,LEN(P357)-SEARCH("/",P357,1))</f>
        <v>documentary</v>
      </c>
    </row>
    <row r="358" spans="1:20" ht="30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9">
        <f>(((I358/60)/60/24)+DATE(1970,1,1)+(-5/24))</f>
        <v>42445.553159722222</v>
      </c>
      <c r="K358">
        <v>1455563793</v>
      </c>
      <c r="L358" s="19">
        <f>(((K358/60)/60/24)+DATE(1970,1,1)+(-5/24))</f>
        <v>42415.594826388886</v>
      </c>
      <c r="M358" t="b">
        <v>1</v>
      </c>
      <c r="N358">
        <v>97</v>
      </c>
      <c r="O358" t="b">
        <v>1</v>
      </c>
      <c r="P358" t="s">
        <v>8269</v>
      </c>
      <c r="Q358" s="5">
        <f>E358/D358</f>
        <v>1.0269239999999999</v>
      </c>
      <c r="R358" s="8">
        <f>E358/N358</f>
        <v>79.401340206185566</v>
      </c>
      <c r="S358" s="9" t="str">
        <f>LEFT(P358, SEARCH("/",P358,1)-1)</f>
        <v>film &amp; video</v>
      </c>
      <c r="T358" s="9" t="str">
        <f>RIGHT(P358,LEN(P358)-SEARCH("/",P358,1))</f>
        <v>documentary</v>
      </c>
    </row>
    <row r="359" spans="1:20" ht="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9">
        <f>(((I359/60)/60/24)+DATE(1970,1,1)+(-5/24))</f>
        <v>42118.01385416666</v>
      </c>
      <c r="K359">
        <v>1426396797</v>
      </c>
      <c r="L359" s="19">
        <f>(((K359/60)/60/24)+DATE(1970,1,1)+(-5/24))</f>
        <v>42078.01385416666</v>
      </c>
      <c r="M359" t="b">
        <v>1</v>
      </c>
      <c r="N359">
        <v>303</v>
      </c>
      <c r="O359" t="b">
        <v>1</v>
      </c>
      <c r="P359" t="s">
        <v>8269</v>
      </c>
      <c r="Q359" s="5">
        <f>E359/D359</f>
        <v>1.74</v>
      </c>
      <c r="R359" s="8">
        <f>E359/N359</f>
        <v>86.138613861386133</v>
      </c>
      <c r="S359" s="9" t="str">
        <f>LEFT(P359, SEARCH("/",P359,1)-1)</f>
        <v>film &amp; video</v>
      </c>
      <c r="T359" s="9" t="str">
        <f>RIGHT(P359,LEN(P359)-SEARCH("/",P359,1))</f>
        <v>documentary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9">
        <f>(((I360/60)/60/24)+DATE(1970,1,1)+(-5/24))</f>
        <v>42536.416666666664</v>
      </c>
      <c r="K360">
        <v>1463517521</v>
      </c>
      <c r="L360" s="19">
        <f>(((K360/60)/60/24)+DATE(1970,1,1)+(-5/24))</f>
        <v>42507.651863425919</v>
      </c>
      <c r="M360" t="b">
        <v>1</v>
      </c>
      <c r="N360">
        <v>267</v>
      </c>
      <c r="O360" t="b">
        <v>1</v>
      </c>
      <c r="P360" t="s">
        <v>8269</v>
      </c>
      <c r="Q360" s="5">
        <f>E360/D360</f>
        <v>1.03088</v>
      </c>
      <c r="R360" s="8">
        <f>E360/N360</f>
        <v>193.04868913857678</v>
      </c>
      <c r="S360" s="9" t="str">
        <f>LEFT(P360, SEARCH("/",P360,1)-1)</f>
        <v>film &amp; video</v>
      </c>
      <c r="T360" s="9" t="str">
        <f>RIGHT(P360,LEN(P360)-SEARCH("/",P360,1))</f>
        <v>documentary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9">
        <f>(((I361/60)/60/24)+DATE(1970,1,1)+(-5/24))</f>
        <v>41957.008333333331</v>
      </c>
      <c r="K361">
        <v>1414028490</v>
      </c>
      <c r="L361" s="19">
        <f>(((K361/60)/60/24)+DATE(1970,1,1)+(-5/24))</f>
        <v>41934.862152777772</v>
      </c>
      <c r="M361" t="b">
        <v>1</v>
      </c>
      <c r="N361">
        <v>302</v>
      </c>
      <c r="O361" t="b">
        <v>1</v>
      </c>
      <c r="P361" t="s">
        <v>8269</v>
      </c>
      <c r="Q361" s="5">
        <f>E361/D361</f>
        <v>1.0485537190082646</v>
      </c>
      <c r="R361" s="8">
        <f>E361/N361</f>
        <v>84.023178807947019</v>
      </c>
      <c r="S361" s="9" t="str">
        <f>LEFT(P361, SEARCH("/",P361,1)-1)</f>
        <v>film &amp; video</v>
      </c>
      <c r="T361" s="9" t="str">
        <f>RIGHT(P361,LEN(P361)-SEARCH("/",P361,1))</f>
        <v>documentary</v>
      </c>
    </row>
    <row r="362" spans="1:20" ht="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9">
        <f>(((I362/60)/60/24)+DATE(1970,1,1)+(-5/24))</f>
        <v>42207.924305555549</v>
      </c>
      <c r="K362">
        <v>1433799180</v>
      </c>
      <c r="L362" s="19">
        <f>(((K362/60)/60/24)+DATE(1970,1,1)+(-5/24))</f>
        <v>42163.689583333333</v>
      </c>
      <c r="M362" t="b">
        <v>0</v>
      </c>
      <c r="N362">
        <v>87</v>
      </c>
      <c r="O362" t="b">
        <v>1</v>
      </c>
      <c r="P362" t="s">
        <v>8269</v>
      </c>
      <c r="Q362" s="5">
        <f>E362/D362</f>
        <v>1.0137499999999999</v>
      </c>
      <c r="R362" s="8">
        <f>E362/N362</f>
        <v>139.82758620689654</v>
      </c>
      <c r="S362" s="9" t="str">
        <f>LEFT(P362, SEARCH("/",P362,1)-1)</f>
        <v>film &amp; video</v>
      </c>
      <c r="T362" s="9" t="str">
        <f>RIGHT(P362,LEN(P362)-SEARCH("/",P362,1))</f>
        <v>documentary</v>
      </c>
    </row>
    <row r="363" spans="1:20" ht="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9">
        <f>(((I363/60)/60/24)+DATE(1970,1,1)+(-5/24))</f>
        <v>41965.834560185183</v>
      </c>
      <c r="K363">
        <v>1414108906</v>
      </c>
      <c r="L363" s="19">
        <f>(((K363/60)/60/24)+DATE(1970,1,1)+(-5/24))</f>
        <v>41935.792893518512</v>
      </c>
      <c r="M363" t="b">
        <v>0</v>
      </c>
      <c r="N363">
        <v>354</v>
      </c>
      <c r="O363" t="b">
        <v>1</v>
      </c>
      <c r="P363" t="s">
        <v>8269</v>
      </c>
      <c r="Q363" s="5">
        <f>E363/D363</f>
        <v>1.1107699999999998</v>
      </c>
      <c r="R363" s="8">
        <f>E363/N363</f>
        <v>109.82189265536722</v>
      </c>
      <c r="S363" s="9" t="str">
        <f>LEFT(P363, SEARCH("/",P363,1)-1)</f>
        <v>film &amp; video</v>
      </c>
      <c r="T363" s="9" t="str">
        <f>RIGHT(P363,LEN(P363)-SEARCH("/",P363,1))</f>
        <v>documentary</v>
      </c>
    </row>
    <row r="364" spans="1:20" ht="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9">
        <f>(((I364/60)/60/24)+DATE(1970,1,1)+(-5/24))</f>
        <v>41858.791666666664</v>
      </c>
      <c r="K364">
        <v>1405573391</v>
      </c>
      <c r="L364" s="19">
        <f>(((K364/60)/60/24)+DATE(1970,1,1)+(-5/24))</f>
        <v>41837.002210648148</v>
      </c>
      <c r="M364" t="b">
        <v>0</v>
      </c>
      <c r="N364">
        <v>86</v>
      </c>
      <c r="O364" t="b">
        <v>1</v>
      </c>
      <c r="P364" t="s">
        <v>8269</v>
      </c>
      <c r="Q364" s="5">
        <f>E364/D364</f>
        <v>1.2415933781686497</v>
      </c>
      <c r="R364" s="8">
        <f>E364/N364</f>
        <v>139.53488372093022</v>
      </c>
      <c r="S364" s="9" t="str">
        <f>LEFT(P364, SEARCH("/",P364,1)-1)</f>
        <v>film &amp; video</v>
      </c>
      <c r="T364" s="9" t="str">
        <f>RIGHT(P364,LEN(P364)-SEARCH("/",P364,1))</f>
        <v>documentary</v>
      </c>
    </row>
    <row r="365" spans="1:20" ht="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9">
        <f>(((I365/60)/60/24)+DATE(1970,1,1)+(-5/24))</f>
        <v>40300.598611111105</v>
      </c>
      <c r="K365">
        <v>1268934736</v>
      </c>
      <c r="L365" s="19">
        <f>(((K365/60)/60/24)+DATE(1970,1,1)+(-5/24))</f>
        <v>40255.53629629629</v>
      </c>
      <c r="M365" t="b">
        <v>0</v>
      </c>
      <c r="N365">
        <v>26</v>
      </c>
      <c r="O365" t="b">
        <v>1</v>
      </c>
      <c r="P365" t="s">
        <v>8269</v>
      </c>
      <c r="Q365" s="5">
        <f>E365/D365</f>
        <v>1.0133333333333334</v>
      </c>
      <c r="R365" s="8">
        <f>E365/N365</f>
        <v>347.84615384615387</v>
      </c>
      <c r="S365" s="9" t="str">
        <f>LEFT(P365, SEARCH("/",P365,1)-1)</f>
        <v>film &amp; video</v>
      </c>
      <c r="T365" s="9" t="str">
        <f>RIGHT(P365,LEN(P365)-SEARCH("/",P365,1))</f>
        <v>documentary</v>
      </c>
    </row>
    <row r="366" spans="1:20" ht="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9">
        <f>(((I366/60)/60/24)+DATE(1970,1,1)+(-5/24))</f>
        <v>41810.957638888889</v>
      </c>
      <c r="K366">
        <v>1400704672</v>
      </c>
      <c r="L366" s="19">
        <f>(((K366/60)/60/24)+DATE(1970,1,1)+(-5/24))</f>
        <v>41780.651296296295</v>
      </c>
      <c r="M366" t="b">
        <v>0</v>
      </c>
      <c r="N366">
        <v>113</v>
      </c>
      <c r="O366" t="b">
        <v>1</v>
      </c>
      <c r="P366" t="s">
        <v>8269</v>
      </c>
      <c r="Q366" s="5">
        <f>E366/D366</f>
        <v>1.1016142857142857</v>
      </c>
      <c r="R366" s="8">
        <f>E366/N366</f>
        <v>68.24159292035398</v>
      </c>
      <c r="S366" s="9" t="str">
        <f>LEFT(P366, SEARCH("/",P366,1)-1)</f>
        <v>film &amp; video</v>
      </c>
      <c r="T366" s="9" t="str">
        <f>RIGHT(P366,LEN(P366)-SEARCH("/",P366,1))</f>
        <v>documentary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9">
        <f>(((I367/60)/60/24)+DATE(1970,1,1)+(-5/24))</f>
        <v>41698.398136574069</v>
      </c>
      <c r="K367">
        <v>1391005999</v>
      </c>
      <c r="L367" s="19">
        <f>(((K367/60)/60/24)+DATE(1970,1,1)+(-5/24))</f>
        <v>41668.398136574069</v>
      </c>
      <c r="M367" t="b">
        <v>0</v>
      </c>
      <c r="N367">
        <v>65</v>
      </c>
      <c r="O367" t="b">
        <v>1</v>
      </c>
      <c r="P367" t="s">
        <v>8269</v>
      </c>
      <c r="Q367" s="5">
        <f>E367/D367</f>
        <v>1.0397333333333334</v>
      </c>
      <c r="R367" s="8">
        <f>E367/N367</f>
        <v>239.93846153846152</v>
      </c>
      <c r="S367" s="9" t="str">
        <f>LEFT(P367, SEARCH("/",P367,1)-1)</f>
        <v>film &amp; video</v>
      </c>
      <c r="T367" s="9" t="str">
        <f>RIGHT(P367,LEN(P367)-SEARCH("/",P367,1))</f>
        <v>documentary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9">
        <f>(((I368/60)/60/24)+DATE(1970,1,1)+(-5/24))</f>
        <v>41049.584699074068</v>
      </c>
      <c r="K368">
        <v>1334948518</v>
      </c>
      <c r="L368" s="19">
        <f>(((K368/60)/60/24)+DATE(1970,1,1)+(-5/24))</f>
        <v>41019.584699074068</v>
      </c>
      <c r="M368" t="b">
        <v>0</v>
      </c>
      <c r="N368">
        <v>134</v>
      </c>
      <c r="O368" t="b">
        <v>1</v>
      </c>
      <c r="P368" t="s">
        <v>8269</v>
      </c>
      <c r="Q368" s="5">
        <f>E368/D368</f>
        <v>1.013157894736842</v>
      </c>
      <c r="R368" s="8">
        <f>E368/N368</f>
        <v>287.31343283582089</v>
      </c>
      <c r="S368" s="9" t="str">
        <f>LEFT(P368, SEARCH("/",P368,1)-1)</f>
        <v>film &amp; video</v>
      </c>
      <c r="T368" s="9" t="str">
        <f>RIGHT(P368,LEN(P368)-SEARCH("/",P368,1))</f>
        <v>documentary</v>
      </c>
    </row>
    <row r="369" spans="1:20" ht="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9">
        <f>(((I369/60)/60/24)+DATE(1970,1,1)+(-5/24))</f>
        <v>41394.999305555553</v>
      </c>
      <c r="K369">
        <v>1363960278</v>
      </c>
      <c r="L369" s="19">
        <f>(((K369/60)/60/24)+DATE(1970,1,1)+(-5/24))</f>
        <v>41355.368958333333</v>
      </c>
      <c r="M369" t="b">
        <v>0</v>
      </c>
      <c r="N369">
        <v>119</v>
      </c>
      <c r="O369" t="b">
        <v>1</v>
      </c>
      <c r="P369" t="s">
        <v>8269</v>
      </c>
      <c r="Q369" s="5">
        <f>E369/D369</f>
        <v>1.033501</v>
      </c>
      <c r="R369" s="8">
        <f>E369/N369</f>
        <v>86.84882352941176</v>
      </c>
      <c r="S369" s="9" t="str">
        <f>LEFT(P369, SEARCH("/",P369,1)-1)</f>
        <v>film &amp; video</v>
      </c>
      <c r="T369" s="9" t="str">
        <f>RIGHT(P369,LEN(P369)-SEARCH("/",P369,1))</f>
        <v>documentary</v>
      </c>
    </row>
    <row r="370" spans="1:20" ht="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9">
        <f>(((I370/60)/60/24)+DATE(1970,1,1)+(-5/24))</f>
        <v>42078.355578703697</v>
      </c>
      <c r="K370">
        <v>1423405922</v>
      </c>
      <c r="L370" s="19">
        <f>(((K370/60)/60/24)+DATE(1970,1,1)+(-5/24))</f>
        <v>42043.397245370368</v>
      </c>
      <c r="M370" t="b">
        <v>0</v>
      </c>
      <c r="N370">
        <v>159</v>
      </c>
      <c r="O370" t="b">
        <v>1</v>
      </c>
      <c r="P370" t="s">
        <v>8269</v>
      </c>
      <c r="Q370" s="5">
        <f>E370/D370</f>
        <v>1.04112</v>
      </c>
      <c r="R370" s="8">
        <f>E370/N370</f>
        <v>81.84905660377359</v>
      </c>
      <c r="S370" s="9" t="str">
        <f>LEFT(P370, SEARCH("/",P370,1)-1)</f>
        <v>film &amp; video</v>
      </c>
      <c r="T370" s="9" t="str">
        <f>RIGHT(P370,LEN(P370)-SEARCH("/",P370,1))</f>
        <v>documentary</v>
      </c>
    </row>
    <row r="371" spans="1:20" ht="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9">
        <f>(((I371/60)/60/24)+DATE(1970,1,1)+(-5/24))</f>
        <v>40923.3433912037</v>
      </c>
      <c r="K371">
        <v>1324041269</v>
      </c>
      <c r="L371" s="19">
        <f>(((K371/60)/60/24)+DATE(1970,1,1)+(-5/24))</f>
        <v>40893.3433912037</v>
      </c>
      <c r="M371" t="b">
        <v>0</v>
      </c>
      <c r="N371">
        <v>167</v>
      </c>
      <c r="O371" t="b">
        <v>1</v>
      </c>
      <c r="P371" t="s">
        <v>8269</v>
      </c>
      <c r="Q371" s="5">
        <f>E371/D371</f>
        <v>1.1015569230769231</v>
      </c>
      <c r="R371" s="8">
        <f>E371/N371</f>
        <v>42.874970059880241</v>
      </c>
      <c r="S371" s="9" t="str">
        <f>LEFT(P371, SEARCH("/",P371,1)-1)</f>
        <v>film &amp; video</v>
      </c>
      <c r="T371" s="9" t="str">
        <f>RIGHT(P371,LEN(P371)-SEARCH("/",P371,1))</f>
        <v>documentary</v>
      </c>
    </row>
    <row r="372" spans="1:20" ht="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9">
        <f>(((I372/60)/60/24)+DATE(1970,1,1)+(-5/24))</f>
        <v>42741.586805555555</v>
      </c>
      <c r="K372">
        <v>1481137500</v>
      </c>
      <c r="L372" s="19">
        <f>(((K372/60)/60/24)+DATE(1970,1,1)+(-5/24))</f>
        <v>42711.586805555555</v>
      </c>
      <c r="M372" t="b">
        <v>0</v>
      </c>
      <c r="N372">
        <v>43</v>
      </c>
      <c r="O372" t="b">
        <v>1</v>
      </c>
      <c r="P372" t="s">
        <v>8269</v>
      </c>
      <c r="Q372" s="5">
        <f>E372/D372</f>
        <v>1.2202</v>
      </c>
      <c r="R372" s="8">
        <f>E372/N372</f>
        <v>709.41860465116281</v>
      </c>
      <c r="S372" s="9" t="str">
        <f>LEFT(P372, SEARCH("/",P372,1)-1)</f>
        <v>film &amp; video</v>
      </c>
      <c r="T372" s="9" t="str">
        <f>RIGHT(P372,LEN(P372)-SEARCH("/",P372,1))</f>
        <v>documentary</v>
      </c>
    </row>
    <row r="373" spans="1:20" ht="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9">
        <f>(((I373/60)/60/24)+DATE(1970,1,1)+(-5/24))</f>
        <v>41306.559479166666</v>
      </c>
      <c r="K373">
        <v>1355855139</v>
      </c>
      <c r="L373" s="19">
        <f>(((K373/60)/60/24)+DATE(1970,1,1)+(-5/24))</f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5">
        <f>E373/D373</f>
        <v>1.1416866666666667</v>
      </c>
      <c r="R373" s="8">
        <f>E373/N373</f>
        <v>161.25517890772127</v>
      </c>
      <c r="S373" s="9" t="str">
        <f>LEFT(P373, SEARCH("/",P373,1)-1)</f>
        <v>film &amp; video</v>
      </c>
      <c r="T373" s="9" t="str">
        <f>RIGHT(P373,LEN(P373)-SEARCH("/",P373,1))</f>
        <v>documentary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9">
        <f>(((I374/60)/60/24)+DATE(1970,1,1)+(-5/24))</f>
        <v>42465.458333333336</v>
      </c>
      <c r="K374">
        <v>1456408244</v>
      </c>
      <c r="L374" s="19">
        <f>(((K374/60)/60/24)+DATE(1970,1,1)+(-5/24))</f>
        <v>42425.368564814817</v>
      </c>
      <c r="M374" t="b">
        <v>0</v>
      </c>
      <c r="N374">
        <v>9</v>
      </c>
      <c r="O374" t="b">
        <v>1</v>
      </c>
      <c r="P374" t="s">
        <v>8269</v>
      </c>
      <c r="Q374" s="5">
        <f>E374/D374</f>
        <v>1.2533333333333334</v>
      </c>
      <c r="R374" s="8">
        <f>E374/N374</f>
        <v>41.777777777777779</v>
      </c>
      <c r="S374" s="9" t="str">
        <f>LEFT(P374, SEARCH("/",P374,1)-1)</f>
        <v>film &amp; video</v>
      </c>
      <c r="T374" s="9" t="str">
        <f>RIGHT(P374,LEN(P374)-SEARCH("/",P374,1))</f>
        <v>documentary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9">
        <f>(((I375/60)/60/24)+DATE(1970,1,1)+(-5/24))</f>
        <v>41108.703680555554</v>
      </c>
      <c r="K375">
        <v>1340056398</v>
      </c>
      <c r="L375" s="19">
        <f>(((K375/60)/60/24)+DATE(1970,1,1)+(-5/24))</f>
        <v>41078.703680555554</v>
      </c>
      <c r="M375" t="b">
        <v>0</v>
      </c>
      <c r="N375">
        <v>89</v>
      </c>
      <c r="O375" t="b">
        <v>1</v>
      </c>
      <c r="P375" t="s">
        <v>8269</v>
      </c>
      <c r="Q375" s="5">
        <f>E375/D375</f>
        <v>1.0666666666666667</v>
      </c>
      <c r="R375" s="8">
        <f>E375/N375</f>
        <v>89.887640449438209</v>
      </c>
      <c r="S375" s="9" t="str">
        <f>LEFT(P375, SEARCH("/",P375,1)-1)</f>
        <v>film &amp; video</v>
      </c>
      <c r="T375" s="9" t="str">
        <f>RIGHT(P375,LEN(P375)-SEARCH("/",P375,1))</f>
        <v>documentary</v>
      </c>
    </row>
    <row r="376" spans="1:20" ht="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9">
        <f>(((I376/60)/60/24)+DATE(1970,1,1)+(-5/24))</f>
        <v>40802.680914351848</v>
      </c>
      <c r="K376">
        <v>1312320031</v>
      </c>
      <c r="L376" s="19">
        <f>(((K376/60)/60/24)+DATE(1970,1,1)+(-5/24))</f>
        <v>40757.680914351848</v>
      </c>
      <c r="M376" t="b">
        <v>0</v>
      </c>
      <c r="N376">
        <v>174</v>
      </c>
      <c r="O376" t="b">
        <v>1</v>
      </c>
      <c r="P376" t="s">
        <v>8269</v>
      </c>
      <c r="Q376" s="5">
        <f>E376/D376</f>
        <v>1.3065</v>
      </c>
      <c r="R376" s="8">
        <f>E376/N376</f>
        <v>45.051724137931032</v>
      </c>
      <c r="S376" s="9" t="str">
        <f>LEFT(P376, SEARCH("/",P376,1)-1)</f>
        <v>film &amp; video</v>
      </c>
      <c r="T376" s="9" t="str">
        <f>RIGHT(P376,LEN(P376)-SEARCH("/",P376,1))</f>
        <v>documentary</v>
      </c>
    </row>
    <row r="377" spans="1:20" ht="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9">
        <f>(((I377/60)/60/24)+DATE(1970,1,1)+(-5/24))</f>
        <v>41699.512499999997</v>
      </c>
      <c r="K377">
        <v>1390088311</v>
      </c>
      <c r="L377" s="19">
        <f>(((K377/60)/60/24)+DATE(1970,1,1)+(-5/24))</f>
        <v>41657.77674768518</v>
      </c>
      <c r="M377" t="b">
        <v>0</v>
      </c>
      <c r="N377">
        <v>14</v>
      </c>
      <c r="O377" t="b">
        <v>1</v>
      </c>
      <c r="P377" t="s">
        <v>8269</v>
      </c>
      <c r="Q377" s="5">
        <f>E377/D377</f>
        <v>1.2</v>
      </c>
      <c r="R377" s="8">
        <f>E377/N377</f>
        <v>42.857142857142854</v>
      </c>
      <c r="S377" s="9" t="str">
        <f>LEFT(P377, SEARCH("/",P377,1)-1)</f>
        <v>film &amp; video</v>
      </c>
      <c r="T377" s="9" t="str">
        <f>RIGHT(P377,LEN(P377)-SEARCH("/",P377,1))</f>
        <v>documentary</v>
      </c>
    </row>
    <row r="378" spans="1:20" ht="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9">
        <f>(((I378/60)/60/24)+DATE(1970,1,1)+(-5/24))</f>
        <v>42607.244398148141</v>
      </c>
      <c r="K378">
        <v>1469443916</v>
      </c>
      <c r="L378" s="19">
        <f>(((K378/60)/60/24)+DATE(1970,1,1)+(-5/24))</f>
        <v>42576.244398148141</v>
      </c>
      <c r="M378" t="b">
        <v>0</v>
      </c>
      <c r="N378">
        <v>48</v>
      </c>
      <c r="O378" t="b">
        <v>1</v>
      </c>
      <c r="P378" t="s">
        <v>8269</v>
      </c>
      <c r="Q378" s="5">
        <f>E378/D378</f>
        <v>1.0595918367346939</v>
      </c>
      <c r="R378" s="8">
        <f>E378/N378</f>
        <v>54.083333333333336</v>
      </c>
      <c r="S378" s="9" t="str">
        <f>LEFT(P378, SEARCH("/",P378,1)-1)</f>
        <v>film &amp; video</v>
      </c>
      <c r="T378" s="9" t="str">
        <f>RIGHT(P378,LEN(P378)-SEARCH("/",P378,1))</f>
        <v>documentary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9">
        <f>(((I379/60)/60/24)+DATE(1970,1,1)+(-5/24))</f>
        <v>42322.084027777775</v>
      </c>
      <c r="K379">
        <v>1444888868</v>
      </c>
      <c r="L379" s="19">
        <f>(((K379/60)/60/24)+DATE(1970,1,1)+(-5/24))</f>
        <v>42292.042453703696</v>
      </c>
      <c r="M379" t="b">
        <v>0</v>
      </c>
      <c r="N379">
        <v>133</v>
      </c>
      <c r="O379" t="b">
        <v>1</v>
      </c>
      <c r="P379" t="s">
        <v>8269</v>
      </c>
      <c r="Q379" s="5">
        <f>E379/D379</f>
        <v>1.1439999999999999</v>
      </c>
      <c r="R379" s="8">
        <f>E379/N379</f>
        <v>103.21804511278195</v>
      </c>
      <c r="S379" s="9" t="str">
        <f>LEFT(P379, SEARCH("/",P379,1)-1)</f>
        <v>film &amp; video</v>
      </c>
      <c r="T379" s="9" t="str">
        <f>RIGHT(P379,LEN(P379)-SEARCH("/",P379,1))</f>
        <v>documentary</v>
      </c>
    </row>
    <row r="380" spans="1:20" ht="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9">
        <f>(((I380/60)/60/24)+DATE(1970,1,1)+(-5/24))</f>
        <v>42394.786111111105</v>
      </c>
      <c r="K380">
        <v>1451655808</v>
      </c>
      <c r="L380" s="19">
        <f>(((K380/60)/60/24)+DATE(1970,1,1)+(-5/24))</f>
        <v>42370.363518518519</v>
      </c>
      <c r="M380" t="b">
        <v>0</v>
      </c>
      <c r="N380">
        <v>83</v>
      </c>
      <c r="O380" t="b">
        <v>1</v>
      </c>
      <c r="P380" t="s">
        <v>8269</v>
      </c>
      <c r="Q380" s="5">
        <f>E380/D380</f>
        <v>1.1176666666666666</v>
      </c>
      <c r="R380" s="8">
        <f>E380/N380</f>
        <v>40.397590361445786</v>
      </c>
      <c r="S380" s="9" t="str">
        <f>LEFT(P380, SEARCH("/",P380,1)-1)</f>
        <v>film &amp; video</v>
      </c>
      <c r="T380" s="9" t="str">
        <f>RIGHT(P380,LEN(P380)-SEARCH("/",P380,1))</f>
        <v>documentary</v>
      </c>
    </row>
    <row r="381" spans="1:20" ht="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9">
        <f>(((I381/60)/60/24)+DATE(1970,1,1)+(-5/24))</f>
        <v>41032.479999999996</v>
      </c>
      <c r="K381">
        <v>1332174672</v>
      </c>
      <c r="L381" s="19">
        <f>(((K381/60)/60/24)+DATE(1970,1,1)+(-5/24))</f>
        <v>40987.479999999996</v>
      </c>
      <c r="M381" t="b">
        <v>0</v>
      </c>
      <c r="N381">
        <v>149</v>
      </c>
      <c r="O381" t="b">
        <v>1</v>
      </c>
      <c r="P381" t="s">
        <v>8269</v>
      </c>
      <c r="Q381" s="5">
        <f>E381/D381</f>
        <v>1.1608000000000001</v>
      </c>
      <c r="R381" s="8">
        <f>E381/N381</f>
        <v>116.85906040268456</v>
      </c>
      <c r="S381" s="9" t="str">
        <f>LEFT(P381, SEARCH("/",P381,1)-1)</f>
        <v>film &amp; video</v>
      </c>
      <c r="T381" s="9" t="str">
        <f>RIGHT(P381,LEN(P381)-SEARCH("/",P381,1))</f>
        <v>documentary</v>
      </c>
    </row>
    <row r="382" spans="1:20" ht="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9">
        <f>(((I382/60)/60/24)+DATE(1970,1,1)+(-5/24))</f>
        <v>42392.511481481481</v>
      </c>
      <c r="K382">
        <v>1451409392</v>
      </c>
      <c r="L382" s="19">
        <f>(((K382/60)/60/24)+DATE(1970,1,1)+(-5/24))</f>
        <v>42367.511481481481</v>
      </c>
      <c r="M382" t="b">
        <v>0</v>
      </c>
      <c r="N382">
        <v>49</v>
      </c>
      <c r="O382" t="b">
        <v>1</v>
      </c>
      <c r="P382" t="s">
        <v>8269</v>
      </c>
      <c r="Q382" s="5">
        <f>E382/D382</f>
        <v>1.415</v>
      </c>
      <c r="R382" s="8">
        <f>E382/N382</f>
        <v>115.51020408163265</v>
      </c>
      <c r="S382" s="9" t="str">
        <f>LEFT(P382, SEARCH("/",P382,1)-1)</f>
        <v>film &amp; video</v>
      </c>
      <c r="T382" s="9" t="str">
        <f>RIGHT(P382,LEN(P382)-SEARCH("/",P382,1))</f>
        <v>documentary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9">
        <f>(((I383/60)/60/24)+DATE(1970,1,1)+(-5/24))</f>
        <v>41120</v>
      </c>
      <c r="K383">
        <v>1340642717</v>
      </c>
      <c r="L383" s="19">
        <f>(((K383/60)/60/24)+DATE(1970,1,1)+(-5/24))</f>
        <v>41085.48978009259</v>
      </c>
      <c r="M383" t="b">
        <v>0</v>
      </c>
      <c r="N383">
        <v>251</v>
      </c>
      <c r="O383" t="b">
        <v>1</v>
      </c>
      <c r="P383" t="s">
        <v>8269</v>
      </c>
      <c r="Q383" s="5">
        <f>E383/D383</f>
        <v>1.0472999999999999</v>
      </c>
      <c r="R383" s="8">
        <f>E383/N383</f>
        <v>104.31274900398407</v>
      </c>
      <c r="S383" s="9" t="str">
        <f>LEFT(P383, SEARCH("/",P383,1)-1)</f>
        <v>film &amp; video</v>
      </c>
      <c r="T383" s="9" t="str">
        <f>RIGHT(P383,LEN(P383)-SEARCH("/",P383,1))</f>
        <v>documentary</v>
      </c>
    </row>
    <row r="384" spans="1:20" ht="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9">
        <f>(((I384/60)/60/24)+DATE(1970,1,1)+(-5/24))</f>
        <v>41158.501157407409</v>
      </c>
      <c r="K384">
        <v>1345741300</v>
      </c>
      <c r="L384" s="19">
        <f>(((K384/60)/60/24)+DATE(1970,1,1)+(-5/24))</f>
        <v>41144.501157407409</v>
      </c>
      <c r="M384" t="b">
        <v>0</v>
      </c>
      <c r="N384">
        <v>22</v>
      </c>
      <c r="O384" t="b">
        <v>1</v>
      </c>
      <c r="P384" t="s">
        <v>8269</v>
      </c>
      <c r="Q384" s="5">
        <f>E384/D384</f>
        <v>2.5583333333333331</v>
      </c>
      <c r="R384" s="8">
        <f>E384/N384</f>
        <v>69.772727272727266</v>
      </c>
      <c r="S384" s="9" t="str">
        <f>LEFT(P384, SEARCH("/",P384,1)-1)</f>
        <v>film &amp; video</v>
      </c>
      <c r="T384" s="9" t="str">
        <f>RIGHT(P384,LEN(P384)-SEARCH("/",P384,1))</f>
        <v>documentary</v>
      </c>
    </row>
    <row r="385" spans="1:20" ht="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9">
        <f>(((I385/60)/60/24)+DATE(1970,1,1)+(-5/24))</f>
        <v>41777.90924768518</v>
      </c>
      <c r="K385">
        <v>1398480559</v>
      </c>
      <c r="L385" s="19">
        <f>(((K385/60)/60/24)+DATE(1970,1,1)+(-5/24))</f>
        <v>41754.90924768518</v>
      </c>
      <c r="M385" t="b">
        <v>0</v>
      </c>
      <c r="N385">
        <v>48</v>
      </c>
      <c r="O385" t="b">
        <v>1</v>
      </c>
      <c r="P385" t="s">
        <v>8269</v>
      </c>
      <c r="Q385" s="5">
        <f>E385/D385</f>
        <v>2.0670670670670672</v>
      </c>
      <c r="R385" s="8">
        <f>E385/N385</f>
        <v>43.020833333333336</v>
      </c>
      <c r="S385" s="9" t="str">
        <f>LEFT(P385, SEARCH("/",P385,1)-1)</f>
        <v>film &amp; video</v>
      </c>
      <c r="T385" s="9" t="str">
        <f>RIGHT(P385,LEN(P385)-SEARCH("/",P385,1))</f>
        <v>documentary</v>
      </c>
    </row>
    <row r="386" spans="1:20" ht="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9">
        <f>(((I386/60)/60/24)+DATE(1970,1,1)+(-5/24))</f>
        <v>42010.573460648149</v>
      </c>
      <c r="K386">
        <v>1417977947</v>
      </c>
      <c r="L386" s="19">
        <f>(((K386/60)/60/24)+DATE(1970,1,1)+(-5/24))</f>
        <v>41980.573460648149</v>
      </c>
      <c r="M386" t="b">
        <v>0</v>
      </c>
      <c r="N386">
        <v>383</v>
      </c>
      <c r="O386" t="b">
        <v>1</v>
      </c>
      <c r="P386" t="s">
        <v>8269</v>
      </c>
      <c r="Q386" s="5">
        <f>E386/D386</f>
        <v>1.1210500000000001</v>
      </c>
      <c r="R386" s="8">
        <f>E386/N386</f>
        <v>58.540469973890339</v>
      </c>
      <c r="S386" s="9" t="str">
        <f>LEFT(P386, SEARCH("/",P386,1)-1)</f>
        <v>film &amp; video</v>
      </c>
      <c r="T386" s="9" t="str">
        <f>RIGHT(P386,LEN(P386)-SEARCH("/",P386,1))</f>
        <v>documentary</v>
      </c>
    </row>
    <row r="387" spans="1:20" ht="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9">
        <f>(((I387/60)/60/24)+DATE(1970,1,1)+(-5/24))</f>
        <v>41964.41783564815</v>
      </c>
      <c r="K387">
        <v>1413986501</v>
      </c>
      <c r="L387" s="19">
        <f>(((K387/60)/60/24)+DATE(1970,1,1)+(-5/24))</f>
        <v>41934.376168981478</v>
      </c>
      <c r="M387" t="b">
        <v>0</v>
      </c>
      <c r="N387">
        <v>237</v>
      </c>
      <c r="O387" t="b">
        <v>1</v>
      </c>
      <c r="P387" t="s">
        <v>8269</v>
      </c>
      <c r="Q387" s="5">
        <f>E387/D387</f>
        <v>1.05982</v>
      </c>
      <c r="R387" s="8">
        <f>E387/N387</f>
        <v>111.79535864978902</v>
      </c>
      <c r="S387" s="9" t="str">
        <f>LEFT(P387, SEARCH("/",P387,1)-1)</f>
        <v>film &amp; video</v>
      </c>
      <c r="T387" s="9" t="str">
        <f>RIGHT(P387,LEN(P387)-SEARCH("/",P387,1))</f>
        <v>documentary</v>
      </c>
    </row>
    <row r="388" spans="1:20" ht="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9">
        <f>(((I388/60)/60/24)+DATE(1970,1,1)+(-5/24))</f>
        <v>42226.742951388886</v>
      </c>
      <c r="K388">
        <v>1437950991</v>
      </c>
      <c r="L388" s="19">
        <f>(((K388/60)/60/24)+DATE(1970,1,1)+(-5/24))</f>
        <v>42211.742951388886</v>
      </c>
      <c r="M388" t="b">
        <v>0</v>
      </c>
      <c r="N388">
        <v>13</v>
      </c>
      <c r="O388" t="b">
        <v>1</v>
      </c>
      <c r="P388" t="s">
        <v>8269</v>
      </c>
      <c r="Q388" s="5">
        <f>E388/D388</f>
        <v>1.0016666666666667</v>
      </c>
      <c r="R388" s="8">
        <f>E388/N388</f>
        <v>46.230769230769234</v>
      </c>
      <c r="S388" s="9" t="str">
        <f>LEFT(P388, SEARCH("/",P388,1)-1)</f>
        <v>film &amp; video</v>
      </c>
      <c r="T388" s="9" t="str">
        <f>RIGHT(P388,LEN(P388)-SEARCH("/",P388,1))</f>
        <v>documentary</v>
      </c>
    </row>
    <row r="389" spans="1:20" ht="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9">
        <f>(((I389/60)/60/24)+DATE(1970,1,1)+(-5/24))</f>
        <v>42231.041666666664</v>
      </c>
      <c r="K389">
        <v>1436976858</v>
      </c>
      <c r="L389" s="19">
        <f>(((K389/60)/60/24)+DATE(1970,1,1)+(-5/24))</f>
        <v>42200.468263888884</v>
      </c>
      <c r="M389" t="b">
        <v>0</v>
      </c>
      <c r="N389">
        <v>562</v>
      </c>
      <c r="O389" t="b">
        <v>1</v>
      </c>
      <c r="P389" t="s">
        <v>8269</v>
      </c>
      <c r="Q389" s="5">
        <f>E389/D389</f>
        <v>2.1398947368421051</v>
      </c>
      <c r="R389" s="8">
        <f>E389/N389</f>
        <v>144.69039145907473</v>
      </c>
      <c r="S389" s="9" t="str">
        <f>LEFT(P389, SEARCH("/",P389,1)-1)</f>
        <v>film &amp; video</v>
      </c>
      <c r="T389" s="9" t="str">
        <f>RIGHT(P389,LEN(P389)-SEARCH("/",P389,1))</f>
        <v>documentary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9">
        <f>(((I390/60)/60/24)+DATE(1970,1,1)+(-5/24))</f>
        <v>42578.867824074077</v>
      </c>
      <c r="K390">
        <v>1467078580</v>
      </c>
      <c r="L390" s="19">
        <f>(((K390/60)/60/24)+DATE(1970,1,1)+(-5/24))</f>
        <v>42548.867824074077</v>
      </c>
      <c r="M390" t="b">
        <v>0</v>
      </c>
      <c r="N390">
        <v>71</v>
      </c>
      <c r="O390" t="b">
        <v>1</v>
      </c>
      <c r="P390" t="s">
        <v>8269</v>
      </c>
      <c r="Q390" s="5">
        <f>E390/D390</f>
        <v>1.2616000000000001</v>
      </c>
      <c r="R390" s="8">
        <f>E390/N390</f>
        <v>88.845070422535215</v>
      </c>
      <c r="S390" s="9" t="str">
        <f>LEFT(P390, SEARCH("/",P390,1)-1)</f>
        <v>film &amp; video</v>
      </c>
      <c r="T390" s="9" t="str">
        <f>RIGHT(P390,LEN(P390)-SEARCH("/",P390,1))</f>
        <v>documentary</v>
      </c>
    </row>
    <row r="391" spans="1:20" ht="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9">
        <f>(((I391/60)/60/24)+DATE(1970,1,1)+(-5/24))</f>
        <v>41705.749305555553</v>
      </c>
      <c r="K391">
        <v>1391477450</v>
      </c>
      <c r="L391" s="19">
        <f>(((K391/60)/60/24)+DATE(1970,1,1)+(-5/24))</f>
        <v>41673.854745370365</v>
      </c>
      <c r="M391" t="b">
        <v>0</v>
      </c>
      <c r="N391">
        <v>1510</v>
      </c>
      <c r="O391" t="b">
        <v>1</v>
      </c>
      <c r="P391" t="s">
        <v>8269</v>
      </c>
      <c r="Q391" s="5">
        <f>E391/D391</f>
        <v>1.8153547058823529</v>
      </c>
      <c r="R391" s="8">
        <f>E391/N391</f>
        <v>81.75107284768211</v>
      </c>
      <c r="S391" s="9" t="str">
        <f>LEFT(P391, SEARCH("/",P391,1)-1)</f>
        <v>film &amp; video</v>
      </c>
      <c r="T391" s="9" t="str">
        <f>RIGHT(P391,LEN(P391)-SEARCH("/",P391,1))</f>
        <v>documentary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9">
        <f>(((I392/60)/60/24)+DATE(1970,1,1)+(-5/24))</f>
        <v>42131.828379629624</v>
      </c>
      <c r="K392">
        <v>1429318372</v>
      </c>
      <c r="L392" s="19">
        <f>(((K392/60)/60/24)+DATE(1970,1,1)+(-5/24))</f>
        <v>42111.828379629624</v>
      </c>
      <c r="M392" t="b">
        <v>0</v>
      </c>
      <c r="N392">
        <v>14</v>
      </c>
      <c r="O392" t="b">
        <v>1</v>
      </c>
      <c r="P392" t="s">
        <v>8269</v>
      </c>
      <c r="Q392" s="5">
        <f>E392/D392</f>
        <v>1</v>
      </c>
      <c r="R392" s="8">
        <f>E392/N392</f>
        <v>71.428571428571431</v>
      </c>
      <c r="S392" s="9" t="str">
        <f>LEFT(P392, SEARCH("/",P392,1)-1)</f>
        <v>film &amp; video</v>
      </c>
      <c r="T392" s="9" t="str">
        <f>RIGHT(P392,LEN(P392)-SEARCH("/",P392,1))</f>
        <v>documentary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9">
        <f>(((I393/60)/60/24)+DATE(1970,1,1)+(-5/24))</f>
        <v>40894.832638888889</v>
      </c>
      <c r="K393">
        <v>1321578051</v>
      </c>
      <c r="L393" s="19">
        <f>(((K393/60)/60/24)+DATE(1970,1,1)+(-5/24))</f>
        <v>40864.833923611113</v>
      </c>
      <c r="M393" t="b">
        <v>0</v>
      </c>
      <c r="N393">
        <v>193</v>
      </c>
      <c r="O393" t="b">
        <v>1</v>
      </c>
      <c r="P393" t="s">
        <v>8269</v>
      </c>
      <c r="Q393" s="5">
        <f>E393/D393</f>
        <v>1.0061</v>
      </c>
      <c r="R393" s="8">
        <f>E393/N393</f>
        <v>104.25906735751295</v>
      </c>
      <c r="S393" s="9" t="str">
        <f>LEFT(P393, SEARCH("/",P393,1)-1)</f>
        <v>film &amp; video</v>
      </c>
      <c r="T393" s="9" t="str">
        <f>RIGHT(P393,LEN(P393)-SEARCH("/",P393,1))</f>
        <v>documentary</v>
      </c>
    </row>
    <row r="394" spans="1:20" ht="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9">
        <f>(((I394/60)/60/24)+DATE(1970,1,1)+(-5/24))</f>
        <v>40793.916666666664</v>
      </c>
      <c r="K394">
        <v>1312823571</v>
      </c>
      <c r="L394" s="19">
        <f>(((K394/60)/60/24)+DATE(1970,1,1)+(-5/24))</f>
        <v>40763.508923611109</v>
      </c>
      <c r="M394" t="b">
        <v>0</v>
      </c>
      <c r="N394">
        <v>206</v>
      </c>
      <c r="O394" t="b">
        <v>1</v>
      </c>
      <c r="P394" t="s">
        <v>8269</v>
      </c>
      <c r="Q394" s="5">
        <f>E394/D394</f>
        <v>1.009027027027027</v>
      </c>
      <c r="R394" s="8">
        <f>E394/N394</f>
        <v>90.616504854368927</v>
      </c>
      <c r="S394" s="9" t="str">
        <f>LEFT(P394, SEARCH("/",P394,1)-1)</f>
        <v>film &amp; video</v>
      </c>
      <c r="T394" s="9" t="str">
        <f>RIGHT(P394,LEN(P394)-SEARCH("/",P394,1))</f>
        <v>documentary</v>
      </c>
    </row>
    <row r="395" spans="1:20" ht="30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9">
        <f>(((I395/60)/60/24)+DATE(1970,1,1)+(-5/24))</f>
        <v>41557.500601851847</v>
      </c>
      <c r="K395">
        <v>1378746052</v>
      </c>
      <c r="L395" s="19">
        <f>(((K395/60)/60/24)+DATE(1970,1,1)+(-5/24))</f>
        <v>41526.500601851847</v>
      </c>
      <c r="M395" t="b">
        <v>0</v>
      </c>
      <c r="N395">
        <v>351</v>
      </c>
      <c r="O395" t="b">
        <v>1</v>
      </c>
      <c r="P395" t="s">
        <v>8269</v>
      </c>
      <c r="Q395" s="5">
        <f>E395/D395</f>
        <v>1.10446</v>
      </c>
      <c r="R395" s="8">
        <f>E395/N395</f>
        <v>157.33048433048432</v>
      </c>
      <c r="S395" s="9" t="str">
        <f>LEFT(P395, SEARCH("/",P395,1)-1)</f>
        <v>film &amp; video</v>
      </c>
      <c r="T395" s="9" t="str">
        <f>RIGHT(P395,LEN(P395)-SEARCH("/",P395,1))</f>
        <v>documentary</v>
      </c>
    </row>
    <row r="396" spans="1:20" ht="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9">
        <f>(((I396/60)/60/24)+DATE(1970,1,1)+(-5/24))</f>
        <v>42477.568078703705</v>
      </c>
      <c r="K396">
        <v>1455737882</v>
      </c>
      <c r="L396" s="19">
        <f>(((K396/60)/60/24)+DATE(1970,1,1)+(-5/24))</f>
        <v>42417.60974537037</v>
      </c>
      <c r="M396" t="b">
        <v>0</v>
      </c>
      <c r="N396">
        <v>50</v>
      </c>
      <c r="O396" t="b">
        <v>1</v>
      </c>
      <c r="P396" t="s">
        <v>8269</v>
      </c>
      <c r="Q396" s="5">
        <f>E396/D396</f>
        <v>1.118936170212766</v>
      </c>
      <c r="R396" s="8">
        <f>E396/N396</f>
        <v>105.18</v>
      </c>
      <c r="S396" s="9" t="str">
        <f>LEFT(P396, SEARCH("/",P396,1)-1)</f>
        <v>film &amp; video</v>
      </c>
      <c r="T396" s="9" t="str">
        <f>RIGHT(P396,LEN(P396)-SEARCH("/",P396,1))</f>
        <v>documentary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9">
        <f>(((I397/60)/60/24)+DATE(1970,1,1)+(-5/24))</f>
        <v>41026.688888888886</v>
      </c>
      <c r="K397">
        <v>1332452960</v>
      </c>
      <c r="L397" s="19">
        <f>(((K397/60)/60/24)+DATE(1970,1,1)+(-5/24))</f>
        <v>40990.700925925921</v>
      </c>
      <c r="M397" t="b">
        <v>0</v>
      </c>
      <c r="N397">
        <v>184</v>
      </c>
      <c r="O397" t="b">
        <v>1</v>
      </c>
      <c r="P397" t="s">
        <v>8269</v>
      </c>
      <c r="Q397" s="5">
        <f>E397/D397</f>
        <v>1.0804450000000001</v>
      </c>
      <c r="R397" s="8">
        <f>E397/N397</f>
        <v>58.719836956521746</v>
      </c>
      <c r="S397" s="9" t="str">
        <f>LEFT(P397, SEARCH("/",P397,1)-1)</f>
        <v>film &amp; video</v>
      </c>
      <c r="T397" s="9" t="str">
        <f>RIGHT(P397,LEN(P397)-SEARCH("/",P397,1))</f>
        <v>documentary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9">
        <f>(((I398/60)/60/24)+DATE(1970,1,1)+(-5/24))</f>
        <v>41097.356550925921</v>
      </c>
      <c r="K398">
        <v>1340372006</v>
      </c>
      <c r="L398" s="19">
        <f>(((K398/60)/60/24)+DATE(1970,1,1)+(-5/24))</f>
        <v>41082.356550925921</v>
      </c>
      <c r="M398" t="b">
        <v>0</v>
      </c>
      <c r="N398">
        <v>196</v>
      </c>
      <c r="O398" t="b">
        <v>1</v>
      </c>
      <c r="P398" t="s">
        <v>8269</v>
      </c>
      <c r="Q398" s="5">
        <f>E398/D398</f>
        <v>1.0666666666666667</v>
      </c>
      <c r="R398" s="8">
        <f>E398/N398</f>
        <v>81.632653061224488</v>
      </c>
      <c r="S398" s="9" t="str">
        <f>LEFT(P398, SEARCH("/",P398,1)-1)</f>
        <v>film &amp; video</v>
      </c>
      <c r="T398" s="9" t="str">
        <f>RIGHT(P398,LEN(P398)-SEARCH("/",P398,1))</f>
        <v>documentary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9">
        <f>(((I399/60)/60/24)+DATE(1970,1,1)+(-5/24))</f>
        <v>40421.947222222218</v>
      </c>
      <c r="K399">
        <v>1279651084</v>
      </c>
      <c r="L399" s="19">
        <f>(((K399/60)/60/24)+DATE(1970,1,1)+(-5/24))</f>
        <v>40379.568101851852</v>
      </c>
      <c r="M399" t="b">
        <v>0</v>
      </c>
      <c r="N399">
        <v>229</v>
      </c>
      <c r="O399" t="b">
        <v>1</v>
      </c>
      <c r="P399" t="s">
        <v>8269</v>
      </c>
      <c r="Q399" s="5">
        <f>E399/D399</f>
        <v>1.0390027322404372</v>
      </c>
      <c r="R399" s="8">
        <f>E399/N399</f>
        <v>56.460043668122275</v>
      </c>
      <c r="S399" s="9" t="str">
        <f>LEFT(P399, SEARCH("/",P399,1)-1)</f>
        <v>film &amp; video</v>
      </c>
      <c r="T399" s="9" t="str">
        <f>RIGHT(P399,LEN(P399)-SEARCH("/",P399,1))</f>
        <v>documentary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9">
        <f>(((I400/60)/60/24)+DATE(1970,1,1)+(-5/24))</f>
        <v>42123.584791666661</v>
      </c>
      <c r="K400">
        <v>1426446126</v>
      </c>
      <c r="L400" s="19">
        <f>(((K400/60)/60/24)+DATE(1970,1,1)+(-5/24))</f>
        <v>42078.584791666661</v>
      </c>
      <c r="M400" t="b">
        <v>0</v>
      </c>
      <c r="N400">
        <v>67</v>
      </c>
      <c r="O400" t="b">
        <v>1</v>
      </c>
      <c r="P400" t="s">
        <v>8269</v>
      </c>
      <c r="Q400" s="5">
        <f>E400/D400</f>
        <v>1.2516</v>
      </c>
      <c r="R400" s="8">
        <f>E400/N400</f>
        <v>140.1044776119403</v>
      </c>
      <c r="S400" s="9" t="str">
        <f>LEFT(P400, SEARCH("/",P400,1)-1)</f>
        <v>film &amp; video</v>
      </c>
      <c r="T400" s="9" t="str">
        <f>RIGHT(P400,LEN(P400)-SEARCH("/",P400,1))</f>
        <v>documentary</v>
      </c>
    </row>
    <row r="401" spans="1:20" ht="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9">
        <f>(((I401/60)/60/24)+DATE(1970,1,1)+(-5/24))</f>
        <v>42718.291666666664</v>
      </c>
      <c r="K401">
        <v>1479070867</v>
      </c>
      <c r="L401" s="19">
        <f>(((K401/60)/60/24)+DATE(1970,1,1)+(-5/24))</f>
        <v>42687.667442129627</v>
      </c>
      <c r="M401" t="b">
        <v>0</v>
      </c>
      <c r="N401">
        <v>95</v>
      </c>
      <c r="O401" t="b">
        <v>1</v>
      </c>
      <c r="P401" t="s">
        <v>8269</v>
      </c>
      <c r="Q401" s="5">
        <f>E401/D401</f>
        <v>1.0680499999999999</v>
      </c>
      <c r="R401" s="8">
        <f>E401/N401</f>
        <v>224.85263157894738</v>
      </c>
      <c r="S401" s="9" t="str">
        <f>LEFT(P401, SEARCH("/",P401,1)-1)</f>
        <v>film &amp; video</v>
      </c>
      <c r="T401" s="9" t="str">
        <f>RIGHT(P401,LEN(P401)-SEARCH("/",P401,1))</f>
        <v>documentary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9">
        <f>(((I402/60)/60/24)+DATE(1970,1,1)+(-5/24))</f>
        <v>41775.9375</v>
      </c>
      <c r="K402">
        <v>1397661347</v>
      </c>
      <c r="L402" s="19">
        <f>(((K402/60)/60/24)+DATE(1970,1,1)+(-5/24))</f>
        <v>41745.427627314813</v>
      </c>
      <c r="M402" t="b">
        <v>0</v>
      </c>
      <c r="N402">
        <v>62</v>
      </c>
      <c r="O402" t="b">
        <v>1</v>
      </c>
      <c r="P402" t="s">
        <v>8269</v>
      </c>
      <c r="Q402" s="5">
        <f>E402/D402</f>
        <v>1.1230249999999999</v>
      </c>
      <c r="R402" s="8">
        <f>E402/N402</f>
        <v>181.13306451612902</v>
      </c>
      <c r="S402" s="9" t="str">
        <f>LEFT(P402, SEARCH("/",P402,1)-1)</f>
        <v>film &amp; video</v>
      </c>
      <c r="T402" s="9" t="str">
        <f>RIGHT(P402,LEN(P402)-SEARCH("/",P402,1))</f>
        <v>documentary</v>
      </c>
    </row>
    <row r="403" spans="1:20" ht="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9">
        <f>(((I403/60)/60/24)+DATE(1970,1,1)+(-5/24))</f>
        <v>40762.633912037032</v>
      </c>
      <c r="K403">
        <v>1310155970</v>
      </c>
      <c r="L403" s="19">
        <f>(((K403/60)/60/24)+DATE(1970,1,1)+(-5/24))</f>
        <v>40732.633912037032</v>
      </c>
      <c r="M403" t="b">
        <v>0</v>
      </c>
      <c r="N403">
        <v>73</v>
      </c>
      <c r="O403" t="b">
        <v>1</v>
      </c>
      <c r="P403" t="s">
        <v>8269</v>
      </c>
      <c r="Q403" s="5">
        <f>E403/D403</f>
        <v>1.0381199999999999</v>
      </c>
      <c r="R403" s="8">
        <f>E403/N403</f>
        <v>711.04109589041093</v>
      </c>
      <c r="S403" s="9" t="str">
        <f>LEFT(P403, SEARCH("/",P403,1)-1)</f>
        <v>film &amp; video</v>
      </c>
      <c r="T403" s="9" t="str">
        <f>RIGHT(P403,LEN(P403)-SEARCH("/",P403,1))</f>
        <v>documentary</v>
      </c>
    </row>
    <row r="404" spans="1:20" ht="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9">
        <f>(((I404/60)/60/24)+DATE(1970,1,1)+(-5/24))</f>
        <v>42313.372881944444</v>
      </c>
      <c r="K404">
        <v>1444913817</v>
      </c>
      <c r="L404" s="19">
        <f>(((K404/60)/60/24)+DATE(1970,1,1)+(-5/24))</f>
        <v>42292.331215277773</v>
      </c>
      <c r="M404" t="b">
        <v>0</v>
      </c>
      <c r="N404">
        <v>43</v>
      </c>
      <c r="O404" t="b">
        <v>1</v>
      </c>
      <c r="P404" t="s">
        <v>8269</v>
      </c>
      <c r="Q404" s="5">
        <f>E404/D404</f>
        <v>1.4165000000000001</v>
      </c>
      <c r="R404" s="8">
        <f>E404/N404</f>
        <v>65.883720930232556</v>
      </c>
      <c r="S404" s="9" t="str">
        <f>LEFT(P404, SEARCH("/",P404,1)-1)</f>
        <v>film &amp; video</v>
      </c>
      <c r="T404" s="9" t="str">
        <f>RIGHT(P404,LEN(P404)-SEARCH("/",P404,1))</f>
        <v>documentary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9">
        <f>(((I405/60)/60/24)+DATE(1970,1,1)+(-5/24))</f>
        <v>40765.088888888888</v>
      </c>
      <c r="K405">
        <v>1308900441</v>
      </c>
      <c r="L405" s="19">
        <f>(((K405/60)/60/24)+DATE(1970,1,1)+(-5/24))</f>
        <v>40718.102326388886</v>
      </c>
      <c r="M405" t="b">
        <v>0</v>
      </c>
      <c r="N405">
        <v>70</v>
      </c>
      <c r="O405" t="b">
        <v>1</v>
      </c>
      <c r="P405" t="s">
        <v>8269</v>
      </c>
      <c r="Q405" s="5">
        <f>E405/D405</f>
        <v>1.0526</v>
      </c>
      <c r="R405" s="8">
        <f>E405/N405</f>
        <v>75.185714285714283</v>
      </c>
      <c r="S405" s="9" t="str">
        <f>LEFT(P405, SEARCH("/",P405,1)-1)</f>
        <v>film &amp; video</v>
      </c>
      <c r="T405" s="9" t="str">
        <f>RIGHT(P405,LEN(P405)-SEARCH("/",P405,1))</f>
        <v>documentary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9">
        <f>(((I406/60)/60/24)+DATE(1970,1,1)+(-5/24))</f>
        <v>41675.752777777772</v>
      </c>
      <c r="K406">
        <v>1389107062</v>
      </c>
      <c r="L406" s="19">
        <f>(((K406/60)/60/24)+DATE(1970,1,1)+(-5/24))</f>
        <v>41646.419699074075</v>
      </c>
      <c r="M406" t="b">
        <v>0</v>
      </c>
      <c r="N406">
        <v>271</v>
      </c>
      <c r="O406" t="b">
        <v>1</v>
      </c>
      <c r="P406" t="s">
        <v>8269</v>
      </c>
      <c r="Q406" s="5">
        <f>E406/D406</f>
        <v>1.0309142857142857</v>
      </c>
      <c r="R406" s="8">
        <f>E406/N406</f>
        <v>133.14391143911439</v>
      </c>
      <c r="S406" s="9" t="str">
        <f>LEFT(P406, SEARCH("/",P406,1)-1)</f>
        <v>film &amp; video</v>
      </c>
      <c r="T406" s="9" t="str">
        <f>RIGHT(P406,LEN(P406)-SEARCH("/",P406,1))</f>
        <v>documentary</v>
      </c>
    </row>
    <row r="407" spans="1:20" ht="30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9">
        <f>(((I407/60)/60/24)+DATE(1970,1,1)+(-5/24))</f>
        <v>41703.876608796294</v>
      </c>
      <c r="K407">
        <v>1391479339</v>
      </c>
      <c r="L407" s="19">
        <f>(((K407/60)/60/24)+DATE(1970,1,1)+(-5/24))</f>
        <v>41673.876608796294</v>
      </c>
      <c r="M407" t="b">
        <v>0</v>
      </c>
      <c r="N407">
        <v>55</v>
      </c>
      <c r="O407" t="b">
        <v>1</v>
      </c>
      <c r="P407" t="s">
        <v>8269</v>
      </c>
      <c r="Q407" s="5">
        <f>E407/D407</f>
        <v>1.0765957446808512</v>
      </c>
      <c r="R407" s="8">
        <f>E407/N407</f>
        <v>55.2</v>
      </c>
      <c r="S407" s="9" t="str">
        <f>LEFT(P407, SEARCH("/",P407,1)-1)</f>
        <v>film &amp; video</v>
      </c>
      <c r="T407" s="9" t="str">
        <f>RIGHT(P407,LEN(P407)-SEARCH("/",P407,1))</f>
        <v>documentary</v>
      </c>
    </row>
    <row r="408" spans="1:20" ht="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9">
        <f>(((I408/60)/60/24)+DATE(1970,1,1)+(-5/24))</f>
        <v>40672.040972222218</v>
      </c>
      <c r="K408">
        <v>1301975637</v>
      </c>
      <c r="L408" s="19">
        <f>(((K408/60)/60/24)+DATE(1970,1,1)+(-5/24))</f>
        <v>40637.95413194444</v>
      </c>
      <c r="M408" t="b">
        <v>0</v>
      </c>
      <c r="N408">
        <v>35</v>
      </c>
      <c r="O408" t="b">
        <v>1</v>
      </c>
      <c r="P408" t="s">
        <v>8269</v>
      </c>
      <c r="Q408" s="5">
        <f>E408/D408</f>
        <v>1.0770464285714285</v>
      </c>
      <c r="R408" s="8">
        <f>E408/N408</f>
        <v>86.163714285714292</v>
      </c>
      <c r="S408" s="9" t="str">
        <f>LEFT(P408, SEARCH("/",P408,1)-1)</f>
        <v>film &amp; video</v>
      </c>
      <c r="T408" s="9" t="str">
        <f>RIGHT(P408,LEN(P408)-SEARCH("/",P408,1))</f>
        <v>documentary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9">
        <f>(((I409/60)/60/24)+DATE(1970,1,1)+(-5/24))</f>
        <v>40866.704282407409</v>
      </c>
      <c r="K409">
        <v>1316552050</v>
      </c>
      <c r="L409" s="19">
        <f>(((K409/60)/60/24)+DATE(1970,1,1)+(-5/24))</f>
        <v>40806.662615740737</v>
      </c>
      <c r="M409" t="b">
        <v>0</v>
      </c>
      <c r="N409">
        <v>22</v>
      </c>
      <c r="O409" t="b">
        <v>1</v>
      </c>
      <c r="P409" t="s">
        <v>8269</v>
      </c>
      <c r="Q409" s="5">
        <f>E409/D409</f>
        <v>1.0155000000000001</v>
      </c>
      <c r="R409" s="8">
        <f>E409/N409</f>
        <v>92.318181818181813</v>
      </c>
      <c r="S409" s="9" t="str">
        <f>LEFT(P409, SEARCH("/",P409,1)-1)</f>
        <v>film &amp; video</v>
      </c>
      <c r="T409" s="9" t="str">
        <f>RIGHT(P409,LEN(P409)-SEARCH("/",P409,1))</f>
        <v>documentary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9">
        <f>(((I410/60)/60/24)+DATE(1970,1,1)+(-5/24))</f>
        <v>41583.569328703699</v>
      </c>
      <c r="K410">
        <v>1380217190</v>
      </c>
      <c r="L410" s="19">
        <f>(((K410/60)/60/24)+DATE(1970,1,1)+(-5/24))</f>
        <v>41543.527662037035</v>
      </c>
      <c r="M410" t="b">
        <v>0</v>
      </c>
      <c r="N410">
        <v>38</v>
      </c>
      <c r="O410" t="b">
        <v>1</v>
      </c>
      <c r="P410" t="s">
        <v>8269</v>
      </c>
      <c r="Q410" s="5">
        <f>E410/D410</f>
        <v>1.0143766666666667</v>
      </c>
      <c r="R410" s="8">
        <f>E410/N410</f>
        <v>160.16473684210527</v>
      </c>
      <c r="S410" s="9" t="str">
        <f>LEFT(P410, SEARCH("/",P410,1)-1)</f>
        <v>film &amp; video</v>
      </c>
      <c r="T410" s="9" t="str">
        <f>RIGHT(P410,LEN(P410)-SEARCH("/",P410,1))</f>
        <v>documentary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9">
        <f>(((I411/60)/60/24)+DATE(1970,1,1)+(-5/24))</f>
        <v>42573.654444444437</v>
      </c>
      <c r="K411">
        <v>1466628144</v>
      </c>
      <c r="L411" s="19">
        <f>(((K411/60)/60/24)+DATE(1970,1,1)+(-5/24))</f>
        <v>42543.654444444437</v>
      </c>
      <c r="M411" t="b">
        <v>0</v>
      </c>
      <c r="N411">
        <v>15</v>
      </c>
      <c r="O411" t="b">
        <v>1</v>
      </c>
      <c r="P411" t="s">
        <v>8269</v>
      </c>
      <c r="Q411" s="5">
        <f>E411/D411</f>
        <v>1.3680000000000001</v>
      </c>
      <c r="R411" s="8">
        <f>E411/N411</f>
        <v>45.6</v>
      </c>
      <c r="S411" s="9" t="str">
        <f>LEFT(P411, SEARCH("/",P411,1)-1)</f>
        <v>film &amp; video</v>
      </c>
      <c r="T411" s="9" t="str">
        <f>RIGHT(P411,LEN(P411)-SEARCH("/",P411,1))</f>
        <v>documentary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9">
        <f>(((I412/60)/60/24)+DATE(1970,1,1)+(-5/24))</f>
        <v>42173.77311342593</v>
      </c>
      <c r="K412">
        <v>1429486397</v>
      </c>
      <c r="L412" s="19">
        <f>(((K412/60)/60/24)+DATE(1970,1,1)+(-5/24))</f>
        <v>42113.77311342593</v>
      </c>
      <c r="M412" t="b">
        <v>0</v>
      </c>
      <c r="N412">
        <v>7</v>
      </c>
      <c r="O412" t="b">
        <v>1</v>
      </c>
      <c r="P412" t="s">
        <v>8269</v>
      </c>
      <c r="Q412" s="5">
        <f>E412/D412</f>
        <v>1.2829999999999999</v>
      </c>
      <c r="R412" s="8">
        <f>E412/N412</f>
        <v>183.28571428571428</v>
      </c>
      <c r="S412" s="9" t="str">
        <f>LEFT(P412, SEARCH("/",P412,1)-1)</f>
        <v>film &amp; video</v>
      </c>
      <c r="T412" s="9" t="str">
        <f>RIGHT(P412,LEN(P412)-SEARCH("/",P412,1))</f>
        <v>documentary</v>
      </c>
    </row>
    <row r="413" spans="1:20" ht="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9">
        <f>(((I413/60)/60/24)+DATE(1970,1,1)+(-5/24))</f>
        <v>41630</v>
      </c>
      <c r="K413">
        <v>1384920804</v>
      </c>
      <c r="L413" s="19">
        <f>(((K413/60)/60/24)+DATE(1970,1,1)+(-5/24))</f>
        <v>41597.967638888884</v>
      </c>
      <c r="M413" t="b">
        <v>0</v>
      </c>
      <c r="N413">
        <v>241</v>
      </c>
      <c r="O413" t="b">
        <v>1</v>
      </c>
      <c r="P413" t="s">
        <v>8269</v>
      </c>
      <c r="Q413" s="5">
        <f>E413/D413</f>
        <v>1.0105</v>
      </c>
      <c r="R413" s="8">
        <f>E413/N413</f>
        <v>125.78838174273859</v>
      </c>
      <c r="S413" s="9" t="str">
        <f>LEFT(P413, SEARCH("/",P413,1)-1)</f>
        <v>film &amp; video</v>
      </c>
      <c r="T413" s="9" t="str">
        <f>RIGHT(P413,LEN(P413)-SEARCH("/",P413,1))</f>
        <v>documentary</v>
      </c>
    </row>
    <row r="414" spans="1:20" ht="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9">
        <f>(((I414/60)/60/24)+DATE(1970,1,1)+(-5/24))</f>
        <v>41115.534467592588</v>
      </c>
      <c r="K414">
        <v>1341856178</v>
      </c>
      <c r="L414" s="19">
        <f>(((K414/60)/60/24)+DATE(1970,1,1)+(-5/24))</f>
        <v>41099.534467592588</v>
      </c>
      <c r="M414" t="b">
        <v>0</v>
      </c>
      <c r="N414">
        <v>55</v>
      </c>
      <c r="O414" t="b">
        <v>1</v>
      </c>
      <c r="P414" t="s">
        <v>8269</v>
      </c>
      <c r="Q414" s="5">
        <f>E414/D414</f>
        <v>1.2684</v>
      </c>
      <c r="R414" s="8">
        <f>E414/N414</f>
        <v>57.654545454545456</v>
      </c>
      <c r="S414" s="9" t="str">
        <f>LEFT(P414, SEARCH("/",P414,1)-1)</f>
        <v>film &amp; video</v>
      </c>
      <c r="T414" s="9" t="str">
        <f>RIGHT(P414,LEN(P414)-SEARCH("/",P414,1))</f>
        <v>documentary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9">
        <f>(((I415/60)/60/24)+DATE(1970,1,1)+(-5/24))</f>
        <v>41109.66910879629</v>
      </c>
      <c r="K415">
        <v>1340139811</v>
      </c>
      <c r="L415" s="19">
        <f>(((K415/60)/60/24)+DATE(1970,1,1)+(-5/24))</f>
        <v>41079.66910879629</v>
      </c>
      <c r="M415" t="b">
        <v>0</v>
      </c>
      <c r="N415">
        <v>171</v>
      </c>
      <c r="O415" t="b">
        <v>1</v>
      </c>
      <c r="P415" t="s">
        <v>8269</v>
      </c>
      <c r="Q415" s="5">
        <f>E415/D415</f>
        <v>1.0508593749999999</v>
      </c>
      <c r="R415" s="8">
        <f>E415/N415</f>
        <v>78.660818713450297</v>
      </c>
      <c r="S415" s="9" t="str">
        <f>LEFT(P415, SEARCH("/",P415,1)-1)</f>
        <v>film &amp; video</v>
      </c>
      <c r="T415" s="9" t="str">
        <f>RIGHT(P415,LEN(P415)-SEARCH("/",P415,1))</f>
        <v>documentary</v>
      </c>
    </row>
    <row r="416" spans="1:20" ht="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9">
        <f>(((I416/60)/60/24)+DATE(1970,1,1)+(-5/24))</f>
        <v>41558.85491898148</v>
      </c>
      <c r="K416">
        <v>1378949465</v>
      </c>
      <c r="L416" s="19">
        <f>(((K416/60)/60/24)+DATE(1970,1,1)+(-5/24))</f>
        <v>41528.85491898148</v>
      </c>
      <c r="M416" t="b">
        <v>0</v>
      </c>
      <c r="N416">
        <v>208</v>
      </c>
      <c r="O416" t="b">
        <v>1</v>
      </c>
      <c r="P416" t="s">
        <v>8269</v>
      </c>
      <c r="Q416" s="5">
        <f>E416/D416</f>
        <v>1.0285405405405406</v>
      </c>
      <c r="R416" s="8">
        <f>E416/N416</f>
        <v>91.480769230769226</v>
      </c>
      <c r="S416" s="9" t="str">
        <f>LEFT(P416, SEARCH("/",P416,1)-1)</f>
        <v>film &amp; video</v>
      </c>
      <c r="T416" s="9" t="str">
        <f>RIGHT(P416,LEN(P416)-SEARCH("/",P416,1))</f>
        <v>documentary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9">
        <f>(((I417/60)/60/24)+DATE(1970,1,1)+(-5/24))</f>
        <v>41929.291666666664</v>
      </c>
      <c r="K417">
        <v>1411417602</v>
      </c>
      <c r="L417" s="19">
        <f>(((K417/60)/60/24)+DATE(1970,1,1)+(-5/24))</f>
        <v>41904.643541666665</v>
      </c>
      <c r="M417" t="b">
        <v>0</v>
      </c>
      <c r="N417">
        <v>21</v>
      </c>
      <c r="O417" t="b">
        <v>1</v>
      </c>
      <c r="P417" t="s">
        <v>8269</v>
      </c>
      <c r="Q417" s="5">
        <f>E417/D417</f>
        <v>1.0214714285714286</v>
      </c>
      <c r="R417" s="8">
        <f>E417/N417</f>
        <v>68.09809523809524</v>
      </c>
      <c r="S417" s="9" t="str">
        <f>LEFT(P417, SEARCH("/",P417,1)-1)</f>
        <v>film &amp; video</v>
      </c>
      <c r="T417" s="9" t="str">
        <f>RIGHT(P417,LEN(P417)-SEARCH("/",P417,1))</f>
        <v>documentary</v>
      </c>
    </row>
    <row r="418" spans="1:20" ht="30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9">
        <f>(((I418/60)/60/24)+DATE(1970,1,1)+(-5/24))</f>
        <v>41678.187858796293</v>
      </c>
      <c r="K418">
        <v>1389259831</v>
      </c>
      <c r="L418" s="19">
        <f>(((K418/60)/60/24)+DATE(1970,1,1)+(-5/24))</f>
        <v>41648.187858796293</v>
      </c>
      <c r="M418" t="b">
        <v>0</v>
      </c>
      <c r="N418">
        <v>25</v>
      </c>
      <c r="O418" t="b">
        <v>1</v>
      </c>
      <c r="P418" t="s">
        <v>8269</v>
      </c>
      <c r="Q418" s="5">
        <f>E418/D418</f>
        <v>1.2021700000000002</v>
      </c>
      <c r="R418" s="8">
        <f>E418/N418</f>
        <v>48.086800000000004</v>
      </c>
      <c r="S418" s="9" t="str">
        <f>LEFT(P418, SEARCH("/",P418,1)-1)</f>
        <v>film &amp; video</v>
      </c>
      <c r="T418" s="9" t="str">
        <f>RIGHT(P418,LEN(P418)-SEARCH("/",P418,1))</f>
        <v>documentary</v>
      </c>
    </row>
    <row r="419" spans="1:20" ht="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9">
        <f>(((I419/60)/60/24)+DATE(1970,1,1)+(-5/24))</f>
        <v>41371.981249999997</v>
      </c>
      <c r="K419">
        <v>1364426260</v>
      </c>
      <c r="L419" s="19">
        <f>(((K419/60)/60/24)+DATE(1970,1,1)+(-5/24))</f>
        <v>41360.76226851852</v>
      </c>
      <c r="M419" t="b">
        <v>0</v>
      </c>
      <c r="N419">
        <v>52</v>
      </c>
      <c r="O419" t="b">
        <v>1</v>
      </c>
      <c r="P419" t="s">
        <v>8269</v>
      </c>
      <c r="Q419" s="5">
        <f>E419/D419</f>
        <v>1.0024761904761905</v>
      </c>
      <c r="R419" s="8">
        <f>E419/N419</f>
        <v>202.42307692307693</v>
      </c>
      <c r="S419" s="9" t="str">
        <f>LEFT(P419, SEARCH("/",P419,1)-1)</f>
        <v>film &amp; video</v>
      </c>
      <c r="T419" s="9" t="str">
        <f>RIGHT(P419,LEN(P419)-SEARCH("/",P419,1))</f>
        <v>documentary</v>
      </c>
    </row>
    <row r="420" spans="1:20" ht="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9">
        <f>(((I420/60)/60/24)+DATE(1970,1,1)+(-5/24))</f>
        <v>42208.07403935185</v>
      </c>
      <c r="K420">
        <v>1435041997</v>
      </c>
      <c r="L420" s="19">
        <f>(((K420/60)/60/24)+DATE(1970,1,1)+(-5/24))</f>
        <v>42178.07403935185</v>
      </c>
      <c r="M420" t="b">
        <v>0</v>
      </c>
      <c r="N420">
        <v>104</v>
      </c>
      <c r="O420" t="b">
        <v>1</v>
      </c>
      <c r="P420" t="s">
        <v>8269</v>
      </c>
      <c r="Q420" s="5">
        <f>E420/D420</f>
        <v>1.0063392857142857</v>
      </c>
      <c r="R420" s="8">
        <f>E420/N420</f>
        <v>216.75</v>
      </c>
      <c r="S420" s="9" t="str">
        <f>LEFT(P420, SEARCH("/",P420,1)-1)</f>
        <v>film &amp; video</v>
      </c>
      <c r="T420" s="9" t="str">
        <f>RIGHT(P420,LEN(P420)-SEARCH("/",P420,1))</f>
        <v>documentary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9">
        <f>(((I421/60)/60/24)+DATE(1970,1,1)+(-5/24))</f>
        <v>41454.634108796294</v>
      </c>
      <c r="K421">
        <v>1367352787</v>
      </c>
      <c r="L421" s="19">
        <f>(((K421/60)/60/24)+DATE(1970,1,1)+(-5/24))</f>
        <v>41394.634108796294</v>
      </c>
      <c r="M421" t="b">
        <v>0</v>
      </c>
      <c r="N421">
        <v>73</v>
      </c>
      <c r="O421" t="b">
        <v>1</v>
      </c>
      <c r="P421" t="s">
        <v>8269</v>
      </c>
      <c r="Q421" s="5">
        <f>E421/D421</f>
        <v>1.004375</v>
      </c>
      <c r="R421" s="8">
        <f>E421/N421</f>
        <v>110.06849315068493</v>
      </c>
      <c r="S421" s="9" t="str">
        <f>LEFT(P421, SEARCH("/",P421,1)-1)</f>
        <v>film &amp; video</v>
      </c>
      <c r="T421" s="9" t="str">
        <f>RIGHT(P421,LEN(P421)-SEARCH("/",P421,1))</f>
        <v>documentary</v>
      </c>
    </row>
    <row r="422" spans="1:20" ht="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9">
        <f>(((I422/60)/60/24)+DATE(1970,1,1)+(-5/24))</f>
        <v>41711.986469907402</v>
      </c>
      <c r="K422">
        <v>1392183631</v>
      </c>
      <c r="L422" s="19">
        <f>(((K422/60)/60/24)+DATE(1970,1,1)+(-5/24))</f>
        <v>41682.028136574074</v>
      </c>
      <c r="M422" t="b">
        <v>0</v>
      </c>
      <c r="N422">
        <v>3</v>
      </c>
      <c r="O422" t="b">
        <v>0</v>
      </c>
      <c r="P422" t="s">
        <v>8270</v>
      </c>
      <c r="Q422" s="5">
        <f>E422/D422</f>
        <v>4.3939393939393936E-3</v>
      </c>
      <c r="R422" s="8">
        <f>E422/N422</f>
        <v>4.833333333333333</v>
      </c>
      <c r="S422" s="9" t="str">
        <f>LEFT(P422, SEARCH("/",P422,1)-1)</f>
        <v>film &amp; video</v>
      </c>
      <c r="T422" s="9" t="str">
        <f>RIGHT(P422,LEN(P422)-SEARCH("/",P422,1))</f>
        <v>animation</v>
      </c>
    </row>
    <row r="423" spans="1:20" ht="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9">
        <f>(((I423/60)/60/24)+DATE(1970,1,1)+(-5/24))</f>
        <v>42237.283055555548</v>
      </c>
      <c r="K423">
        <v>1434973656</v>
      </c>
      <c r="L423" s="19">
        <f>(((K423/60)/60/24)+DATE(1970,1,1)+(-5/24))</f>
        <v>42177.283055555548</v>
      </c>
      <c r="M423" t="b">
        <v>0</v>
      </c>
      <c r="N423">
        <v>6</v>
      </c>
      <c r="O423" t="b">
        <v>0</v>
      </c>
      <c r="P423" t="s">
        <v>8270</v>
      </c>
      <c r="Q423" s="5">
        <f>E423/D423</f>
        <v>2.0066666666666667E-2</v>
      </c>
      <c r="R423" s="8">
        <f>E423/N423</f>
        <v>50.166666666666664</v>
      </c>
      <c r="S423" s="9" t="str">
        <f>LEFT(P423, SEARCH("/",P423,1)-1)</f>
        <v>film &amp; video</v>
      </c>
      <c r="T423" s="9" t="str">
        <f>RIGHT(P423,LEN(P423)-SEARCH("/",P423,1))</f>
        <v>animation</v>
      </c>
    </row>
    <row r="424" spans="1:20" ht="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9">
        <f>(((I424/60)/60/24)+DATE(1970,1,1)+(-5/24))</f>
        <v>41893.052048611105</v>
      </c>
      <c r="K424">
        <v>1407824097</v>
      </c>
      <c r="L424" s="19">
        <f>(((K424/60)/60/24)+DATE(1970,1,1)+(-5/24))</f>
        <v>41863.052048611105</v>
      </c>
      <c r="M424" t="b">
        <v>0</v>
      </c>
      <c r="N424">
        <v>12</v>
      </c>
      <c r="O424" t="b">
        <v>0</v>
      </c>
      <c r="P424" t="s">
        <v>8270</v>
      </c>
      <c r="Q424" s="5">
        <f>E424/D424</f>
        <v>1.0749999999999999E-2</v>
      </c>
      <c r="R424" s="8">
        <f>E424/N424</f>
        <v>35.833333333333336</v>
      </c>
      <c r="S424" s="9" t="str">
        <f>LEFT(P424, SEARCH("/",P424,1)-1)</f>
        <v>film &amp; video</v>
      </c>
      <c r="T424" s="9" t="str">
        <f>RIGHT(P424,LEN(P424)-SEARCH("/",P424,1))</f>
        <v>animation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9">
        <f>(((I425/60)/60/24)+DATE(1970,1,1)+(-5/24))</f>
        <v>41430.717939814815</v>
      </c>
      <c r="K425">
        <v>1367878430</v>
      </c>
      <c r="L425" s="19">
        <f>(((K425/60)/60/24)+DATE(1970,1,1)+(-5/24))</f>
        <v>41400.717939814815</v>
      </c>
      <c r="M425" t="b">
        <v>0</v>
      </c>
      <c r="N425">
        <v>13</v>
      </c>
      <c r="O425" t="b">
        <v>0</v>
      </c>
      <c r="P425" t="s">
        <v>8270</v>
      </c>
      <c r="Q425" s="5">
        <f>E425/D425</f>
        <v>7.6499999999999997E-3</v>
      </c>
      <c r="R425" s="8">
        <f>E425/N425</f>
        <v>11.76923076923077</v>
      </c>
      <c r="S425" s="9" t="str">
        <f>LEFT(P425, SEARCH("/",P425,1)-1)</f>
        <v>film &amp; video</v>
      </c>
      <c r="T425" s="9" t="str">
        <f>RIGHT(P425,LEN(P425)-SEARCH("/",P425,1))</f>
        <v>animation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9">
        <f>(((I426/60)/60/24)+DATE(1970,1,1)+(-5/24))</f>
        <v>40994.126145833332</v>
      </c>
      <c r="K426">
        <v>1327568499</v>
      </c>
      <c r="L426" s="19">
        <f>(((K426/60)/60/24)+DATE(1970,1,1)+(-5/24))</f>
        <v>40934.167812499996</v>
      </c>
      <c r="M426" t="b">
        <v>0</v>
      </c>
      <c r="N426">
        <v>5</v>
      </c>
      <c r="O426" t="b">
        <v>0</v>
      </c>
      <c r="P426" t="s">
        <v>8270</v>
      </c>
      <c r="Q426" s="5">
        <f>E426/D426</f>
        <v>6.7966666666666675E-2</v>
      </c>
      <c r="R426" s="8">
        <f>E426/N426</f>
        <v>40.78</v>
      </c>
      <c r="S426" s="9" t="str">
        <f>LEFT(P426, SEARCH("/",P426,1)-1)</f>
        <v>film &amp; video</v>
      </c>
      <c r="T426" s="9" t="str">
        <f>RIGHT(P426,LEN(P426)-SEARCH("/",P426,1))</f>
        <v>animation</v>
      </c>
    </row>
    <row r="427" spans="1:20" ht="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9">
        <f>(((I427/60)/60/24)+DATE(1970,1,1)+(-5/24))</f>
        <v>42335.694490740738</v>
      </c>
      <c r="K427">
        <v>1443472804</v>
      </c>
      <c r="L427" s="19">
        <f>(((K427/60)/60/24)+DATE(1970,1,1)+(-5/24))</f>
        <v>42275.652824074066</v>
      </c>
      <c r="M427" t="b">
        <v>0</v>
      </c>
      <c r="N427">
        <v>2</v>
      </c>
      <c r="O427" t="b">
        <v>0</v>
      </c>
      <c r="P427" t="s">
        <v>8270</v>
      </c>
      <c r="Q427" s="5">
        <f>E427/D427</f>
        <v>1.2E-4</v>
      </c>
      <c r="R427" s="8">
        <f>E427/N427</f>
        <v>3</v>
      </c>
      <c r="S427" s="9" t="str">
        <f>LEFT(P427, SEARCH("/",P427,1)-1)</f>
        <v>film &amp; video</v>
      </c>
      <c r="T427" s="9" t="str">
        <f>RIGHT(P427,LEN(P427)-SEARCH("/",P427,1))</f>
        <v>animation</v>
      </c>
    </row>
    <row r="428" spans="1:20" ht="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9">
        <f>(((I428/60)/60/24)+DATE(1970,1,1)+(-5/24))</f>
        <v>42430.503634259258</v>
      </c>
      <c r="K428">
        <v>1454259914</v>
      </c>
      <c r="L428" s="19">
        <f>(((K428/60)/60/24)+DATE(1970,1,1)+(-5/24))</f>
        <v>42400.503634259258</v>
      </c>
      <c r="M428" t="b">
        <v>0</v>
      </c>
      <c r="N428">
        <v>8</v>
      </c>
      <c r="O428" t="b">
        <v>0</v>
      </c>
      <c r="P428" t="s">
        <v>8270</v>
      </c>
      <c r="Q428" s="5">
        <f>E428/D428</f>
        <v>1.3299999999999999E-2</v>
      </c>
      <c r="R428" s="8">
        <f>E428/N428</f>
        <v>16.625</v>
      </c>
      <c r="S428" s="9" t="str">
        <f>LEFT(P428, SEARCH("/",P428,1)-1)</f>
        <v>film &amp; video</v>
      </c>
      <c r="T428" s="9" t="str">
        <f>RIGHT(P428,LEN(P428)-SEARCH("/",P428,1))</f>
        <v>animation</v>
      </c>
    </row>
    <row r="429" spans="1:20" ht="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9">
        <f>(((I429/60)/60/24)+DATE(1970,1,1)+(-5/24))</f>
        <v>42299.582638888889</v>
      </c>
      <c r="K429">
        <v>1444340940</v>
      </c>
      <c r="L429" s="19">
        <f>(((K429/60)/60/24)+DATE(1970,1,1)+(-5/24))</f>
        <v>42285.700694444437</v>
      </c>
      <c r="M429" t="b">
        <v>0</v>
      </c>
      <c r="N429">
        <v>0</v>
      </c>
      <c r="O429" t="b">
        <v>0</v>
      </c>
      <c r="P429" t="s">
        <v>8270</v>
      </c>
      <c r="Q429" s="5">
        <f>E429/D429</f>
        <v>0</v>
      </c>
      <c r="R429" s="8" t="e">
        <f>E429/N429</f>
        <v>#DIV/0!</v>
      </c>
      <c r="S429" s="9" t="str">
        <f>LEFT(P429, SEARCH("/",P429,1)-1)</f>
        <v>film &amp; video</v>
      </c>
      <c r="T429" s="9" t="str">
        <f>RIGHT(P429,LEN(P429)-SEARCH("/",P429,1))</f>
        <v>animation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9">
        <f>(((I430/60)/60/24)+DATE(1970,1,1)+(-5/24))</f>
        <v>41806.708333333328</v>
      </c>
      <c r="K430">
        <v>1400523845</v>
      </c>
      <c r="L430" s="19">
        <f>(((K430/60)/60/24)+DATE(1970,1,1)+(-5/24))</f>
        <v>41778.558391203704</v>
      </c>
      <c r="M430" t="b">
        <v>0</v>
      </c>
      <c r="N430">
        <v>13</v>
      </c>
      <c r="O430" t="b">
        <v>0</v>
      </c>
      <c r="P430" t="s">
        <v>8270</v>
      </c>
      <c r="Q430" s="5">
        <f>E430/D430</f>
        <v>5.6333333333333332E-2</v>
      </c>
      <c r="R430" s="8">
        <f>E430/N430</f>
        <v>52</v>
      </c>
      <c r="S430" s="9" t="str">
        <f>LEFT(P430, SEARCH("/",P430,1)-1)</f>
        <v>film &amp; video</v>
      </c>
      <c r="T430" s="9" t="str">
        <f>RIGHT(P430,LEN(P430)-SEARCH("/",P430,1))</f>
        <v>animation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9">
        <f>(((I431/60)/60/24)+DATE(1970,1,1)+(-5/24))</f>
        <v>40143.999305555553</v>
      </c>
      <c r="K431">
        <v>1252964282</v>
      </c>
      <c r="L431" s="19">
        <f>(((K431/60)/60/24)+DATE(1970,1,1)+(-5/24))</f>
        <v>40070.693078703705</v>
      </c>
      <c r="M431" t="b">
        <v>0</v>
      </c>
      <c r="N431">
        <v>0</v>
      </c>
      <c r="O431" t="b">
        <v>0</v>
      </c>
      <c r="P431" t="s">
        <v>8270</v>
      </c>
      <c r="Q431" s="5">
        <f>E431/D431</f>
        <v>0</v>
      </c>
      <c r="R431" s="8" t="e">
        <f>E431/N431</f>
        <v>#DIV/0!</v>
      </c>
      <c r="S431" s="9" t="str">
        <f>LEFT(P431, SEARCH("/",P431,1)-1)</f>
        <v>film &amp; video</v>
      </c>
      <c r="T431" s="9" t="str">
        <f>RIGHT(P431,LEN(P431)-SEARCH("/",P431,1))</f>
        <v>animation</v>
      </c>
    </row>
    <row r="432" spans="1:20" ht="30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9">
        <f>(((I432/60)/60/24)+DATE(1970,1,1)+(-5/24))</f>
        <v>41527.898923611108</v>
      </c>
      <c r="K432">
        <v>1377570867</v>
      </c>
      <c r="L432" s="19">
        <f>(((K432/60)/60/24)+DATE(1970,1,1)+(-5/24))</f>
        <v>41512.898923611108</v>
      </c>
      <c r="M432" t="b">
        <v>0</v>
      </c>
      <c r="N432">
        <v>5</v>
      </c>
      <c r="O432" t="b">
        <v>0</v>
      </c>
      <c r="P432" t="s">
        <v>8270</v>
      </c>
      <c r="Q432" s="5">
        <f>E432/D432</f>
        <v>2.4E-2</v>
      </c>
      <c r="R432" s="8">
        <f>E432/N432</f>
        <v>4.8</v>
      </c>
      <c r="S432" s="9" t="str">
        <f>LEFT(P432, SEARCH("/",P432,1)-1)</f>
        <v>film &amp; video</v>
      </c>
      <c r="T432" s="9" t="str">
        <f>RIGHT(P432,LEN(P432)-SEARCH("/",P432,1))</f>
        <v>animation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9">
        <f>(((I433/60)/60/24)+DATE(1970,1,1)+(-5/24))</f>
        <v>42556.662997685176</v>
      </c>
      <c r="K433">
        <v>1465160083</v>
      </c>
      <c r="L433" s="19">
        <f>(((K433/60)/60/24)+DATE(1970,1,1)+(-5/24))</f>
        <v>42526.662997685176</v>
      </c>
      <c r="M433" t="b">
        <v>0</v>
      </c>
      <c r="N433">
        <v>8</v>
      </c>
      <c r="O433" t="b">
        <v>0</v>
      </c>
      <c r="P433" t="s">
        <v>8270</v>
      </c>
      <c r="Q433" s="5">
        <f>E433/D433</f>
        <v>0.13833333333333334</v>
      </c>
      <c r="R433" s="8">
        <f>E433/N433</f>
        <v>51.875</v>
      </c>
      <c r="S433" s="9" t="str">
        <f>LEFT(P433, SEARCH("/",P433,1)-1)</f>
        <v>film &amp; video</v>
      </c>
      <c r="T433" s="9" t="str">
        <f>RIGHT(P433,LEN(P433)-SEARCH("/",P433,1))</f>
        <v>animation</v>
      </c>
    </row>
    <row r="434" spans="1:20" ht="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9">
        <f>(((I434/60)/60/24)+DATE(1970,1,1)+(-5/24))</f>
        <v>42298.51829861111</v>
      </c>
      <c r="K434">
        <v>1440264381</v>
      </c>
      <c r="L434" s="19">
        <f>(((K434/60)/60/24)+DATE(1970,1,1)+(-5/24))</f>
        <v>42238.51829861111</v>
      </c>
      <c r="M434" t="b">
        <v>0</v>
      </c>
      <c r="N434">
        <v>8</v>
      </c>
      <c r="O434" t="b">
        <v>0</v>
      </c>
      <c r="P434" t="s">
        <v>8270</v>
      </c>
      <c r="Q434" s="5">
        <f>E434/D434</f>
        <v>9.5000000000000001E-2</v>
      </c>
      <c r="R434" s="8">
        <f>E434/N434</f>
        <v>71.25</v>
      </c>
      <c r="S434" s="9" t="str">
        <f>LEFT(P434, SEARCH("/",P434,1)-1)</f>
        <v>film &amp; video</v>
      </c>
      <c r="T434" s="9" t="str">
        <f>RIGHT(P434,LEN(P434)-SEARCH("/",P434,1))</f>
        <v>animation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9">
        <f>(((I435/60)/60/24)+DATE(1970,1,1)+(-5/24))</f>
        <v>42288.42155092593</v>
      </c>
      <c r="K435">
        <v>1439392022</v>
      </c>
      <c r="L435" s="19">
        <f>(((K435/60)/60/24)+DATE(1970,1,1)+(-5/24))</f>
        <v>42228.42155092593</v>
      </c>
      <c r="M435" t="b">
        <v>0</v>
      </c>
      <c r="N435">
        <v>0</v>
      </c>
      <c r="O435" t="b">
        <v>0</v>
      </c>
      <c r="P435" t="s">
        <v>8270</v>
      </c>
      <c r="Q435" s="5">
        <f>E435/D435</f>
        <v>0</v>
      </c>
      <c r="R435" s="8" t="e">
        <f>E435/N435</f>
        <v>#DIV/0!</v>
      </c>
      <c r="S435" s="9" t="str">
        <f>LEFT(P435, SEARCH("/",P435,1)-1)</f>
        <v>film &amp; video</v>
      </c>
      <c r="T435" s="9" t="str">
        <f>RIGHT(P435,LEN(P435)-SEARCH("/",P435,1))</f>
        <v>animation</v>
      </c>
    </row>
    <row r="436" spans="1:20" ht="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9">
        <f>(((I436/60)/60/24)+DATE(1970,1,1)+(-5/24))</f>
        <v>41609.667847222219</v>
      </c>
      <c r="K436">
        <v>1383076902</v>
      </c>
      <c r="L436" s="19">
        <f>(((K436/60)/60/24)+DATE(1970,1,1)+(-5/24))</f>
        <v>41576.626180555555</v>
      </c>
      <c r="M436" t="b">
        <v>0</v>
      </c>
      <c r="N436">
        <v>2</v>
      </c>
      <c r="O436" t="b">
        <v>0</v>
      </c>
      <c r="P436" t="s">
        <v>8270</v>
      </c>
      <c r="Q436" s="5">
        <f>E436/D436</f>
        <v>0.05</v>
      </c>
      <c r="R436" s="8">
        <f>E436/N436</f>
        <v>62.5</v>
      </c>
      <c r="S436" s="9" t="str">
        <f>LEFT(P436, SEARCH("/",P436,1)-1)</f>
        <v>film &amp; video</v>
      </c>
      <c r="T436" s="9" t="str">
        <f>RIGHT(P436,LEN(P436)-SEARCH("/",P436,1))</f>
        <v>animation</v>
      </c>
    </row>
    <row r="437" spans="1:20" ht="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9">
        <f>(((I437/60)/60/24)+DATE(1970,1,1)+(-5/24))</f>
        <v>41530.539120370369</v>
      </c>
      <c r="K437">
        <v>1376502980</v>
      </c>
      <c r="L437" s="19">
        <f>(((K437/60)/60/24)+DATE(1970,1,1)+(-5/24))</f>
        <v>41500.539120370369</v>
      </c>
      <c r="M437" t="b">
        <v>0</v>
      </c>
      <c r="N437">
        <v>3</v>
      </c>
      <c r="O437" t="b">
        <v>0</v>
      </c>
      <c r="P437" t="s">
        <v>8270</v>
      </c>
      <c r="Q437" s="5">
        <f>E437/D437</f>
        <v>2.7272727272727273E-5</v>
      </c>
      <c r="R437" s="8">
        <f>E437/N437</f>
        <v>1</v>
      </c>
      <c r="S437" s="9" t="str">
        <f>LEFT(P437, SEARCH("/",P437,1)-1)</f>
        <v>film &amp; video</v>
      </c>
      <c r="T437" s="9" t="str">
        <f>RIGHT(P437,LEN(P437)-SEARCH("/",P437,1))</f>
        <v>animation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9">
        <f>(((I438/60)/60/24)+DATE(1970,1,1)+(-5/24))</f>
        <v>41486.154085648144</v>
      </c>
      <c r="K438">
        <v>1372668113</v>
      </c>
      <c r="L438" s="19">
        <f>(((K438/60)/60/24)+DATE(1970,1,1)+(-5/24))</f>
        <v>41456.154085648144</v>
      </c>
      <c r="M438" t="b">
        <v>0</v>
      </c>
      <c r="N438">
        <v>0</v>
      </c>
      <c r="O438" t="b">
        <v>0</v>
      </c>
      <c r="P438" t="s">
        <v>8270</v>
      </c>
      <c r="Q438" s="5">
        <f>E438/D438</f>
        <v>0</v>
      </c>
      <c r="R438" s="8" t="e">
        <f>E438/N438</f>
        <v>#DIV/0!</v>
      </c>
      <c r="S438" s="9" t="str">
        <f>LEFT(P438, SEARCH("/",P438,1)-1)</f>
        <v>film &amp; video</v>
      </c>
      <c r="T438" s="9" t="str">
        <f>RIGHT(P438,LEN(P438)-SEARCH("/",P438,1))</f>
        <v>animation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9">
        <f>(((I439/60)/60/24)+DATE(1970,1,1)+(-5/24))</f>
        <v>42651.110254629624</v>
      </c>
      <c r="K439">
        <v>1470728326</v>
      </c>
      <c r="L439" s="19">
        <f>(((K439/60)/60/24)+DATE(1970,1,1)+(-5/24))</f>
        <v>42591.110254629624</v>
      </c>
      <c r="M439" t="b">
        <v>0</v>
      </c>
      <c r="N439">
        <v>0</v>
      </c>
      <c r="O439" t="b">
        <v>0</v>
      </c>
      <c r="P439" t="s">
        <v>8270</v>
      </c>
      <c r="Q439" s="5">
        <f>E439/D439</f>
        <v>0</v>
      </c>
      <c r="R439" s="8" t="e">
        <f>E439/N439</f>
        <v>#DIV/0!</v>
      </c>
      <c r="S439" s="9" t="str">
        <f>LEFT(P439, SEARCH("/",P439,1)-1)</f>
        <v>film &amp; video</v>
      </c>
      <c r="T439" s="9" t="str">
        <f>RIGHT(P439,LEN(P439)-SEARCH("/",P439,1))</f>
        <v>animation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9">
        <f>(((I440/60)/60/24)+DATE(1970,1,1)+(-5/24))</f>
        <v>42326.094421296293</v>
      </c>
      <c r="K440">
        <v>1445235358</v>
      </c>
      <c r="L440" s="19">
        <f>(((K440/60)/60/24)+DATE(1970,1,1)+(-5/24))</f>
        <v>42296.052754629629</v>
      </c>
      <c r="M440" t="b">
        <v>0</v>
      </c>
      <c r="N440">
        <v>11</v>
      </c>
      <c r="O440" t="b">
        <v>0</v>
      </c>
      <c r="P440" t="s">
        <v>8270</v>
      </c>
      <c r="Q440" s="5">
        <f>E440/D440</f>
        <v>9.3799999999999994E-2</v>
      </c>
      <c r="R440" s="8">
        <f>E440/N440</f>
        <v>170.54545454545453</v>
      </c>
      <c r="S440" s="9" t="str">
        <f>LEFT(P440, SEARCH("/",P440,1)-1)</f>
        <v>film &amp; video</v>
      </c>
      <c r="T440" s="9" t="str">
        <f>RIGHT(P440,LEN(P440)-SEARCH("/",P440,1))</f>
        <v>animation</v>
      </c>
    </row>
    <row r="441" spans="1:20" ht="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9">
        <f>(((I441/60)/60/24)+DATE(1970,1,1)+(-5/24))</f>
        <v>41929.553449074068</v>
      </c>
      <c r="K441">
        <v>1412705818</v>
      </c>
      <c r="L441" s="19">
        <f>(((K441/60)/60/24)+DATE(1970,1,1)+(-5/24))</f>
        <v>41919.553449074068</v>
      </c>
      <c r="M441" t="b">
        <v>0</v>
      </c>
      <c r="N441">
        <v>0</v>
      </c>
      <c r="O441" t="b">
        <v>0</v>
      </c>
      <c r="P441" t="s">
        <v>8270</v>
      </c>
      <c r="Q441" s="5">
        <f>E441/D441</f>
        <v>0</v>
      </c>
      <c r="R441" s="8" t="e">
        <f>E441/N441</f>
        <v>#DIV/0!</v>
      </c>
      <c r="S441" s="9" t="str">
        <f>LEFT(P441, SEARCH("/",P441,1)-1)</f>
        <v>film &amp; video</v>
      </c>
      <c r="T441" s="9" t="str">
        <f>RIGHT(P441,LEN(P441)-SEARCH("/",P441,1))</f>
        <v>animation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9">
        <f>(((I442/60)/60/24)+DATE(1970,1,1)+(-5/24))</f>
        <v>42453.735567129632</v>
      </c>
      <c r="K442">
        <v>1456270753</v>
      </c>
      <c r="L442" s="19">
        <f>(((K442/60)/60/24)+DATE(1970,1,1)+(-5/24))</f>
        <v>42423.777233796289</v>
      </c>
      <c r="M442" t="b">
        <v>0</v>
      </c>
      <c r="N442">
        <v>1</v>
      </c>
      <c r="O442" t="b">
        <v>0</v>
      </c>
      <c r="P442" t="s">
        <v>8270</v>
      </c>
      <c r="Q442" s="5">
        <f>E442/D442</f>
        <v>1E-3</v>
      </c>
      <c r="R442" s="8">
        <f>E442/N442</f>
        <v>5</v>
      </c>
      <c r="S442" s="9" t="str">
        <f>LEFT(P442, SEARCH("/",P442,1)-1)</f>
        <v>film &amp; video</v>
      </c>
      <c r="T442" s="9" t="str">
        <f>RIGHT(P442,LEN(P442)-SEARCH("/",P442,1))</f>
        <v>animation</v>
      </c>
    </row>
    <row r="443" spans="1:20" ht="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9">
        <f>(((I443/60)/60/24)+DATE(1970,1,1)+(-5/24))</f>
        <v>41580.585601851846</v>
      </c>
      <c r="K443">
        <v>1380826996</v>
      </c>
      <c r="L443" s="19">
        <f>(((K443/60)/60/24)+DATE(1970,1,1)+(-5/24))</f>
        <v>41550.585601851846</v>
      </c>
      <c r="M443" t="b">
        <v>0</v>
      </c>
      <c r="N443">
        <v>0</v>
      </c>
      <c r="O443" t="b">
        <v>0</v>
      </c>
      <c r="P443" t="s">
        <v>8270</v>
      </c>
      <c r="Q443" s="5">
        <f>E443/D443</f>
        <v>0</v>
      </c>
      <c r="R443" s="8" t="e">
        <f>E443/N443</f>
        <v>#DIV/0!</v>
      </c>
      <c r="S443" s="9" t="str">
        <f>LEFT(P443, SEARCH("/",P443,1)-1)</f>
        <v>film &amp; video</v>
      </c>
      <c r="T443" s="9" t="str">
        <f>RIGHT(P443,LEN(P443)-SEARCH("/",P443,1))</f>
        <v>animation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9">
        <f>(((I444/60)/60/24)+DATE(1970,1,1)+(-5/24))</f>
        <v>42054.680358796293</v>
      </c>
      <c r="K444">
        <v>1421788783</v>
      </c>
      <c r="L444" s="19">
        <f>(((K444/60)/60/24)+DATE(1970,1,1)+(-5/24))</f>
        <v>42024.680358796293</v>
      </c>
      <c r="M444" t="b">
        <v>0</v>
      </c>
      <c r="N444">
        <v>17</v>
      </c>
      <c r="O444" t="b">
        <v>0</v>
      </c>
      <c r="P444" t="s">
        <v>8270</v>
      </c>
      <c r="Q444" s="5">
        <f>E444/D444</f>
        <v>0.39358823529411763</v>
      </c>
      <c r="R444" s="8">
        <f>E444/N444</f>
        <v>393.58823529411762</v>
      </c>
      <c r="S444" s="9" t="str">
        <f>LEFT(P444, SEARCH("/",P444,1)-1)</f>
        <v>film &amp; video</v>
      </c>
      <c r="T444" s="9" t="str">
        <f>RIGHT(P444,LEN(P444)-SEARCH("/",P444,1))</f>
        <v>animation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9">
        <f>(((I445/60)/60/24)+DATE(1970,1,1)+(-5/24))</f>
        <v>41679.806724537033</v>
      </c>
      <c r="K445">
        <v>1389399701</v>
      </c>
      <c r="L445" s="19">
        <f>(((K445/60)/60/24)+DATE(1970,1,1)+(-5/24))</f>
        <v>41649.806724537033</v>
      </c>
      <c r="M445" t="b">
        <v>0</v>
      </c>
      <c r="N445">
        <v>2</v>
      </c>
      <c r="O445" t="b">
        <v>0</v>
      </c>
      <c r="P445" t="s">
        <v>8270</v>
      </c>
      <c r="Q445" s="5">
        <f>E445/D445</f>
        <v>1E-3</v>
      </c>
      <c r="R445" s="8">
        <f>E445/N445</f>
        <v>5</v>
      </c>
      <c r="S445" s="9" t="str">
        <f>LEFT(P445, SEARCH("/",P445,1)-1)</f>
        <v>film &amp; video</v>
      </c>
      <c r="T445" s="9" t="str">
        <f>RIGHT(P445,LEN(P445)-SEARCH("/",P445,1))</f>
        <v>animation</v>
      </c>
    </row>
    <row r="446" spans="1:20" ht="30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9">
        <f>(((I446/60)/60/24)+DATE(1970,1,1)+(-5/24))</f>
        <v>40954.69862268518</v>
      </c>
      <c r="K446">
        <v>1324158361</v>
      </c>
      <c r="L446" s="19">
        <f>(((K446/60)/60/24)+DATE(1970,1,1)+(-5/24))</f>
        <v>40894.69862268518</v>
      </c>
      <c r="M446" t="b">
        <v>0</v>
      </c>
      <c r="N446">
        <v>1</v>
      </c>
      <c r="O446" t="b">
        <v>0</v>
      </c>
      <c r="P446" t="s">
        <v>8270</v>
      </c>
      <c r="Q446" s="5">
        <f>E446/D446</f>
        <v>0.05</v>
      </c>
      <c r="R446" s="8">
        <f>E446/N446</f>
        <v>50</v>
      </c>
      <c r="S446" s="9" t="str">
        <f>LEFT(P446, SEARCH("/",P446,1)-1)</f>
        <v>film &amp; video</v>
      </c>
      <c r="T446" s="9" t="str">
        <f>RIGHT(P446,LEN(P446)-SEARCH("/",P446,1))</f>
        <v>animation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9">
        <f>(((I447/60)/60/24)+DATE(1970,1,1)+(-5/24))</f>
        <v>42145.127025462956</v>
      </c>
      <c r="K447">
        <v>1430899375</v>
      </c>
      <c r="L447" s="19">
        <f>(((K447/60)/60/24)+DATE(1970,1,1)+(-5/24))</f>
        <v>42130.127025462956</v>
      </c>
      <c r="M447" t="b">
        <v>0</v>
      </c>
      <c r="N447">
        <v>2</v>
      </c>
      <c r="O447" t="b">
        <v>0</v>
      </c>
      <c r="P447" t="s">
        <v>8270</v>
      </c>
      <c r="Q447" s="5">
        <f>E447/D447</f>
        <v>3.3333333333333335E-5</v>
      </c>
      <c r="R447" s="8">
        <f>E447/N447</f>
        <v>1</v>
      </c>
      <c r="S447" s="9" t="str">
        <f>LEFT(P447, SEARCH("/",P447,1)-1)</f>
        <v>film &amp; video</v>
      </c>
      <c r="T447" s="9" t="str">
        <f>RIGHT(P447,LEN(P447)-SEARCH("/",P447,1))</f>
        <v>animation</v>
      </c>
    </row>
    <row r="448" spans="1:20" ht="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9">
        <f>(((I448/60)/60/24)+DATE(1970,1,1)+(-5/24))</f>
        <v>42066.875231481477</v>
      </c>
      <c r="K448">
        <v>1422842420</v>
      </c>
      <c r="L448" s="19">
        <f>(((K448/60)/60/24)+DATE(1970,1,1)+(-5/24))</f>
        <v>42036.875231481477</v>
      </c>
      <c r="M448" t="b">
        <v>0</v>
      </c>
      <c r="N448">
        <v>16</v>
      </c>
      <c r="O448" t="b">
        <v>0</v>
      </c>
      <c r="P448" t="s">
        <v>8270</v>
      </c>
      <c r="Q448" s="5">
        <f>E448/D448</f>
        <v>7.2952380952380949E-2</v>
      </c>
      <c r="R448" s="8">
        <f>E448/N448</f>
        <v>47.875</v>
      </c>
      <c r="S448" s="9" t="str">
        <f>LEFT(P448, SEARCH("/",P448,1)-1)</f>
        <v>film &amp; video</v>
      </c>
      <c r="T448" s="9" t="str">
        <f>RIGHT(P448,LEN(P448)-SEARCH("/",P448,1))</f>
        <v>animation</v>
      </c>
    </row>
    <row r="449" spans="1:20" ht="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9">
        <f>(((I449/60)/60/24)+DATE(1970,1,1)+(-5/24))</f>
        <v>41356.305127314808</v>
      </c>
      <c r="K449">
        <v>1361884763</v>
      </c>
      <c r="L449" s="19">
        <f>(((K449/60)/60/24)+DATE(1970,1,1)+(-5/24))</f>
        <v>41331.34679398148</v>
      </c>
      <c r="M449" t="b">
        <v>0</v>
      </c>
      <c r="N449">
        <v>1</v>
      </c>
      <c r="O449" t="b">
        <v>0</v>
      </c>
      <c r="P449" t="s">
        <v>8270</v>
      </c>
      <c r="Q449" s="5">
        <f>E449/D449</f>
        <v>1.6666666666666666E-4</v>
      </c>
      <c r="R449" s="8">
        <f>E449/N449</f>
        <v>5</v>
      </c>
      <c r="S449" s="9" t="str">
        <f>LEFT(P449, SEARCH("/",P449,1)-1)</f>
        <v>film &amp; video</v>
      </c>
      <c r="T449" s="9" t="str">
        <f>RIGHT(P449,LEN(P449)-SEARCH("/",P449,1))</f>
        <v>animation</v>
      </c>
    </row>
    <row r="450" spans="1:20" ht="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9">
        <f>(((I450/60)/60/24)+DATE(1970,1,1)+(-5/24))</f>
        <v>41773.549710648142</v>
      </c>
      <c r="K450">
        <v>1398363095</v>
      </c>
      <c r="L450" s="19">
        <f>(((K450/60)/60/24)+DATE(1970,1,1)+(-5/24))</f>
        <v>41753.549710648142</v>
      </c>
      <c r="M450" t="b">
        <v>0</v>
      </c>
      <c r="N450">
        <v>4</v>
      </c>
      <c r="O450" t="b">
        <v>0</v>
      </c>
      <c r="P450" t="s">
        <v>8270</v>
      </c>
      <c r="Q450" s="5">
        <f>E450/D450</f>
        <v>3.2804E-2</v>
      </c>
      <c r="R450" s="8">
        <f>E450/N450</f>
        <v>20.502500000000001</v>
      </c>
      <c r="S450" s="9" t="str">
        <f>LEFT(P450, SEARCH("/",P450,1)-1)</f>
        <v>film &amp; video</v>
      </c>
      <c r="T450" s="9" t="str">
        <f>RIGHT(P450,LEN(P450)-SEARCH("/",P450,1))</f>
        <v>animation</v>
      </c>
    </row>
    <row r="451" spans="1:20" ht="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9">
        <f>(((I451/60)/60/24)+DATE(1970,1,1)+(-5/24))</f>
        <v>41564.359780092593</v>
      </c>
      <c r="K451">
        <v>1379425085</v>
      </c>
      <c r="L451" s="19">
        <f>(((K451/60)/60/24)+DATE(1970,1,1)+(-5/24))</f>
        <v>41534.359780092593</v>
      </c>
      <c r="M451" t="b">
        <v>0</v>
      </c>
      <c r="N451">
        <v>5</v>
      </c>
      <c r="O451" t="b">
        <v>0</v>
      </c>
      <c r="P451" t="s">
        <v>8270</v>
      </c>
      <c r="Q451" s="5">
        <f>E451/D451</f>
        <v>2.2499999999999999E-2</v>
      </c>
      <c r="R451" s="8">
        <f>E451/N451</f>
        <v>9</v>
      </c>
      <c r="S451" s="9" t="str">
        <f>LEFT(P451, SEARCH("/",P451,1)-1)</f>
        <v>film &amp; video</v>
      </c>
      <c r="T451" s="9" t="str">
        <f>RIGHT(P451,LEN(P451)-SEARCH("/",P451,1))</f>
        <v>animation</v>
      </c>
    </row>
    <row r="452" spans="1:20" ht="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9">
        <f>(((I452/60)/60/24)+DATE(1970,1,1)+(-5/24))</f>
        <v>41684.73842592592</v>
      </c>
      <c r="K452">
        <v>1389825800</v>
      </c>
      <c r="L452" s="19">
        <f>(((K452/60)/60/24)+DATE(1970,1,1)+(-5/24))</f>
        <v>41654.73842592592</v>
      </c>
      <c r="M452" t="b">
        <v>0</v>
      </c>
      <c r="N452">
        <v>7</v>
      </c>
      <c r="O452" t="b">
        <v>0</v>
      </c>
      <c r="P452" t="s">
        <v>8270</v>
      </c>
      <c r="Q452" s="5">
        <f>E452/D452</f>
        <v>7.92E-3</v>
      </c>
      <c r="R452" s="8">
        <f>E452/N452</f>
        <v>56.571428571428569</v>
      </c>
      <c r="S452" s="9" t="str">
        <f>LEFT(P452, SEARCH("/",P452,1)-1)</f>
        <v>film &amp; video</v>
      </c>
      <c r="T452" s="9" t="str">
        <f>RIGHT(P452,LEN(P452)-SEARCH("/",P452,1))</f>
        <v>animation</v>
      </c>
    </row>
    <row r="453" spans="1:20" ht="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9">
        <f>(((I453/60)/60/24)+DATE(1970,1,1)+(-5/24))</f>
        <v>41664.506840277776</v>
      </c>
      <c r="K453">
        <v>1388077791</v>
      </c>
      <c r="L453" s="19">
        <f>(((K453/60)/60/24)+DATE(1970,1,1)+(-5/24))</f>
        <v>41634.506840277776</v>
      </c>
      <c r="M453" t="b">
        <v>0</v>
      </c>
      <c r="N453">
        <v>0</v>
      </c>
      <c r="O453" t="b">
        <v>0</v>
      </c>
      <c r="P453" t="s">
        <v>8270</v>
      </c>
      <c r="Q453" s="5">
        <f>E453/D453</f>
        <v>0</v>
      </c>
      <c r="R453" s="8" t="e">
        <f>E453/N453</f>
        <v>#DIV/0!</v>
      </c>
      <c r="S453" s="9" t="str">
        <f>LEFT(P453, SEARCH("/",P453,1)-1)</f>
        <v>film &amp; video</v>
      </c>
      <c r="T453" s="9" t="str">
        <f>RIGHT(P453,LEN(P453)-SEARCH("/",P453,1))</f>
        <v>animation</v>
      </c>
    </row>
    <row r="454" spans="1:20" ht="30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9">
        <f>(((I454/60)/60/24)+DATE(1970,1,1)+(-5/24))</f>
        <v>42137.495543981473</v>
      </c>
      <c r="K454">
        <v>1428944015</v>
      </c>
      <c r="L454" s="19">
        <f>(((K454/60)/60/24)+DATE(1970,1,1)+(-5/24))</f>
        <v>42107.495543981473</v>
      </c>
      <c r="M454" t="b">
        <v>0</v>
      </c>
      <c r="N454">
        <v>12</v>
      </c>
      <c r="O454" t="b">
        <v>0</v>
      </c>
      <c r="P454" t="s">
        <v>8270</v>
      </c>
      <c r="Q454" s="5">
        <f>E454/D454</f>
        <v>0.64</v>
      </c>
      <c r="R454" s="8">
        <f>E454/N454</f>
        <v>40</v>
      </c>
      <c r="S454" s="9" t="str">
        <f>LEFT(P454, SEARCH("/",P454,1)-1)</f>
        <v>film &amp; video</v>
      </c>
      <c r="T454" s="9" t="str">
        <f>RIGHT(P454,LEN(P454)-SEARCH("/",P454,1))</f>
        <v>animation</v>
      </c>
    </row>
    <row r="455" spans="1:20" ht="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9">
        <f>(((I455/60)/60/24)+DATE(1970,1,1)+(-5/24))</f>
        <v>42054.616655092592</v>
      </c>
      <c r="K455">
        <v>1422992879</v>
      </c>
      <c r="L455" s="19">
        <f>(((K455/60)/60/24)+DATE(1970,1,1)+(-5/24))</f>
        <v>42038.616655092592</v>
      </c>
      <c r="M455" t="b">
        <v>0</v>
      </c>
      <c r="N455">
        <v>2</v>
      </c>
      <c r="O455" t="b">
        <v>0</v>
      </c>
      <c r="P455" t="s">
        <v>8270</v>
      </c>
      <c r="Q455" s="5">
        <f>E455/D455</f>
        <v>2.740447957839262E-4</v>
      </c>
      <c r="R455" s="8">
        <f>E455/N455</f>
        <v>13</v>
      </c>
      <c r="S455" s="9" t="str">
        <f>LEFT(P455, SEARCH("/",P455,1)-1)</f>
        <v>film &amp; video</v>
      </c>
      <c r="T455" s="9" t="str">
        <f>RIGHT(P455,LEN(P455)-SEARCH("/",P455,1))</f>
        <v>animation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9">
        <f>(((I456/60)/60/24)+DATE(1970,1,1)+(-5/24))</f>
        <v>41969.343055555553</v>
      </c>
      <c r="K456">
        <v>1414343571</v>
      </c>
      <c r="L456" s="19">
        <f>(((K456/60)/60/24)+DATE(1970,1,1)+(-5/24))</f>
        <v>41938.508923611109</v>
      </c>
      <c r="M456" t="b">
        <v>0</v>
      </c>
      <c r="N456">
        <v>5</v>
      </c>
      <c r="O456" t="b">
        <v>0</v>
      </c>
      <c r="P456" t="s">
        <v>8270</v>
      </c>
      <c r="Q456" s="5">
        <f>E456/D456</f>
        <v>8.2000000000000007E-3</v>
      </c>
      <c r="R456" s="8">
        <f>E456/N456</f>
        <v>16.399999999999999</v>
      </c>
      <c r="S456" s="9" t="str">
        <f>LEFT(P456, SEARCH("/",P456,1)-1)</f>
        <v>film &amp; video</v>
      </c>
      <c r="T456" s="9" t="str">
        <f>RIGHT(P456,LEN(P456)-SEARCH("/",P456,1))</f>
        <v>animation</v>
      </c>
    </row>
    <row r="457" spans="1:20" ht="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9">
        <f>(((I457/60)/60/24)+DATE(1970,1,1)+(-5/24))</f>
        <v>41015.813194444439</v>
      </c>
      <c r="K457">
        <v>1330733022</v>
      </c>
      <c r="L457" s="19">
        <f>(((K457/60)/60/24)+DATE(1970,1,1)+(-5/24))</f>
        <v>40970.794236111105</v>
      </c>
      <c r="M457" t="b">
        <v>0</v>
      </c>
      <c r="N457">
        <v>2</v>
      </c>
      <c r="O457" t="b">
        <v>0</v>
      </c>
      <c r="P457" t="s">
        <v>8270</v>
      </c>
      <c r="Q457" s="5">
        <f>E457/D457</f>
        <v>6.9230769230769226E-4</v>
      </c>
      <c r="R457" s="8">
        <f>E457/N457</f>
        <v>22.5</v>
      </c>
      <c r="S457" s="9" t="str">
        <f>LEFT(P457, SEARCH("/",P457,1)-1)</f>
        <v>film &amp; video</v>
      </c>
      <c r="T457" s="9" t="str">
        <f>RIGHT(P457,LEN(P457)-SEARCH("/",P457,1))</f>
        <v>animation</v>
      </c>
    </row>
    <row r="458" spans="1:20" ht="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9">
        <f>(((I458/60)/60/24)+DATE(1970,1,1)+(-5/24))</f>
        <v>41568.957638888889</v>
      </c>
      <c r="K458">
        <v>1380559201</v>
      </c>
      <c r="L458" s="19">
        <f>(((K458/60)/60/24)+DATE(1970,1,1)+(-5/24))</f>
        <v>41547.486122685179</v>
      </c>
      <c r="M458" t="b">
        <v>0</v>
      </c>
      <c r="N458">
        <v>3</v>
      </c>
      <c r="O458" t="b">
        <v>0</v>
      </c>
      <c r="P458" t="s">
        <v>8270</v>
      </c>
      <c r="Q458" s="5">
        <f>E458/D458</f>
        <v>6.8631863186318634E-3</v>
      </c>
      <c r="R458" s="8">
        <f>E458/N458</f>
        <v>20.333333333333332</v>
      </c>
      <c r="S458" s="9" t="str">
        <f>LEFT(P458, SEARCH("/",P458,1)-1)</f>
        <v>film &amp; video</v>
      </c>
      <c r="T458" s="9" t="str">
        <f>RIGHT(P458,LEN(P458)-SEARCH("/",P458,1))</f>
        <v>animation</v>
      </c>
    </row>
    <row r="459" spans="1:20" ht="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9">
        <f>(((I459/60)/60/24)+DATE(1970,1,1)+(-5/24))</f>
        <v>41867.559166666666</v>
      </c>
      <c r="K459">
        <v>1405621512</v>
      </c>
      <c r="L459" s="19">
        <f>(((K459/60)/60/24)+DATE(1970,1,1)+(-5/24))</f>
        <v>41837.559166666666</v>
      </c>
      <c r="M459" t="b">
        <v>0</v>
      </c>
      <c r="N459">
        <v>0</v>
      </c>
      <c r="O459" t="b">
        <v>0</v>
      </c>
      <c r="P459" t="s">
        <v>8270</v>
      </c>
      <c r="Q459" s="5">
        <f>E459/D459</f>
        <v>0</v>
      </c>
      <c r="R459" s="8" t="e">
        <f>E459/N459</f>
        <v>#DIV/0!</v>
      </c>
      <c r="S459" s="9" t="str">
        <f>LEFT(P459, SEARCH("/",P459,1)-1)</f>
        <v>film &amp; video</v>
      </c>
      <c r="T459" s="9" t="str">
        <f>RIGHT(P459,LEN(P459)-SEARCH("/",P459,1))</f>
        <v>animation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9">
        <f>(((I460/60)/60/24)+DATE(1970,1,1)+(-5/24))</f>
        <v>41408.491435185184</v>
      </c>
      <c r="K460">
        <v>1365958060</v>
      </c>
      <c r="L460" s="19">
        <f>(((K460/60)/60/24)+DATE(1970,1,1)+(-5/24))</f>
        <v>41378.491435185184</v>
      </c>
      <c r="M460" t="b">
        <v>0</v>
      </c>
      <c r="N460">
        <v>49</v>
      </c>
      <c r="O460" t="b">
        <v>0</v>
      </c>
      <c r="P460" t="s">
        <v>8270</v>
      </c>
      <c r="Q460" s="5">
        <f>E460/D460</f>
        <v>8.2100000000000006E-2</v>
      </c>
      <c r="R460" s="8">
        <f>E460/N460</f>
        <v>16.755102040816325</v>
      </c>
      <c r="S460" s="9" t="str">
        <f>LEFT(P460, SEARCH("/",P460,1)-1)</f>
        <v>film &amp; video</v>
      </c>
      <c r="T460" s="9" t="str">
        <f>RIGHT(P460,LEN(P460)-SEARCH("/",P460,1))</f>
        <v>animation</v>
      </c>
    </row>
    <row r="461" spans="1:20" ht="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9">
        <f>(((I461/60)/60/24)+DATE(1970,1,1)+(-5/24))</f>
        <v>40860.473692129628</v>
      </c>
      <c r="K461">
        <v>1316013727</v>
      </c>
      <c r="L461" s="19">
        <f>(((K461/60)/60/24)+DATE(1970,1,1)+(-5/24))</f>
        <v>40800.432025462964</v>
      </c>
      <c r="M461" t="b">
        <v>0</v>
      </c>
      <c r="N461">
        <v>1</v>
      </c>
      <c r="O461" t="b">
        <v>0</v>
      </c>
      <c r="P461" t="s">
        <v>8270</v>
      </c>
      <c r="Q461" s="5">
        <f>E461/D461</f>
        <v>6.4102564102564103E-4</v>
      </c>
      <c r="R461" s="8">
        <f>E461/N461</f>
        <v>25</v>
      </c>
      <c r="S461" s="9" t="str">
        <f>LEFT(P461, SEARCH("/",P461,1)-1)</f>
        <v>film &amp; video</v>
      </c>
      <c r="T461" s="9" t="str">
        <f>RIGHT(P461,LEN(P461)-SEARCH("/",P461,1))</f>
        <v>animation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9">
        <f>(((I462/60)/60/24)+DATE(1970,1,1)+(-5/24))</f>
        <v>41790.958333333328</v>
      </c>
      <c r="K462">
        <v>1398862875</v>
      </c>
      <c r="L462" s="19">
        <f>(((K462/60)/60/24)+DATE(1970,1,1)+(-5/24))</f>
        <v>41759.334201388883</v>
      </c>
      <c r="M462" t="b">
        <v>0</v>
      </c>
      <c r="N462">
        <v>2</v>
      </c>
      <c r="O462" t="b">
        <v>0</v>
      </c>
      <c r="P462" t="s">
        <v>8270</v>
      </c>
      <c r="Q462" s="5">
        <f>E462/D462</f>
        <v>2.9411764705882353E-3</v>
      </c>
      <c r="R462" s="8">
        <f>E462/N462</f>
        <v>12.5</v>
      </c>
      <c r="S462" s="9" t="str">
        <f>LEFT(P462, SEARCH("/",P462,1)-1)</f>
        <v>film &amp; video</v>
      </c>
      <c r="T462" s="9" t="str">
        <f>RIGHT(P462,LEN(P462)-SEARCH("/",P462,1))</f>
        <v>animation</v>
      </c>
    </row>
    <row r="463" spans="1:20" ht="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9">
        <f>(((I463/60)/60/24)+DATE(1970,1,1)+(-5/24))</f>
        <v>41427.638506944444</v>
      </c>
      <c r="K463">
        <v>1368476367</v>
      </c>
      <c r="L463" s="19">
        <f>(((K463/60)/60/24)+DATE(1970,1,1)+(-5/24))</f>
        <v>41407.638506944444</v>
      </c>
      <c r="M463" t="b">
        <v>0</v>
      </c>
      <c r="N463">
        <v>0</v>
      </c>
      <c r="O463" t="b">
        <v>0</v>
      </c>
      <c r="P463" t="s">
        <v>8270</v>
      </c>
      <c r="Q463" s="5">
        <f>E463/D463</f>
        <v>0</v>
      </c>
      <c r="R463" s="8" t="e">
        <f>E463/N463</f>
        <v>#DIV/0!</v>
      </c>
      <c r="S463" s="9" t="str">
        <f>LEFT(P463, SEARCH("/",P463,1)-1)</f>
        <v>film &amp; video</v>
      </c>
      <c r="T463" s="9" t="str">
        <f>RIGHT(P463,LEN(P463)-SEARCH("/",P463,1))</f>
        <v>animation</v>
      </c>
    </row>
    <row r="464" spans="1:20" ht="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9">
        <f>(((I464/60)/60/24)+DATE(1970,1,1)+(-5/24))</f>
        <v>40764.918298611112</v>
      </c>
      <c r="K464">
        <v>1307761341</v>
      </c>
      <c r="L464" s="19">
        <f>(((K464/60)/60/24)+DATE(1970,1,1)+(-5/24))</f>
        <v>40704.918298611112</v>
      </c>
      <c r="M464" t="b">
        <v>0</v>
      </c>
      <c r="N464">
        <v>0</v>
      </c>
      <c r="O464" t="b">
        <v>0</v>
      </c>
      <c r="P464" t="s">
        <v>8270</v>
      </c>
      <c r="Q464" s="5">
        <f>E464/D464</f>
        <v>0</v>
      </c>
      <c r="R464" s="8" t="e">
        <f>E464/N464</f>
        <v>#DIV/0!</v>
      </c>
      <c r="S464" s="9" t="str">
        <f>LEFT(P464, SEARCH("/",P464,1)-1)</f>
        <v>film &amp; video</v>
      </c>
      <c r="T464" s="9" t="str">
        <f>RIGHT(P464,LEN(P464)-SEARCH("/",P464,1))</f>
        <v>animation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9">
        <f>(((I465/60)/60/24)+DATE(1970,1,1)+(-5/24))</f>
        <v>40810.501770833333</v>
      </c>
      <c r="K465">
        <v>1311699753</v>
      </c>
      <c r="L465" s="19">
        <f>(((K465/60)/60/24)+DATE(1970,1,1)+(-5/24))</f>
        <v>40750.501770833333</v>
      </c>
      <c r="M465" t="b">
        <v>0</v>
      </c>
      <c r="N465">
        <v>11</v>
      </c>
      <c r="O465" t="b">
        <v>0</v>
      </c>
      <c r="P465" t="s">
        <v>8270</v>
      </c>
      <c r="Q465" s="5">
        <f>E465/D465</f>
        <v>2.2727272727272728E-2</v>
      </c>
      <c r="R465" s="8">
        <f>E465/N465</f>
        <v>113.63636363636364</v>
      </c>
      <c r="S465" s="9" t="str">
        <f>LEFT(P465, SEARCH("/",P465,1)-1)</f>
        <v>film &amp; video</v>
      </c>
      <c r="T465" s="9" t="str">
        <f>RIGHT(P465,LEN(P465)-SEARCH("/",P465,1))</f>
        <v>animation</v>
      </c>
    </row>
    <row r="466" spans="1:20" ht="30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9">
        <f>(((I466/60)/60/24)+DATE(1970,1,1)+(-5/24))</f>
        <v>42508.640451388892</v>
      </c>
      <c r="K466">
        <v>1461874935</v>
      </c>
      <c r="L466" s="19">
        <f>(((K466/60)/60/24)+DATE(1970,1,1)+(-5/24))</f>
        <v>42488.640451388892</v>
      </c>
      <c r="M466" t="b">
        <v>0</v>
      </c>
      <c r="N466">
        <v>1</v>
      </c>
      <c r="O466" t="b">
        <v>0</v>
      </c>
      <c r="P466" t="s">
        <v>8270</v>
      </c>
      <c r="Q466" s="5">
        <f>E466/D466</f>
        <v>9.9009900990099011E-4</v>
      </c>
      <c r="R466" s="8">
        <f>E466/N466</f>
        <v>1</v>
      </c>
      <c r="S466" s="9" t="str">
        <f>LEFT(P466, SEARCH("/",P466,1)-1)</f>
        <v>film &amp; video</v>
      </c>
      <c r="T466" s="9" t="str">
        <f>RIGHT(P466,LEN(P466)-SEARCH("/",P466,1))</f>
        <v>animation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9">
        <f>(((I467/60)/60/24)+DATE(1970,1,1)+(-5/24))</f>
        <v>41816.911736111106</v>
      </c>
      <c r="K467">
        <v>1402455174</v>
      </c>
      <c r="L467" s="19">
        <f>(((K467/60)/60/24)+DATE(1970,1,1)+(-5/24))</f>
        <v>41800.911736111106</v>
      </c>
      <c r="M467" t="b">
        <v>0</v>
      </c>
      <c r="N467">
        <v>8</v>
      </c>
      <c r="O467" t="b">
        <v>0</v>
      </c>
      <c r="P467" t="s">
        <v>8270</v>
      </c>
      <c r="Q467" s="5">
        <f>E467/D467</f>
        <v>0.26953125</v>
      </c>
      <c r="R467" s="8">
        <f>E467/N467</f>
        <v>17.25</v>
      </c>
      <c r="S467" s="9" t="str">
        <f>LEFT(P467, SEARCH("/",P467,1)-1)</f>
        <v>film &amp; video</v>
      </c>
      <c r="T467" s="9" t="str">
        <f>RIGHT(P467,LEN(P467)-SEARCH("/",P467,1))</f>
        <v>animation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9">
        <f>(((I468/60)/60/24)+DATE(1970,1,1)+(-5/24))</f>
        <v>41159.734537037039</v>
      </c>
      <c r="K468">
        <v>1344465464</v>
      </c>
      <c r="L468" s="19">
        <f>(((K468/60)/60/24)+DATE(1970,1,1)+(-5/24))</f>
        <v>41129.734537037039</v>
      </c>
      <c r="M468" t="b">
        <v>0</v>
      </c>
      <c r="N468">
        <v>5</v>
      </c>
      <c r="O468" t="b">
        <v>0</v>
      </c>
      <c r="P468" t="s">
        <v>8270</v>
      </c>
      <c r="Q468" s="5">
        <f>E468/D468</f>
        <v>7.6E-3</v>
      </c>
      <c r="R468" s="8">
        <f>E468/N468</f>
        <v>15.2</v>
      </c>
      <c r="S468" s="9" t="str">
        <f>LEFT(P468, SEARCH("/",P468,1)-1)</f>
        <v>film &amp; video</v>
      </c>
      <c r="T468" s="9" t="str">
        <f>RIGHT(P468,LEN(P468)-SEARCH("/",P468,1))</f>
        <v>animation</v>
      </c>
    </row>
    <row r="469" spans="1:20" ht="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9">
        <f>(((I469/60)/60/24)+DATE(1970,1,1)+(-5/24))</f>
        <v>41180.471458333333</v>
      </c>
      <c r="K469">
        <v>1344961134</v>
      </c>
      <c r="L469" s="19">
        <f>(((K469/60)/60/24)+DATE(1970,1,1)+(-5/24))</f>
        <v>41135.471458333333</v>
      </c>
      <c r="M469" t="b">
        <v>0</v>
      </c>
      <c r="N469">
        <v>39</v>
      </c>
      <c r="O469" t="b">
        <v>0</v>
      </c>
      <c r="P469" t="s">
        <v>8270</v>
      </c>
      <c r="Q469" s="5">
        <f>E469/D469</f>
        <v>0.21575</v>
      </c>
      <c r="R469" s="8">
        <f>E469/N469</f>
        <v>110.64102564102564</v>
      </c>
      <c r="S469" s="9" t="str">
        <f>LEFT(P469, SEARCH("/",P469,1)-1)</f>
        <v>film &amp; video</v>
      </c>
      <c r="T469" s="9" t="str">
        <f>RIGHT(P469,LEN(P469)-SEARCH("/",P469,1))</f>
        <v>animation</v>
      </c>
    </row>
    <row r="470" spans="1:20" ht="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9">
        <f>(((I470/60)/60/24)+DATE(1970,1,1)+(-5/24))</f>
        <v>41100.952141203699</v>
      </c>
      <c r="K470">
        <v>1336795283</v>
      </c>
      <c r="L470" s="19">
        <f>(((K470/60)/60/24)+DATE(1970,1,1)+(-5/24))</f>
        <v>41040.959293981476</v>
      </c>
      <c r="M470" t="b">
        <v>0</v>
      </c>
      <c r="N470">
        <v>0</v>
      </c>
      <c r="O470" t="b">
        <v>0</v>
      </c>
      <c r="P470" t="s">
        <v>8270</v>
      </c>
      <c r="Q470" s="5">
        <f>E470/D470</f>
        <v>0</v>
      </c>
      <c r="R470" s="8" t="e">
        <f>E470/N470</f>
        <v>#DIV/0!</v>
      </c>
      <c r="S470" s="9" t="str">
        <f>LEFT(P470, SEARCH("/",P470,1)-1)</f>
        <v>film &amp; video</v>
      </c>
      <c r="T470" s="9" t="str">
        <f>RIGHT(P470,LEN(P470)-SEARCH("/",P470,1))</f>
        <v>animation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9">
        <f>(((I471/60)/60/24)+DATE(1970,1,1)+(-5/24))</f>
        <v>41887.781527777777</v>
      </c>
      <c r="K471">
        <v>1404776724</v>
      </c>
      <c r="L471" s="19">
        <f>(((K471/60)/60/24)+DATE(1970,1,1)+(-5/24))</f>
        <v>41827.781527777777</v>
      </c>
      <c r="M471" t="b">
        <v>0</v>
      </c>
      <c r="N471">
        <v>0</v>
      </c>
      <c r="O471" t="b">
        <v>0</v>
      </c>
      <c r="P471" t="s">
        <v>8270</v>
      </c>
      <c r="Q471" s="5">
        <f>E471/D471</f>
        <v>0</v>
      </c>
      <c r="R471" s="8" t="e">
        <f>E471/N471</f>
        <v>#DIV/0!</v>
      </c>
      <c r="S471" s="9" t="str">
        <f>LEFT(P471, SEARCH("/",P471,1)-1)</f>
        <v>film &amp; video</v>
      </c>
      <c r="T471" s="9" t="str">
        <f>RIGHT(P471,LEN(P471)-SEARCH("/",P471,1))</f>
        <v>animation</v>
      </c>
    </row>
    <row r="472" spans="1:20" ht="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9">
        <f>(((I472/60)/60/24)+DATE(1970,1,1)+(-5/24))</f>
        <v>41654.958333333328</v>
      </c>
      <c r="K472">
        <v>1385524889</v>
      </c>
      <c r="L472" s="19">
        <f>(((K472/60)/60/24)+DATE(1970,1,1)+(-5/24))</f>
        <v>41604.959363425922</v>
      </c>
      <c r="M472" t="b">
        <v>0</v>
      </c>
      <c r="N472">
        <v>2</v>
      </c>
      <c r="O472" t="b">
        <v>0</v>
      </c>
      <c r="P472" t="s">
        <v>8270</v>
      </c>
      <c r="Q472" s="5">
        <f>E472/D472</f>
        <v>1.0200000000000001E-2</v>
      </c>
      <c r="R472" s="8">
        <f>E472/N472</f>
        <v>25.5</v>
      </c>
      <c r="S472" s="9" t="str">
        <f>LEFT(P472, SEARCH("/",P472,1)-1)</f>
        <v>film &amp; video</v>
      </c>
      <c r="T472" s="9" t="str">
        <f>RIGHT(P472,LEN(P472)-SEARCH("/",P472,1))</f>
        <v>animation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9">
        <f>(((I473/60)/60/24)+DATE(1970,1,1)+(-5/24))</f>
        <v>41748.471979166665</v>
      </c>
      <c r="K473">
        <v>1394039979</v>
      </c>
      <c r="L473" s="19">
        <f>(((K473/60)/60/24)+DATE(1970,1,1)+(-5/24))</f>
        <v>41703.513645833329</v>
      </c>
      <c r="M473" t="b">
        <v>0</v>
      </c>
      <c r="N473">
        <v>170</v>
      </c>
      <c r="O473" t="b">
        <v>0</v>
      </c>
      <c r="P473" t="s">
        <v>8270</v>
      </c>
      <c r="Q473" s="5">
        <f>E473/D473</f>
        <v>0.11892727272727273</v>
      </c>
      <c r="R473" s="8">
        <f>E473/N473</f>
        <v>38.476470588235294</v>
      </c>
      <c r="S473" s="9" t="str">
        <f>LEFT(P473, SEARCH("/",P473,1)-1)</f>
        <v>film &amp; video</v>
      </c>
      <c r="T473" s="9" t="str">
        <f>RIGHT(P473,LEN(P473)-SEARCH("/",P473,1))</f>
        <v>animation</v>
      </c>
    </row>
    <row r="474" spans="1:20" ht="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9">
        <f>(((I474/60)/60/24)+DATE(1970,1,1)+(-5/24))</f>
        <v>41874.714328703703</v>
      </c>
      <c r="K474">
        <v>1406239718</v>
      </c>
      <c r="L474" s="19">
        <f>(((K474/60)/60/24)+DATE(1970,1,1)+(-5/24))</f>
        <v>41844.714328703703</v>
      </c>
      <c r="M474" t="b">
        <v>0</v>
      </c>
      <c r="N474">
        <v>5</v>
      </c>
      <c r="O474" t="b">
        <v>0</v>
      </c>
      <c r="P474" t="s">
        <v>8270</v>
      </c>
      <c r="Q474" s="5">
        <f>E474/D474</f>
        <v>0.17624999999999999</v>
      </c>
      <c r="R474" s="8">
        <f>E474/N474</f>
        <v>28.2</v>
      </c>
      <c r="S474" s="9" t="str">
        <f>LEFT(P474, SEARCH("/",P474,1)-1)</f>
        <v>film &amp; video</v>
      </c>
      <c r="T474" s="9" t="str">
        <f>RIGHT(P474,LEN(P474)-SEARCH("/",P474,1))</f>
        <v>animation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9">
        <f>(((I475/60)/60/24)+DATE(1970,1,1)+(-5/24))</f>
        <v>41899.489803240736</v>
      </c>
      <c r="K475">
        <v>1408380319</v>
      </c>
      <c r="L475" s="19">
        <f>(((K475/60)/60/24)+DATE(1970,1,1)+(-5/24))</f>
        <v>41869.489803240736</v>
      </c>
      <c r="M475" t="b">
        <v>0</v>
      </c>
      <c r="N475">
        <v>14</v>
      </c>
      <c r="O475" t="b">
        <v>0</v>
      </c>
      <c r="P475" t="s">
        <v>8270</v>
      </c>
      <c r="Q475" s="5">
        <f>E475/D475</f>
        <v>2.87E-2</v>
      </c>
      <c r="R475" s="8">
        <f>E475/N475</f>
        <v>61.5</v>
      </c>
      <c r="S475" s="9" t="str">
        <f>LEFT(P475, SEARCH("/",P475,1)-1)</f>
        <v>film &amp; video</v>
      </c>
      <c r="T475" s="9" t="str">
        <f>RIGHT(P475,LEN(P475)-SEARCH("/",P475,1))</f>
        <v>animation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9">
        <f>(((I476/60)/60/24)+DATE(1970,1,1)+(-5/24))</f>
        <v>42783.120706018519</v>
      </c>
      <c r="K476">
        <v>1484726029</v>
      </c>
      <c r="L476" s="19">
        <f>(((K476/60)/60/24)+DATE(1970,1,1)+(-5/24))</f>
        <v>42753.120706018519</v>
      </c>
      <c r="M476" t="b">
        <v>0</v>
      </c>
      <c r="N476">
        <v>1</v>
      </c>
      <c r="O476" t="b">
        <v>0</v>
      </c>
      <c r="P476" t="s">
        <v>8270</v>
      </c>
      <c r="Q476" s="5">
        <f>E476/D476</f>
        <v>3.0303030303030303E-4</v>
      </c>
      <c r="R476" s="8">
        <f>E476/N476</f>
        <v>1</v>
      </c>
      <c r="S476" s="9" t="str">
        <f>LEFT(P476, SEARCH("/",P476,1)-1)</f>
        <v>film &amp; video</v>
      </c>
      <c r="T476" s="9" t="str">
        <f>RIGHT(P476,LEN(P476)-SEARCH("/",P476,1))</f>
        <v>animation</v>
      </c>
    </row>
    <row r="477" spans="1:20" ht="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9">
        <f>(((I477/60)/60/24)+DATE(1970,1,1)+(-5/24))</f>
        <v>42129.877812500003</v>
      </c>
      <c r="K477">
        <v>1428285843</v>
      </c>
      <c r="L477" s="19">
        <f>(((K477/60)/60/24)+DATE(1970,1,1)+(-5/24))</f>
        <v>42099.877812500003</v>
      </c>
      <c r="M477" t="b">
        <v>0</v>
      </c>
      <c r="N477">
        <v>0</v>
      </c>
      <c r="O477" t="b">
        <v>0</v>
      </c>
      <c r="P477" t="s">
        <v>8270</v>
      </c>
      <c r="Q477" s="5">
        <f>E477/D477</f>
        <v>0</v>
      </c>
      <c r="R477" s="8" t="e">
        <f>E477/N477</f>
        <v>#DIV/0!</v>
      </c>
      <c r="S477" s="9" t="str">
        <f>LEFT(P477, SEARCH("/",P477,1)-1)</f>
        <v>film &amp; video</v>
      </c>
      <c r="T477" s="9" t="str">
        <f>RIGHT(P477,LEN(P477)-SEARCH("/",P477,1))</f>
        <v>animation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9">
        <f>(((I478/60)/60/24)+DATE(1970,1,1)+(-5/24))</f>
        <v>41792.957638888889</v>
      </c>
      <c r="K478">
        <v>1398727441</v>
      </c>
      <c r="L478" s="19">
        <f>(((K478/60)/60/24)+DATE(1970,1,1)+(-5/24))</f>
        <v>41757.76667824074</v>
      </c>
      <c r="M478" t="b">
        <v>0</v>
      </c>
      <c r="N478">
        <v>124</v>
      </c>
      <c r="O478" t="b">
        <v>0</v>
      </c>
      <c r="P478" t="s">
        <v>8270</v>
      </c>
      <c r="Q478" s="5">
        <f>E478/D478</f>
        <v>2.2302681818181819E-2</v>
      </c>
      <c r="R478" s="8">
        <f>E478/N478</f>
        <v>39.569274193548388</v>
      </c>
      <c r="S478" s="9" t="str">
        <f>LEFT(P478, SEARCH("/",P478,1)-1)</f>
        <v>film &amp; video</v>
      </c>
      <c r="T478" s="9" t="str">
        <f>RIGHT(P478,LEN(P478)-SEARCH("/",P478,1))</f>
        <v>animation</v>
      </c>
    </row>
    <row r="479" spans="1:20" ht="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9">
        <f>(((I479/60)/60/24)+DATE(1970,1,1)+(-5/24))</f>
        <v>41047.626550925925</v>
      </c>
      <c r="K479">
        <v>1332187334</v>
      </c>
      <c r="L479" s="19">
        <f>(((K479/60)/60/24)+DATE(1970,1,1)+(-5/24))</f>
        <v>40987.626550925925</v>
      </c>
      <c r="M479" t="b">
        <v>0</v>
      </c>
      <c r="N479">
        <v>0</v>
      </c>
      <c r="O479" t="b">
        <v>0</v>
      </c>
      <c r="P479" t="s">
        <v>8270</v>
      </c>
      <c r="Q479" s="5">
        <f>E479/D479</f>
        <v>0</v>
      </c>
      <c r="R479" s="8" t="e">
        <f>E479/N479</f>
        <v>#DIV/0!</v>
      </c>
      <c r="S479" s="9" t="str">
        <f>LEFT(P479, SEARCH("/",P479,1)-1)</f>
        <v>film &amp; video</v>
      </c>
      <c r="T479" s="9" t="str">
        <f>RIGHT(P479,LEN(P479)-SEARCH("/",P479,1))</f>
        <v>animation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9">
        <f>(((I480/60)/60/24)+DATE(1970,1,1)+(-5/24))</f>
        <v>42095.660983796297</v>
      </c>
      <c r="K480">
        <v>1425333109</v>
      </c>
      <c r="L480" s="19">
        <f>(((K480/60)/60/24)+DATE(1970,1,1)+(-5/24))</f>
        <v>42065.702650462961</v>
      </c>
      <c r="M480" t="b">
        <v>0</v>
      </c>
      <c r="N480">
        <v>0</v>
      </c>
      <c r="O480" t="b">
        <v>0</v>
      </c>
      <c r="P480" t="s">
        <v>8270</v>
      </c>
      <c r="Q480" s="5">
        <f>E480/D480</f>
        <v>0</v>
      </c>
      <c r="R480" s="8" t="e">
        <f>E480/N480</f>
        <v>#DIV/0!</v>
      </c>
      <c r="S480" s="9" t="str">
        <f>LEFT(P480, SEARCH("/",P480,1)-1)</f>
        <v>film &amp; video</v>
      </c>
      <c r="T480" s="9" t="str">
        <f>RIGHT(P480,LEN(P480)-SEARCH("/",P480,1))</f>
        <v>animation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9">
        <f>(((I481/60)/60/24)+DATE(1970,1,1)+(-5/24))</f>
        <v>41964.24114583333</v>
      </c>
      <c r="K481">
        <v>1411379235</v>
      </c>
      <c r="L481" s="19">
        <f>(((K481/60)/60/24)+DATE(1970,1,1)+(-5/24))</f>
        <v>41904.199479166666</v>
      </c>
      <c r="M481" t="b">
        <v>0</v>
      </c>
      <c r="N481">
        <v>55</v>
      </c>
      <c r="O481" t="b">
        <v>0</v>
      </c>
      <c r="P481" t="s">
        <v>8270</v>
      </c>
      <c r="Q481" s="5">
        <f>E481/D481</f>
        <v>0.3256</v>
      </c>
      <c r="R481" s="8">
        <f>E481/N481</f>
        <v>88.8</v>
      </c>
      <c r="S481" s="9" t="str">
        <f>LEFT(P481, SEARCH("/",P481,1)-1)</f>
        <v>film &amp; video</v>
      </c>
      <c r="T481" s="9" t="str">
        <f>RIGHT(P481,LEN(P481)-SEARCH("/",P481,1))</f>
        <v>animation</v>
      </c>
    </row>
    <row r="482" spans="1:20" ht="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9">
        <f>(((I482/60)/60/24)+DATE(1970,1,1)+(-5/24))</f>
        <v>41495.291840277772</v>
      </c>
      <c r="K482">
        <v>1373457615</v>
      </c>
      <c r="L482" s="19">
        <f>(((K482/60)/60/24)+DATE(1970,1,1)+(-5/24))</f>
        <v>41465.291840277772</v>
      </c>
      <c r="M482" t="b">
        <v>0</v>
      </c>
      <c r="N482">
        <v>140</v>
      </c>
      <c r="O482" t="b">
        <v>0</v>
      </c>
      <c r="P482" t="s">
        <v>8270</v>
      </c>
      <c r="Q482" s="5">
        <f>E482/D482</f>
        <v>0.19409999999999999</v>
      </c>
      <c r="R482" s="8">
        <f>E482/N482</f>
        <v>55.457142857142856</v>
      </c>
      <c r="S482" s="9" t="str">
        <f>LEFT(P482, SEARCH("/",P482,1)-1)</f>
        <v>film &amp; video</v>
      </c>
      <c r="T482" s="9" t="str">
        <f>RIGHT(P482,LEN(P482)-SEARCH("/",P482,1))</f>
        <v>animation</v>
      </c>
    </row>
    <row r="483" spans="1:20" ht="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9">
        <f>(((I483/60)/60/24)+DATE(1970,1,1)+(-5/24))</f>
        <v>41192.46399305555</v>
      </c>
      <c r="K483">
        <v>1347293289</v>
      </c>
      <c r="L483" s="19">
        <f>(((K483/60)/60/24)+DATE(1970,1,1)+(-5/24))</f>
        <v>41162.46399305555</v>
      </c>
      <c r="M483" t="b">
        <v>0</v>
      </c>
      <c r="N483">
        <v>21</v>
      </c>
      <c r="O483" t="b">
        <v>0</v>
      </c>
      <c r="P483" t="s">
        <v>8270</v>
      </c>
      <c r="Q483" s="5">
        <f>E483/D483</f>
        <v>6.0999999999999999E-2</v>
      </c>
      <c r="R483" s="8">
        <f>E483/N483</f>
        <v>87.142857142857139</v>
      </c>
      <c r="S483" s="9" t="str">
        <f>LEFT(P483, SEARCH("/",P483,1)-1)</f>
        <v>film &amp; video</v>
      </c>
      <c r="T483" s="9" t="str">
        <f>RIGHT(P483,LEN(P483)-SEARCH("/",P483,1))</f>
        <v>animation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9">
        <f>(((I484/60)/60/24)+DATE(1970,1,1)+(-5/24))</f>
        <v>42474.398611111108</v>
      </c>
      <c r="K484">
        <v>1458336690</v>
      </c>
      <c r="L484" s="19">
        <f>(((K484/60)/60/24)+DATE(1970,1,1)+(-5/24))</f>
        <v>42447.68854166667</v>
      </c>
      <c r="M484" t="b">
        <v>0</v>
      </c>
      <c r="N484">
        <v>1</v>
      </c>
      <c r="O484" t="b">
        <v>0</v>
      </c>
      <c r="P484" t="s">
        <v>8270</v>
      </c>
      <c r="Q484" s="5">
        <f>E484/D484</f>
        <v>1E-3</v>
      </c>
      <c r="R484" s="8">
        <f>E484/N484</f>
        <v>10</v>
      </c>
      <c r="S484" s="9" t="str">
        <f>LEFT(P484, SEARCH("/",P484,1)-1)</f>
        <v>film &amp; video</v>
      </c>
      <c r="T484" s="9" t="str">
        <f>RIGHT(P484,LEN(P484)-SEARCH("/",P484,1))</f>
        <v>animation</v>
      </c>
    </row>
    <row r="485" spans="1:20" ht="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9">
        <f>(((I485/60)/60/24)+DATE(1970,1,1)+(-5/24))</f>
        <v>41302.989259259259</v>
      </c>
      <c r="K485">
        <v>1354250672</v>
      </c>
      <c r="L485" s="19">
        <f>(((K485/60)/60/24)+DATE(1970,1,1)+(-5/24))</f>
        <v>41242.989259259259</v>
      </c>
      <c r="M485" t="b">
        <v>0</v>
      </c>
      <c r="N485">
        <v>147</v>
      </c>
      <c r="O485" t="b">
        <v>0</v>
      </c>
      <c r="P485" t="s">
        <v>8270</v>
      </c>
      <c r="Q485" s="5">
        <f>E485/D485</f>
        <v>0.502</v>
      </c>
      <c r="R485" s="8">
        <f>E485/N485</f>
        <v>51.224489795918366</v>
      </c>
      <c r="S485" s="9" t="str">
        <f>LEFT(P485, SEARCH("/",P485,1)-1)</f>
        <v>film &amp; video</v>
      </c>
      <c r="T485" s="9" t="str">
        <f>RIGHT(P485,LEN(P485)-SEARCH("/",P485,1))</f>
        <v>animation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9">
        <f>(((I486/60)/60/24)+DATE(1970,1,1)+(-5/24))</f>
        <v>42313.772824074076</v>
      </c>
      <c r="K486">
        <v>1443220372</v>
      </c>
      <c r="L486" s="19">
        <f>(((K486/60)/60/24)+DATE(1970,1,1)+(-5/24))</f>
        <v>42272.731157407405</v>
      </c>
      <c r="M486" t="b">
        <v>0</v>
      </c>
      <c r="N486">
        <v>11</v>
      </c>
      <c r="O486" t="b">
        <v>0</v>
      </c>
      <c r="P486" t="s">
        <v>8270</v>
      </c>
      <c r="Q486" s="5">
        <f>E486/D486</f>
        <v>1.8625E-3</v>
      </c>
      <c r="R486" s="8">
        <f>E486/N486</f>
        <v>13.545454545454545</v>
      </c>
      <c r="S486" s="9" t="str">
        <f>LEFT(P486, SEARCH("/",P486,1)-1)</f>
        <v>film &amp; video</v>
      </c>
      <c r="T486" s="9" t="str">
        <f>RIGHT(P486,LEN(P486)-SEARCH("/",P486,1))</f>
        <v>animation</v>
      </c>
    </row>
    <row r="487" spans="1:20" ht="30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9">
        <f>(((I487/60)/60/24)+DATE(1970,1,1)+(-5/24))</f>
        <v>41411.297442129624</v>
      </c>
      <c r="K487">
        <v>1366200499</v>
      </c>
      <c r="L487" s="19">
        <f>(((K487/60)/60/24)+DATE(1970,1,1)+(-5/24))</f>
        <v>41381.297442129624</v>
      </c>
      <c r="M487" t="b">
        <v>0</v>
      </c>
      <c r="N487">
        <v>125</v>
      </c>
      <c r="O487" t="b">
        <v>0</v>
      </c>
      <c r="P487" t="s">
        <v>8270</v>
      </c>
      <c r="Q487" s="5">
        <f>E487/D487</f>
        <v>0.21906971229845085</v>
      </c>
      <c r="R487" s="8">
        <f>E487/N487</f>
        <v>66.520080000000007</v>
      </c>
      <c r="S487" s="9" t="str">
        <f>LEFT(P487, SEARCH("/",P487,1)-1)</f>
        <v>film &amp; video</v>
      </c>
      <c r="T487" s="9" t="str">
        <f>RIGHT(P487,LEN(P487)-SEARCH("/",P487,1))</f>
        <v>animation</v>
      </c>
    </row>
    <row r="488" spans="1:20" ht="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9">
        <f>(((I488/60)/60/24)+DATE(1970,1,1)+(-5/24))</f>
        <v>41791.734247685185</v>
      </c>
      <c r="K488">
        <v>1399070239</v>
      </c>
      <c r="L488" s="19">
        <f>(((K488/60)/60/24)+DATE(1970,1,1)+(-5/24))</f>
        <v>41761.734247685185</v>
      </c>
      <c r="M488" t="b">
        <v>0</v>
      </c>
      <c r="N488">
        <v>1</v>
      </c>
      <c r="O488" t="b">
        <v>0</v>
      </c>
      <c r="P488" t="s">
        <v>8270</v>
      </c>
      <c r="Q488" s="5">
        <f>E488/D488</f>
        <v>9.0909090909090904E-5</v>
      </c>
      <c r="R488" s="8">
        <f>E488/N488</f>
        <v>50</v>
      </c>
      <c r="S488" s="9" t="str">
        <f>LEFT(P488, SEARCH("/",P488,1)-1)</f>
        <v>film &amp; video</v>
      </c>
      <c r="T488" s="9" t="str">
        <f>RIGHT(P488,LEN(P488)-SEARCH("/",P488,1))</f>
        <v>animation</v>
      </c>
    </row>
    <row r="489" spans="1:20" ht="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9">
        <f>(((I489/60)/60/24)+DATE(1970,1,1)+(-5/24))</f>
        <v>42729.428171296291</v>
      </c>
      <c r="K489">
        <v>1477491394</v>
      </c>
      <c r="L489" s="19">
        <f>(((K489/60)/60/24)+DATE(1970,1,1)+(-5/24))</f>
        <v>42669.386504629627</v>
      </c>
      <c r="M489" t="b">
        <v>0</v>
      </c>
      <c r="N489">
        <v>0</v>
      </c>
      <c r="O489" t="b">
        <v>0</v>
      </c>
      <c r="P489" t="s">
        <v>8270</v>
      </c>
      <c r="Q489" s="5">
        <f>E489/D489</f>
        <v>0</v>
      </c>
      <c r="R489" s="8" t="e">
        <f>E489/N489</f>
        <v>#DIV/0!</v>
      </c>
      <c r="S489" s="9" t="str">
        <f>LEFT(P489, SEARCH("/",P489,1)-1)</f>
        <v>film &amp; video</v>
      </c>
      <c r="T489" s="9" t="str">
        <f>RIGHT(P489,LEN(P489)-SEARCH("/",P489,1))</f>
        <v>animation</v>
      </c>
    </row>
    <row r="490" spans="1:20" ht="30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9">
        <f>(((I490/60)/60/24)+DATE(1970,1,1)+(-5/24))</f>
        <v>42743.84606481481</v>
      </c>
      <c r="K490">
        <v>1481332700</v>
      </c>
      <c r="L490" s="19">
        <f>(((K490/60)/60/24)+DATE(1970,1,1)+(-5/24))</f>
        <v>42713.84606481481</v>
      </c>
      <c r="M490" t="b">
        <v>0</v>
      </c>
      <c r="N490">
        <v>0</v>
      </c>
      <c r="O490" t="b">
        <v>0</v>
      </c>
      <c r="P490" t="s">
        <v>8270</v>
      </c>
      <c r="Q490" s="5">
        <f>E490/D490</f>
        <v>0</v>
      </c>
      <c r="R490" s="8" t="e">
        <f>E490/N490</f>
        <v>#DIV/0!</v>
      </c>
      <c r="S490" s="9" t="str">
        <f>LEFT(P490, SEARCH("/",P490,1)-1)</f>
        <v>film &amp; video</v>
      </c>
      <c r="T490" s="9" t="str">
        <f>RIGHT(P490,LEN(P490)-SEARCH("/",P490,1))</f>
        <v>animation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9">
        <f>(((I491/60)/60/24)+DATE(1970,1,1)+(-5/24))</f>
        <v>40913.272916666661</v>
      </c>
      <c r="K491">
        <v>1323084816</v>
      </c>
      <c r="L491" s="19">
        <f>(((K491/60)/60/24)+DATE(1970,1,1)+(-5/24))</f>
        <v>40882.273333333331</v>
      </c>
      <c r="M491" t="b">
        <v>0</v>
      </c>
      <c r="N491">
        <v>3</v>
      </c>
      <c r="O491" t="b">
        <v>0</v>
      </c>
      <c r="P491" t="s">
        <v>8270</v>
      </c>
      <c r="Q491" s="5">
        <f>E491/D491</f>
        <v>2.8667813379201833E-3</v>
      </c>
      <c r="R491" s="8">
        <f>E491/N491</f>
        <v>71.666666666666671</v>
      </c>
      <c r="S491" s="9" t="str">
        <f>LEFT(P491, SEARCH("/",P491,1)-1)</f>
        <v>film &amp; video</v>
      </c>
      <c r="T491" s="9" t="str">
        <f>RIGHT(P491,LEN(P491)-SEARCH("/",P491,1))</f>
        <v>animation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9">
        <f>(((I492/60)/60/24)+DATE(1970,1,1)+(-5/24))</f>
        <v>41143.760243055556</v>
      </c>
      <c r="K492">
        <v>1343085285</v>
      </c>
      <c r="L492" s="19">
        <f>(((K492/60)/60/24)+DATE(1970,1,1)+(-5/24))</f>
        <v>41113.760243055556</v>
      </c>
      <c r="M492" t="b">
        <v>0</v>
      </c>
      <c r="N492">
        <v>0</v>
      </c>
      <c r="O492" t="b">
        <v>0</v>
      </c>
      <c r="P492" t="s">
        <v>8270</v>
      </c>
      <c r="Q492" s="5">
        <f>E492/D492</f>
        <v>0</v>
      </c>
      <c r="R492" s="8" t="e">
        <f>E492/N492</f>
        <v>#DIV/0!</v>
      </c>
      <c r="S492" s="9" t="str">
        <f>LEFT(P492, SEARCH("/",P492,1)-1)</f>
        <v>film &amp; video</v>
      </c>
      <c r="T492" s="9" t="str">
        <f>RIGHT(P492,LEN(P492)-SEARCH("/",P492,1))</f>
        <v>animation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9">
        <f>(((I493/60)/60/24)+DATE(1970,1,1)+(-5/24))</f>
        <v>42396.774293981485</v>
      </c>
      <c r="K493">
        <v>1451345699</v>
      </c>
      <c r="L493" s="19">
        <f>(((K493/60)/60/24)+DATE(1970,1,1)+(-5/24))</f>
        <v>42366.774293981485</v>
      </c>
      <c r="M493" t="b">
        <v>0</v>
      </c>
      <c r="N493">
        <v>0</v>
      </c>
      <c r="O493" t="b">
        <v>0</v>
      </c>
      <c r="P493" t="s">
        <v>8270</v>
      </c>
      <c r="Q493" s="5">
        <f>E493/D493</f>
        <v>0</v>
      </c>
      <c r="R493" s="8" t="e">
        <f>E493/N493</f>
        <v>#DIV/0!</v>
      </c>
      <c r="S493" s="9" t="str">
        <f>LEFT(P493, SEARCH("/",P493,1)-1)</f>
        <v>film &amp; video</v>
      </c>
      <c r="T493" s="9" t="str">
        <f>RIGHT(P493,LEN(P493)-SEARCH("/",P493,1))</f>
        <v>animation</v>
      </c>
    </row>
    <row r="494" spans="1:20" ht="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9">
        <f>(((I494/60)/60/24)+DATE(1970,1,1)+(-5/24))</f>
        <v>42655.826736111114</v>
      </c>
      <c r="K494">
        <v>1471135830</v>
      </c>
      <c r="L494" s="19">
        <f>(((K494/60)/60/24)+DATE(1970,1,1)+(-5/24))</f>
        <v>42595.826736111114</v>
      </c>
      <c r="M494" t="b">
        <v>0</v>
      </c>
      <c r="N494">
        <v>0</v>
      </c>
      <c r="O494" t="b">
        <v>0</v>
      </c>
      <c r="P494" t="s">
        <v>8270</v>
      </c>
      <c r="Q494" s="5">
        <f>E494/D494</f>
        <v>0</v>
      </c>
      <c r="R494" s="8" t="e">
        <f>E494/N494</f>
        <v>#DIV/0!</v>
      </c>
      <c r="S494" s="9" t="str">
        <f>LEFT(P494, SEARCH("/",P494,1)-1)</f>
        <v>film &amp; video</v>
      </c>
      <c r="T494" s="9" t="str">
        <f>RIGHT(P494,LEN(P494)-SEARCH("/",P494,1))</f>
        <v>animation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9">
        <f>(((I495/60)/60/24)+DATE(1970,1,1)+(-5/24))</f>
        <v>42144.517800925918</v>
      </c>
      <c r="K495">
        <v>1429550738</v>
      </c>
      <c r="L495" s="19">
        <f>(((K495/60)/60/24)+DATE(1970,1,1)+(-5/24))</f>
        <v>42114.517800925918</v>
      </c>
      <c r="M495" t="b">
        <v>0</v>
      </c>
      <c r="N495">
        <v>0</v>
      </c>
      <c r="O495" t="b">
        <v>0</v>
      </c>
      <c r="P495" t="s">
        <v>8270</v>
      </c>
      <c r="Q495" s="5">
        <f>E495/D495</f>
        <v>0</v>
      </c>
      <c r="R495" s="8" t="e">
        <f>E495/N495</f>
        <v>#DIV/0!</v>
      </c>
      <c r="S495" s="9" t="str">
        <f>LEFT(P495, SEARCH("/",P495,1)-1)</f>
        <v>film &amp; video</v>
      </c>
      <c r="T495" s="9" t="str">
        <f>RIGHT(P495,LEN(P495)-SEARCH("/",P495,1))</f>
        <v>animation</v>
      </c>
    </row>
    <row r="496" spans="1:20" ht="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9">
        <f>(((I496/60)/60/24)+DATE(1970,1,1)+(-5/24))</f>
        <v>41822.916666666664</v>
      </c>
      <c r="K496">
        <v>1402343765</v>
      </c>
      <c r="L496" s="19">
        <f>(((K496/60)/60/24)+DATE(1970,1,1)+(-5/24))</f>
        <v>41799.62228009259</v>
      </c>
      <c r="M496" t="b">
        <v>0</v>
      </c>
      <c r="N496">
        <v>3</v>
      </c>
      <c r="O496" t="b">
        <v>0</v>
      </c>
      <c r="P496" t="s">
        <v>8270</v>
      </c>
      <c r="Q496" s="5">
        <f>E496/D496</f>
        <v>1.5499999999999999E-3</v>
      </c>
      <c r="R496" s="8">
        <f>E496/N496</f>
        <v>10.333333333333334</v>
      </c>
      <c r="S496" s="9" t="str">
        <f>LEFT(P496, SEARCH("/",P496,1)-1)</f>
        <v>film &amp; video</v>
      </c>
      <c r="T496" s="9" t="str">
        <f>RIGHT(P496,LEN(P496)-SEARCH("/",P496,1))</f>
        <v>animation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9">
        <f>(((I497/60)/60/24)+DATE(1970,1,1)+(-5/24))</f>
        <v>42201.619270833333</v>
      </c>
      <c r="K497">
        <v>1434484305</v>
      </c>
      <c r="L497" s="19">
        <f>(((K497/60)/60/24)+DATE(1970,1,1)+(-5/24))</f>
        <v>42171.619270833333</v>
      </c>
      <c r="M497" t="b">
        <v>0</v>
      </c>
      <c r="N497">
        <v>0</v>
      </c>
      <c r="O497" t="b">
        <v>0</v>
      </c>
      <c r="P497" t="s">
        <v>8270</v>
      </c>
      <c r="Q497" s="5">
        <f>E497/D497</f>
        <v>0</v>
      </c>
      <c r="R497" s="8" t="e">
        <f>E497/N497</f>
        <v>#DIV/0!</v>
      </c>
      <c r="S497" s="9" t="str">
        <f>LEFT(P497, SEARCH("/",P497,1)-1)</f>
        <v>film &amp; video</v>
      </c>
      <c r="T497" s="9" t="str">
        <f>RIGHT(P497,LEN(P497)-SEARCH("/",P497,1))</f>
        <v>animation</v>
      </c>
    </row>
    <row r="498" spans="1:20" ht="30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9">
        <f>(((I498/60)/60/24)+DATE(1970,1,1)+(-5/24))</f>
        <v>41680.723078703704</v>
      </c>
      <c r="K498">
        <v>1386886874</v>
      </c>
      <c r="L498" s="19">
        <f>(((K498/60)/60/24)+DATE(1970,1,1)+(-5/24))</f>
        <v>41620.723078703704</v>
      </c>
      <c r="M498" t="b">
        <v>0</v>
      </c>
      <c r="N498">
        <v>1</v>
      </c>
      <c r="O498" t="b">
        <v>0</v>
      </c>
      <c r="P498" t="s">
        <v>8270</v>
      </c>
      <c r="Q498" s="5">
        <f>E498/D498</f>
        <v>1.6666666666666667E-5</v>
      </c>
      <c r="R498" s="8">
        <f>E498/N498</f>
        <v>1</v>
      </c>
      <c r="S498" s="9" t="str">
        <f>LEFT(P498, SEARCH("/",P498,1)-1)</f>
        <v>film &amp; video</v>
      </c>
      <c r="T498" s="9" t="str">
        <f>RIGHT(P498,LEN(P498)-SEARCH("/",P498,1))</f>
        <v>animation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9">
        <f>(((I499/60)/60/24)+DATE(1970,1,1)+(-5/24))</f>
        <v>41997.999999999993</v>
      </c>
      <c r="K499">
        <v>1414889665</v>
      </c>
      <c r="L499" s="19">
        <f>(((K499/60)/60/24)+DATE(1970,1,1)+(-5/24))</f>
        <v>41944.829456018517</v>
      </c>
      <c r="M499" t="b">
        <v>0</v>
      </c>
      <c r="N499">
        <v>3</v>
      </c>
      <c r="O499" t="b">
        <v>0</v>
      </c>
      <c r="P499" t="s">
        <v>8270</v>
      </c>
      <c r="Q499" s="5">
        <f>E499/D499</f>
        <v>6.6964285714285711E-3</v>
      </c>
      <c r="R499" s="8">
        <f>E499/N499</f>
        <v>10</v>
      </c>
      <c r="S499" s="9" t="str">
        <f>LEFT(P499, SEARCH("/",P499,1)-1)</f>
        <v>film &amp; video</v>
      </c>
      <c r="T499" s="9" t="str">
        <f>RIGHT(P499,LEN(P499)-SEARCH("/",P499,1))</f>
        <v>animation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9">
        <f>(((I500/60)/60/24)+DATE(1970,1,1)+(-5/24))</f>
        <v>40900.553807870368</v>
      </c>
      <c r="K500">
        <v>1321035449</v>
      </c>
      <c r="L500" s="19">
        <f>(((K500/60)/60/24)+DATE(1970,1,1)+(-5/24))</f>
        <v>40858.553807870368</v>
      </c>
      <c r="M500" t="b">
        <v>0</v>
      </c>
      <c r="N500">
        <v>22</v>
      </c>
      <c r="O500" t="b">
        <v>0</v>
      </c>
      <c r="P500" t="s">
        <v>8270</v>
      </c>
      <c r="Q500" s="5">
        <f>E500/D500</f>
        <v>4.5985132395404561E-2</v>
      </c>
      <c r="R500" s="8">
        <f>E500/N500</f>
        <v>136.09090909090909</v>
      </c>
      <c r="S500" s="9" t="str">
        <f>LEFT(P500, SEARCH("/",P500,1)-1)</f>
        <v>film &amp; video</v>
      </c>
      <c r="T500" s="9" t="str">
        <f>RIGHT(P500,LEN(P500)-SEARCH("/",P500,1))</f>
        <v>animation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9">
        <f>(((I501/60)/60/24)+DATE(1970,1,1)+(-5/24))</f>
        <v>40098.665972222218</v>
      </c>
      <c r="K501">
        <v>1250630968</v>
      </c>
      <c r="L501" s="19">
        <f>(((K501/60)/60/24)+DATE(1970,1,1)+(-5/24))</f>
        <v>40043.687129629623</v>
      </c>
      <c r="M501" t="b">
        <v>0</v>
      </c>
      <c r="N501">
        <v>26</v>
      </c>
      <c r="O501" t="b">
        <v>0</v>
      </c>
      <c r="P501" t="s">
        <v>8270</v>
      </c>
      <c r="Q501" s="5">
        <f>E501/D501</f>
        <v>9.5500000000000002E-2</v>
      </c>
      <c r="R501" s="8">
        <f>E501/N501</f>
        <v>73.461538461538467</v>
      </c>
      <c r="S501" s="9" t="str">
        <f>LEFT(P501, SEARCH("/",P501,1)-1)</f>
        <v>film &amp; video</v>
      </c>
      <c r="T501" s="9" t="str">
        <f>RIGHT(P501,LEN(P501)-SEARCH("/",P501,1))</f>
        <v>animation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9">
        <f>(((I502/60)/60/24)+DATE(1970,1,1)+(-5/24))</f>
        <v>40306.719444444439</v>
      </c>
      <c r="K502">
        <v>1268255751</v>
      </c>
      <c r="L502" s="19">
        <f>(((K502/60)/60/24)+DATE(1970,1,1)+(-5/24))</f>
        <v>40247.677673611113</v>
      </c>
      <c r="M502" t="b">
        <v>0</v>
      </c>
      <c r="N502">
        <v>4</v>
      </c>
      <c r="O502" t="b">
        <v>0</v>
      </c>
      <c r="P502" t="s">
        <v>8270</v>
      </c>
      <c r="Q502" s="5">
        <f>E502/D502</f>
        <v>3.307692307692308E-2</v>
      </c>
      <c r="R502" s="8">
        <f>E502/N502</f>
        <v>53.75</v>
      </c>
      <c r="S502" s="9" t="str">
        <f>LEFT(P502, SEARCH("/",P502,1)-1)</f>
        <v>film &amp; video</v>
      </c>
      <c r="T502" s="9" t="str">
        <f>RIGHT(P502,LEN(P502)-SEARCH("/",P502,1))</f>
        <v>animation</v>
      </c>
    </row>
    <row r="503" spans="1:20" ht="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9">
        <f>(((I503/60)/60/24)+DATE(1970,1,1)+(-5/24))</f>
        <v>40733.026053240741</v>
      </c>
      <c r="K503">
        <v>1307597851</v>
      </c>
      <c r="L503" s="19">
        <f>(((K503/60)/60/24)+DATE(1970,1,1)+(-5/24))</f>
        <v>40703.026053240741</v>
      </c>
      <c r="M503" t="b">
        <v>0</v>
      </c>
      <c r="N503">
        <v>0</v>
      </c>
      <c r="O503" t="b">
        <v>0</v>
      </c>
      <c r="P503" t="s">
        <v>8270</v>
      </c>
      <c r="Q503" s="5">
        <f>E503/D503</f>
        <v>0</v>
      </c>
      <c r="R503" s="8" t="e">
        <f>E503/N503</f>
        <v>#DIV/0!</v>
      </c>
      <c r="S503" s="9" t="str">
        <f>LEFT(P503, SEARCH("/",P503,1)-1)</f>
        <v>film &amp; video</v>
      </c>
      <c r="T503" s="9" t="str">
        <f>RIGHT(P503,LEN(P503)-SEARCH("/",P503,1))</f>
        <v>animation</v>
      </c>
    </row>
    <row r="504" spans="1:20" ht="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9">
        <f>(((I504/60)/60/24)+DATE(1970,1,1)+(-5/24))</f>
        <v>40986.303530092591</v>
      </c>
      <c r="K504">
        <v>1329484625</v>
      </c>
      <c r="L504" s="19">
        <f>(((K504/60)/60/24)+DATE(1970,1,1)+(-5/24))</f>
        <v>40956.345196759255</v>
      </c>
      <c r="M504" t="b">
        <v>0</v>
      </c>
      <c r="N504">
        <v>4</v>
      </c>
      <c r="O504" t="b">
        <v>0</v>
      </c>
      <c r="P504" t="s">
        <v>8270</v>
      </c>
      <c r="Q504" s="5">
        <f>E504/D504</f>
        <v>1.15E-2</v>
      </c>
      <c r="R504" s="8">
        <f>E504/N504</f>
        <v>57.5</v>
      </c>
      <c r="S504" s="9" t="str">
        <f>LEFT(P504, SEARCH("/",P504,1)-1)</f>
        <v>film &amp; video</v>
      </c>
      <c r="T504" s="9" t="str">
        <f>RIGHT(P504,LEN(P504)-SEARCH("/",P504,1))</f>
        <v>animation</v>
      </c>
    </row>
    <row r="505" spans="1:20" ht="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9">
        <f>(((I505/60)/60/24)+DATE(1970,1,1)+(-5/24))</f>
        <v>42021.318321759252</v>
      </c>
      <c r="K505">
        <v>1418906303</v>
      </c>
      <c r="L505" s="19">
        <f>(((K505/60)/60/24)+DATE(1970,1,1)+(-5/24))</f>
        <v>41991.318321759252</v>
      </c>
      <c r="M505" t="b">
        <v>0</v>
      </c>
      <c r="N505">
        <v>9</v>
      </c>
      <c r="O505" t="b">
        <v>0</v>
      </c>
      <c r="P505" t="s">
        <v>8270</v>
      </c>
      <c r="Q505" s="5">
        <f>E505/D505</f>
        <v>1.7538461538461537E-2</v>
      </c>
      <c r="R505" s="8">
        <f>E505/N505</f>
        <v>12.666666666666666</v>
      </c>
      <c r="S505" s="9" t="str">
        <f>LEFT(P505, SEARCH("/",P505,1)-1)</f>
        <v>film &amp; video</v>
      </c>
      <c r="T505" s="9" t="str">
        <f>RIGHT(P505,LEN(P505)-SEARCH("/",P505,1))</f>
        <v>animation</v>
      </c>
    </row>
    <row r="506" spans="1:20" ht="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9">
        <f>(((I506/60)/60/24)+DATE(1970,1,1)+(-5/24))</f>
        <v>41009.73364583333</v>
      </c>
      <c r="K506">
        <v>1328916987</v>
      </c>
      <c r="L506" s="19">
        <f>(((K506/60)/60/24)+DATE(1970,1,1)+(-5/24))</f>
        <v>40949.775312499994</v>
      </c>
      <c r="M506" t="b">
        <v>0</v>
      </c>
      <c r="N506">
        <v>5</v>
      </c>
      <c r="O506" t="b">
        <v>0</v>
      </c>
      <c r="P506" t="s">
        <v>8270</v>
      </c>
      <c r="Q506" s="5">
        <f>E506/D506</f>
        <v>1.3673469387755101E-2</v>
      </c>
      <c r="R506" s="8">
        <f>E506/N506</f>
        <v>67</v>
      </c>
      <c r="S506" s="9" t="str">
        <f>LEFT(P506, SEARCH("/",P506,1)-1)</f>
        <v>film &amp; video</v>
      </c>
      <c r="T506" s="9" t="str">
        <f>RIGHT(P506,LEN(P506)-SEARCH("/",P506,1))</f>
        <v>animation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9">
        <f>(((I507/60)/60/24)+DATE(1970,1,1)+(-5/24))</f>
        <v>42362.889884259253</v>
      </c>
      <c r="K507">
        <v>1447122086</v>
      </c>
      <c r="L507" s="19">
        <f>(((K507/60)/60/24)+DATE(1970,1,1)+(-5/24))</f>
        <v>42317.889884259253</v>
      </c>
      <c r="M507" t="b">
        <v>0</v>
      </c>
      <c r="N507">
        <v>14</v>
      </c>
      <c r="O507" t="b">
        <v>0</v>
      </c>
      <c r="P507" t="s">
        <v>8270</v>
      </c>
      <c r="Q507" s="5">
        <f>E507/D507</f>
        <v>4.3333333333333331E-3</v>
      </c>
      <c r="R507" s="8">
        <f>E507/N507</f>
        <v>3.7142857142857144</v>
      </c>
      <c r="S507" s="9" t="str">
        <f>LEFT(P507, SEARCH("/",P507,1)-1)</f>
        <v>film &amp; video</v>
      </c>
      <c r="T507" s="9" t="str">
        <f>RIGHT(P507,LEN(P507)-SEARCH("/",P507,1))</f>
        <v>animation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9">
        <f>(((I508/60)/60/24)+DATE(1970,1,1)+(-5/24))</f>
        <v>41496.343981481477</v>
      </c>
      <c r="K508">
        <v>1373548520</v>
      </c>
      <c r="L508" s="19">
        <f>(((K508/60)/60/24)+DATE(1970,1,1)+(-5/24))</f>
        <v>41466.343981481477</v>
      </c>
      <c r="M508" t="b">
        <v>0</v>
      </c>
      <c r="N508">
        <v>1</v>
      </c>
      <c r="O508" t="b">
        <v>0</v>
      </c>
      <c r="P508" t="s">
        <v>8270</v>
      </c>
      <c r="Q508" s="5">
        <f>E508/D508</f>
        <v>1.25E-3</v>
      </c>
      <c r="R508" s="8">
        <f>E508/N508</f>
        <v>250</v>
      </c>
      <c r="S508" s="9" t="str">
        <f>LEFT(P508, SEARCH("/",P508,1)-1)</f>
        <v>film &amp; video</v>
      </c>
      <c r="T508" s="9" t="str">
        <f>RIGHT(P508,LEN(P508)-SEARCH("/",P508,1))</f>
        <v>animation</v>
      </c>
    </row>
    <row r="509" spans="1:20" ht="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9">
        <f>(((I509/60)/60/24)+DATE(1970,1,1)+(-5/24))</f>
        <v>41201.750659722216</v>
      </c>
      <c r="K509">
        <v>1346799657</v>
      </c>
      <c r="L509" s="19">
        <f>(((K509/60)/60/24)+DATE(1970,1,1)+(-5/24))</f>
        <v>41156.750659722216</v>
      </c>
      <c r="M509" t="b">
        <v>0</v>
      </c>
      <c r="N509">
        <v>10</v>
      </c>
      <c r="O509" t="b">
        <v>0</v>
      </c>
      <c r="P509" t="s">
        <v>8270</v>
      </c>
      <c r="Q509" s="5">
        <f>E509/D509</f>
        <v>3.2000000000000001E-2</v>
      </c>
      <c r="R509" s="8">
        <f>E509/N509</f>
        <v>64</v>
      </c>
      <c r="S509" s="9" t="str">
        <f>LEFT(P509, SEARCH("/",P509,1)-1)</f>
        <v>film &amp; video</v>
      </c>
      <c r="T509" s="9" t="str">
        <f>RIGHT(P509,LEN(P509)-SEARCH("/",P509,1))</f>
        <v>animation</v>
      </c>
    </row>
    <row r="510" spans="1:20" ht="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9">
        <f>(((I510/60)/60/24)+DATE(1970,1,1)+(-5/24))</f>
        <v>41054.384722222218</v>
      </c>
      <c r="K510">
        <v>1332808501</v>
      </c>
      <c r="L510" s="19">
        <f>(((K510/60)/60/24)+DATE(1970,1,1)+(-5/24))</f>
        <v>40994.815983796296</v>
      </c>
      <c r="M510" t="b">
        <v>0</v>
      </c>
      <c r="N510">
        <v>3</v>
      </c>
      <c r="O510" t="b">
        <v>0</v>
      </c>
      <c r="P510" t="s">
        <v>8270</v>
      </c>
      <c r="Q510" s="5">
        <f>E510/D510</f>
        <v>8.0000000000000002E-3</v>
      </c>
      <c r="R510" s="8">
        <f>E510/N510</f>
        <v>133.33333333333334</v>
      </c>
      <c r="S510" s="9" t="str">
        <f>LEFT(P510, SEARCH("/",P510,1)-1)</f>
        <v>film &amp; video</v>
      </c>
      <c r="T510" s="9" t="str">
        <f>RIGHT(P510,LEN(P510)-SEARCH("/",P510,1))</f>
        <v>animation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9">
        <f>(((I511/60)/60/24)+DATE(1970,1,1)+(-5/24))</f>
        <v>42183.423263888886</v>
      </c>
      <c r="K511">
        <v>1432912170</v>
      </c>
      <c r="L511" s="19">
        <f>(((K511/60)/60/24)+DATE(1970,1,1)+(-5/24))</f>
        <v>42153.423263888886</v>
      </c>
      <c r="M511" t="b">
        <v>0</v>
      </c>
      <c r="N511">
        <v>1</v>
      </c>
      <c r="O511" t="b">
        <v>0</v>
      </c>
      <c r="P511" t="s">
        <v>8270</v>
      </c>
      <c r="Q511" s="5">
        <f>E511/D511</f>
        <v>2E-3</v>
      </c>
      <c r="R511" s="8">
        <f>E511/N511</f>
        <v>10</v>
      </c>
      <c r="S511" s="9" t="str">
        <f>LEFT(P511, SEARCH("/",P511,1)-1)</f>
        <v>film &amp; video</v>
      </c>
      <c r="T511" s="9" t="str">
        <f>RIGHT(P511,LEN(P511)-SEARCH("/",P511,1))</f>
        <v>animation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9">
        <f>(((I512/60)/60/24)+DATE(1970,1,1)+(-5/24))</f>
        <v>42429.968043981477</v>
      </c>
      <c r="K512">
        <v>1454213639</v>
      </c>
      <c r="L512" s="19">
        <f>(((K512/60)/60/24)+DATE(1970,1,1)+(-5/24))</f>
        <v>42399.968043981477</v>
      </c>
      <c r="M512" t="b">
        <v>0</v>
      </c>
      <c r="N512">
        <v>0</v>
      </c>
      <c r="O512" t="b">
        <v>0</v>
      </c>
      <c r="P512" t="s">
        <v>8270</v>
      </c>
      <c r="Q512" s="5">
        <f>E512/D512</f>
        <v>0</v>
      </c>
      <c r="R512" s="8" t="e">
        <f>E512/N512</f>
        <v>#DIV/0!</v>
      </c>
      <c r="S512" s="9" t="str">
        <f>LEFT(P512, SEARCH("/",P512,1)-1)</f>
        <v>film &amp; video</v>
      </c>
      <c r="T512" s="9" t="str">
        <f>RIGHT(P512,LEN(P512)-SEARCH("/",P512,1))</f>
        <v>animation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9">
        <f>(((I513/60)/60/24)+DATE(1970,1,1)+(-5/24))</f>
        <v>41370.053032407406</v>
      </c>
      <c r="K513">
        <v>1362640582</v>
      </c>
      <c r="L513" s="19">
        <f>(((K513/60)/60/24)+DATE(1970,1,1)+(-5/24))</f>
        <v>41340.09469907407</v>
      </c>
      <c r="M513" t="b">
        <v>0</v>
      </c>
      <c r="N513">
        <v>5</v>
      </c>
      <c r="O513" t="b">
        <v>0</v>
      </c>
      <c r="P513" t="s">
        <v>8270</v>
      </c>
      <c r="Q513" s="5">
        <f>E513/D513</f>
        <v>0.03</v>
      </c>
      <c r="R513" s="8">
        <f>E513/N513</f>
        <v>30</v>
      </c>
      <c r="S513" s="9" t="str">
        <f>LEFT(P513, SEARCH("/",P513,1)-1)</f>
        <v>film &amp; video</v>
      </c>
      <c r="T513" s="9" t="str">
        <f>RIGHT(P513,LEN(P513)-SEARCH("/",P513,1))</f>
        <v>animation</v>
      </c>
    </row>
    <row r="514" spans="1:20" ht="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9">
        <f>(((I514/60)/60/24)+DATE(1970,1,1)+(-5/24))</f>
        <v>42694.575543981475</v>
      </c>
      <c r="K514">
        <v>1475776127</v>
      </c>
      <c r="L514" s="19">
        <f>(((K514/60)/60/24)+DATE(1970,1,1)+(-5/24))</f>
        <v>42649.533877314818</v>
      </c>
      <c r="M514" t="b">
        <v>0</v>
      </c>
      <c r="N514">
        <v>2</v>
      </c>
      <c r="O514" t="b">
        <v>0</v>
      </c>
      <c r="P514" t="s">
        <v>8270</v>
      </c>
      <c r="Q514" s="5">
        <f>E514/D514</f>
        <v>1.3749999999999999E-3</v>
      </c>
      <c r="R514" s="8">
        <f>E514/N514</f>
        <v>5.5</v>
      </c>
      <c r="S514" s="9" t="str">
        <f>LEFT(P514, SEARCH("/",P514,1)-1)</f>
        <v>film &amp; video</v>
      </c>
      <c r="T514" s="9" t="str">
        <f>RIGHT(P514,LEN(P514)-SEARCH("/",P514,1))</f>
        <v>animation</v>
      </c>
    </row>
    <row r="515" spans="1:20" ht="30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9">
        <f>(((I515/60)/60/24)+DATE(1970,1,1)+(-5/24))</f>
        <v>42597.083333333336</v>
      </c>
      <c r="K515">
        <v>1467387705</v>
      </c>
      <c r="L515" s="19">
        <f>(((K515/60)/60/24)+DATE(1970,1,1)+(-5/24))</f>
        <v>42552.445659722223</v>
      </c>
      <c r="M515" t="b">
        <v>0</v>
      </c>
      <c r="N515">
        <v>68</v>
      </c>
      <c r="O515" t="b">
        <v>0</v>
      </c>
      <c r="P515" t="s">
        <v>8270</v>
      </c>
      <c r="Q515" s="5">
        <f>E515/D515</f>
        <v>0.13924</v>
      </c>
      <c r="R515" s="8">
        <f>E515/N515</f>
        <v>102.38235294117646</v>
      </c>
      <c r="S515" s="9" t="str">
        <f>LEFT(P515, SEARCH("/",P515,1)-1)</f>
        <v>film &amp; video</v>
      </c>
      <c r="T515" s="9" t="str">
        <f>RIGHT(P515,LEN(P515)-SEARCH("/",P515,1))</f>
        <v>animation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9">
        <f>(((I516/60)/60/24)+DATE(1970,1,1)+(-5/24))</f>
        <v>41860.405636574069</v>
      </c>
      <c r="K516">
        <v>1405003447</v>
      </c>
      <c r="L516" s="19">
        <f>(((K516/60)/60/24)+DATE(1970,1,1)+(-5/24))</f>
        <v>41830.405636574069</v>
      </c>
      <c r="M516" t="b">
        <v>0</v>
      </c>
      <c r="N516">
        <v>3</v>
      </c>
      <c r="O516" t="b">
        <v>0</v>
      </c>
      <c r="P516" t="s">
        <v>8270</v>
      </c>
      <c r="Q516" s="5">
        <f>E516/D516</f>
        <v>3.3333333333333333E-2</v>
      </c>
      <c r="R516" s="8">
        <f>E516/N516</f>
        <v>16.666666666666668</v>
      </c>
      <c r="S516" s="9" t="str">
        <f>LEFT(P516, SEARCH("/",P516,1)-1)</f>
        <v>film &amp; video</v>
      </c>
      <c r="T516" s="9" t="str">
        <f>RIGHT(P516,LEN(P516)-SEARCH("/",P516,1))</f>
        <v>animation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9">
        <f>(((I517/60)/60/24)+DATE(1970,1,1)+(-5/24))</f>
        <v>42367.282418981478</v>
      </c>
      <c r="K517">
        <v>1447933601</v>
      </c>
      <c r="L517" s="19">
        <f>(((K517/60)/60/24)+DATE(1970,1,1)+(-5/24))</f>
        <v>42327.282418981478</v>
      </c>
      <c r="M517" t="b">
        <v>0</v>
      </c>
      <c r="N517">
        <v>34</v>
      </c>
      <c r="O517" t="b">
        <v>0</v>
      </c>
      <c r="P517" t="s">
        <v>8270</v>
      </c>
      <c r="Q517" s="5">
        <f>E517/D517</f>
        <v>0.25413402061855672</v>
      </c>
      <c r="R517" s="8">
        <f>E517/N517</f>
        <v>725.02941176470586</v>
      </c>
      <c r="S517" s="9" t="str">
        <f>LEFT(P517, SEARCH("/",P517,1)-1)</f>
        <v>film &amp; video</v>
      </c>
      <c r="T517" s="9" t="str">
        <f>RIGHT(P517,LEN(P517)-SEARCH("/",P517,1))</f>
        <v>animation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9">
        <f>(((I518/60)/60/24)+DATE(1970,1,1)+(-5/24))</f>
        <v>42151.570370370369</v>
      </c>
      <c r="K518">
        <v>1427568080</v>
      </c>
      <c r="L518" s="19">
        <f>(((K518/60)/60/24)+DATE(1970,1,1)+(-5/24))</f>
        <v>42091.570370370369</v>
      </c>
      <c r="M518" t="b">
        <v>0</v>
      </c>
      <c r="N518">
        <v>0</v>
      </c>
      <c r="O518" t="b">
        <v>0</v>
      </c>
      <c r="P518" t="s">
        <v>8270</v>
      </c>
      <c r="Q518" s="5">
        <f>E518/D518</f>
        <v>0</v>
      </c>
      <c r="R518" s="8" t="e">
        <f>E518/N518</f>
        <v>#DIV/0!</v>
      </c>
      <c r="S518" s="9" t="str">
        <f>LEFT(P518, SEARCH("/",P518,1)-1)</f>
        <v>film &amp; video</v>
      </c>
      <c r="T518" s="9" t="str">
        <f>RIGHT(P518,LEN(P518)-SEARCH("/",P518,1))</f>
        <v>animation</v>
      </c>
    </row>
    <row r="519" spans="1:20" ht="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9">
        <f>(((I519/60)/60/24)+DATE(1970,1,1)+(-5/24))</f>
        <v>42768.406956018516</v>
      </c>
      <c r="K519">
        <v>1483454761</v>
      </c>
      <c r="L519" s="19">
        <f>(((K519/60)/60/24)+DATE(1970,1,1)+(-5/24))</f>
        <v>42738.406956018516</v>
      </c>
      <c r="M519" t="b">
        <v>0</v>
      </c>
      <c r="N519">
        <v>3</v>
      </c>
      <c r="O519" t="b">
        <v>0</v>
      </c>
      <c r="P519" t="s">
        <v>8270</v>
      </c>
      <c r="Q519" s="5">
        <f>E519/D519</f>
        <v>1.3666666666666667E-2</v>
      </c>
      <c r="R519" s="8">
        <f>E519/N519</f>
        <v>68.333333333333329</v>
      </c>
      <c r="S519" s="9" t="str">
        <f>LEFT(P519, SEARCH("/",P519,1)-1)</f>
        <v>film &amp; video</v>
      </c>
      <c r="T519" s="9" t="str">
        <f>RIGHT(P519,LEN(P519)-SEARCH("/",P519,1))</f>
        <v>animation</v>
      </c>
    </row>
    <row r="520" spans="1:20" ht="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9">
        <f>(((I520/60)/60/24)+DATE(1970,1,1)+(-5/24))</f>
        <v>42253.406944444439</v>
      </c>
      <c r="K520">
        <v>1438958824</v>
      </c>
      <c r="L520" s="19">
        <f>(((K520/60)/60/24)+DATE(1970,1,1)+(-5/24))</f>
        <v>42223.407685185179</v>
      </c>
      <c r="M520" t="b">
        <v>0</v>
      </c>
      <c r="N520">
        <v>0</v>
      </c>
      <c r="O520" t="b">
        <v>0</v>
      </c>
      <c r="P520" t="s">
        <v>8270</v>
      </c>
      <c r="Q520" s="5">
        <f>E520/D520</f>
        <v>0</v>
      </c>
      <c r="R520" s="8" t="e">
        <f>E520/N520</f>
        <v>#DIV/0!</v>
      </c>
      <c r="S520" s="9" t="str">
        <f>LEFT(P520, SEARCH("/",P520,1)-1)</f>
        <v>film &amp; video</v>
      </c>
      <c r="T520" s="9" t="str">
        <f>RIGHT(P520,LEN(P520)-SEARCH("/",P520,1))</f>
        <v>animation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9">
        <f>(((I521/60)/60/24)+DATE(1970,1,1)+(-5/24))</f>
        <v>41248.183113425926</v>
      </c>
      <c r="K521">
        <v>1352107421</v>
      </c>
      <c r="L521" s="19">
        <f>(((K521/60)/60/24)+DATE(1970,1,1)+(-5/24))</f>
        <v>41218.183113425926</v>
      </c>
      <c r="M521" t="b">
        <v>0</v>
      </c>
      <c r="N521">
        <v>70</v>
      </c>
      <c r="O521" t="b">
        <v>0</v>
      </c>
      <c r="P521" t="s">
        <v>8270</v>
      </c>
      <c r="Q521" s="5">
        <f>E521/D521</f>
        <v>0.22881426547787684</v>
      </c>
      <c r="R521" s="8">
        <f>E521/N521</f>
        <v>39.228571428571428</v>
      </c>
      <c r="S521" s="9" t="str">
        <f>LEFT(P521, SEARCH("/",P521,1)-1)</f>
        <v>film &amp; video</v>
      </c>
      <c r="T521" s="9" t="str">
        <f>RIGHT(P521,LEN(P521)-SEARCH("/",P521,1))</f>
        <v>animation</v>
      </c>
    </row>
    <row r="522" spans="1:20" ht="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9">
        <f>(((I522/60)/60/24)+DATE(1970,1,1)+(-5/24))</f>
        <v>42348.493761574071</v>
      </c>
      <c r="K522">
        <v>1447174261</v>
      </c>
      <c r="L522" s="19">
        <f>(((K522/60)/60/24)+DATE(1970,1,1)+(-5/24))</f>
        <v>42318.493761574071</v>
      </c>
      <c r="M522" t="b">
        <v>0</v>
      </c>
      <c r="N522">
        <v>34</v>
      </c>
      <c r="O522" t="b">
        <v>1</v>
      </c>
      <c r="P522" t="s">
        <v>8271</v>
      </c>
      <c r="Q522" s="5">
        <f>E522/D522</f>
        <v>1.0209999999999999</v>
      </c>
      <c r="R522" s="8">
        <f>E522/N522</f>
        <v>150.14705882352942</v>
      </c>
      <c r="S522" s="9" t="str">
        <f>LEFT(P522, SEARCH("/",P522,1)-1)</f>
        <v>theater</v>
      </c>
      <c r="T522" s="9" t="str">
        <f>RIGHT(P522,LEN(P522)-SEARCH("/",P522,1))</f>
        <v>plays</v>
      </c>
    </row>
    <row r="523" spans="1:20" ht="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9">
        <f>(((I523/60)/60/24)+DATE(1970,1,1)+(-5/24))</f>
        <v>42674.999305555553</v>
      </c>
      <c r="K523">
        <v>1475460819</v>
      </c>
      <c r="L523" s="19">
        <f>(((K523/60)/60/24)+DATE(1970,1,1)+(-5/24))</f>
        <v>42645.884479166663</v>
      </c>
      <c r="M523" t="b">
        <v>0</v>
      </c>
      <c r="N523">
        <v>56</v>
      </c>
      <c r="O523" t="b">
        <v>1</v>
      </c>
      <c r="P523" t="s">
        <v>8271</v>
      </c>
      <c r="Q523" s="5">
        <f>E523/D523</f>
        <v>1.0464</v>
      </c>
      <c r="R523" s="8">
        <f>E523/N523</f>
        <v>93.428571428571431</v>
      </c>
      <c r="S523" s="9" t="str">
        <f>LEFT(P523, SEARCH("/",P523,1)-1)</f>
        <v>theater</v>
      </c>
      <c r="T523" s="9" t="str">
        <f>RIGHT(P523,LEN(P523)-SEARCH("/",P523,1))</f>
        <v>plays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9">
        <f>(((I524/60)/60/24)+DATE(1970,1,1)+(-5/24))</f>
        <v>42449.790798611109</v>
      </c>
      <c r="K524">
        <v>1456793925</v>
      </c>
      <c r="L524" s="19">
        <f>(((K524/60)/60/24)+DATE(1970,1,1)+(-5/24))</f>
        <v>42429.832465277774</v>
      </c>
      <c r="M524" t="b">
        <v>0</v>
      </c>
      <c r="N524">
        <v>31</v>
      </c>
      <c r="O524" t="b">
        <v>1</v>
      </c>
      <c r="P524" t="s">
        <v>8271</v>
      </c>
      <c r="Q524" s="5">
        <f>E524/D524</f>
        <v>1.1466666666666667</v>
      </c>
      <c r="R524" s="8">
        <f>E524/N524</f>
        <v>110.96774193548387</v>
      </c>
      <c r="S524" s="9" t="str">
        <f>LEFT(P524, SEARCH("/",P524,1)-1)</f>
        <v>theater</v>
      </c>
      <c r="T524" s="9" t="str">
        <f>RIGHT(P524,LEN(P524)-SEARCH("/",P524,1))</f>
        <v>plays</v>
      </c>
    </row>
    <row r="525" spans="1:20" ht="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9">
        <f>(((I525/60)/60/24)+DATE(1970,1,1)+(-5/24))</f>
        <v>42267.924490740734</v>
      </c>
      <c r="K525">
        <v>1440213076</v>
      </c>
      <c r="L525" s="19">
        <f>(((K525/60)/60/24)+DATE(1970,1,1)+(-5/24))</f>
        <v>42237.924490740734</v>
      </c>
      <c r="M525" t="b">
        <v>0</v>
      </c>
      <c r="N525">
        <v>84</v>
      </c>
      <c r="O525" t="b">
        <v>1</v>
      </c>
      <c r="P525" t="s">
        <v>8271</v>
      </c>
      <c r="Q525" s="5">
        <f>E525/D525</f>
        <v>1.206</v>
      </c>
      <c r="R525" s="8">
        <f>E525/N525</f>
        <v>71.785714285714292</v>
      </c>
      <c r="S525" s="9" t="str">
        <f>LEFT(P525, SEARCH("/",P525,1)-1)</f>
        <v>theater</v>
      </c>
      <c r="T525" s="9" t="str">
        <f>RIGHT(P525,LEN(P525)-SEARCH("/",P525,1))</f>
        <v>plays</v>
      </c>
    </row>
    <row r="526" spans="1:20" ht="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9">
        <f>(((I526/60)/60/24)+DATE(1970,1,1)+(-5/24))</f>
        <v>42522.508900462963</v>
      </c>
      <c r="K526">
        <v>1462209169</v>
      </c>
      <c r="L526" s="19">
        <f>(((K526/60)/60/24)+DATE(1970,1,1)+(-5/24))</f>
        <v>42492.508900462963</v>
      </c>
      <c r="M526" t="b">
        <v>0</v>
      </c>
      <c r="N526">
        <v>130</v>
      </c>
      <c r="O526" t="b">
        <v>1</v>
      </c>
      <c r="P526" t="s">
        <v>8271</v>
      </c>
      <c r="Q526" s="5">
        <f>E526/D526</f>
        <v>1.0867285714285715</v>
      </c>
      <c r="R526" s="8">
        <f>E526/N526</f>
        <v>29.258076923076924</v>
      </c>
      <c r="S526" s="9" t="str">
        <f>LEFT(P526, SEARCH("/",P526,1)-1)</f>
        <v>theater</v>
      </c>
      <c r="T526" s="9" t="str">
        <f>RIGHT(P526,LEN(P526)-SEARCH("/",P526,1))</f>
        <v>plays</v>
      </c>
    </row>
    <row r="527" spans="1:20" ht="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9">
        <f>(((I527/60)/60/24)+DATE(1970,1,1)+(-5/24))</f>
        <v>41895.192604166667</v>
      </c>
      <c r="K527">
        <v>1406713041</v>
      </c>
      <c r="L527" s="19">
        <f>(((K527/60)/60/24)+DATE(1970,1,1)+(-5/24))</f>
        <v>41850.192604166667</v>
      </c>
      <c r="M527" t="b">
        <v>0</v>
      </c>
      <c r="N527">
        <v>12</v>
      </c>
      <c r="O527" t="b">
        <v>1</v>
      </c>
      <c r="P527" t="s">
        <v>8271</v>
      </c>
      <c r="Q527" s="5">
        <f>E527/D527</f>
        <v>1</v>
      </c>
      <c r="R527" s="8">
        <f>E527/N527</f>
        <v>1000</v>
      </c>
      <c r="S527" s="9" t="str">
        <f>LEFT(P527, SEARCH("/",P527,1)-1)</f>
        <v>theater</v>
      </c>
      <c r="T527" s="9" t="str">
        <f>RIGHT(P527,LEN(P527)-SEARCH("/",P527,1))</f>
        <v>plays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9">
        <f>(((I528/60)/60/24)+DATE(1970,1,1)+(-5/24))</f>
        <v>42223.499999999993</v>
      </c>
      <c r="K528">
        <v>1436278344</v>
      </c>
      <c r="L528" s="19">
        <f>(((K528/60)/60/24)+DATE(1970,1,1)+(-5/24))</f>
        <v>42192.383611111109</v>
      </c>
      <c r="M528" t="b">
        <v>0</v>
      </c>
      <c r="N528">
        <v>23</v>
      </c>
      <c r="O528" t="b">
        <v>1</v>
      </c>
      <c r="P528" t="s">
        <v>8271</v>
      </c>
      <c r="Q528" s="5">
        <f>E528/D528</f>
        <v>1.1399999999999999</v>
      </c>
      <c r="R528" s="8">
        <f>E528/N528</f>
        <v>74.347826086956516</v>
      </c>
      <c r="S528" s="9" t="str">
        <f>LEFT(P528, SEARCH("/",P528,1)-1)</f>
        <v>theater</v>
      </c>
      <c r="T528" s="9" t="str">
        <f>RIGHT(P528,LEN(P528)-SEARCH("/",P528,1))</f>
        <v>plays</v>
      </c>
    </row>
    <row r="529" spans="1:20" ht="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9">
        <f>(((I529/60)/60/24)+DATE(1970,1,1)+(-5/24))</f>
        <v>42783.461805555555</v>
      </c>
      <c r="K529">
        <v>1484715366</v>
      </c>
      <c r="L529" s="19">
        <f>(((K529/60)/60/24)+DATE(1970,1,1)+(-5/24))</f>
        <v>42752.997291666667</v>
      </c>
      <c r="M529" t="b">
        <v>0</v>
      </c>
      <c r="N529">
        <v>158</v>
      </c>
      <c r="O529" t="b">
        <v>1</v>
      </c>
      <c r="P529" t="s">
        <v>8271</v>
      </c>
      <c r="Q529" s="5">
        <f>E529/D529</f>
        <v>1.0085</v>
      </c>
      <c r="R529" s="8">
        <f>E529/N529</f>
        <v>63.829113924050631</v>
      </c>
      <c r="S529" s="9" t="str">
        <f>LEFT(P529, SEARCH("/",P529,1)-1)</f>
        <v>theater</v>
      </c>
      <c r="T529" s="9" t="str">
        <f>RIGHT(P529,LEN(P529)-SEARCH("/",P529,1))</f>
        <v>plays</v>
      </c>
    </row>
    <row r="530" spans="1:2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9">
        <f>(((I530/60)/60/24)+DATE(1970,1,1)+(-5/24))</f>
        <v>42176.680555555555</v>
      </c>
      <c r="K530">
        <v>1433109907</v>
      </c>
      <c r="L530" s="19">
        <f>(((K530/60)/60/24)+DATE(1970,1,1)+(-5/24))</f>
        <v>42155.71188657407</v>
      </c>
      <c r="M530" t="b">
        <v>0</v>
      </c>
      <c r="N530">
        <v>30</v>
      </c>
      <c r="O530" t="b">
        <v>1</v>
      </c>
      <c r="P530" t="s">
        <v>8271</v>
      </c>
      <c r="Q530" s="5">
        <f>E530/D530</f>
        <v>1.1565217391304348</v>
      </c>
      <c r="R530" s="8">
        <f>E530/N530</f>
        <v>44.333333333333336</v>
      </c>
      <c r="S530" s="9" t="str">
        <f>LEFT(P530, SEARCH("/",P530,1)-1)</f>
        <v>theater</v>
      </c>
      <c r="T530" s="9" t="str">
        <f>RIGHT(P530,LEN(P530)-SEARCH("/",P530,1))</f>
        <v>plays</v>
      </c>
    </row>
    <row r="531" spans="1:20" ht="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9">
        <f>(((I531/60)/60/24)+DATE(1970,1,1)+(-5/24))</f>
        <v>42745.999999999993</v>
      </c>
      <c r="K531">
        <v>1482281094</v>
      </c>
      <c r="L531" s="19">
        <f>(((K531/60)/60/24)+DATE(1970,1,1)+(-5/24))</f>
        <v>42724.822847222218</v>
      </c>
      <c r="M531" t="b">
        <v>0</v>
      </c>
      <c r="N531">
        <v>18</v>
      </c>
      <c r="O531" t="b">
        <v>1</v>
      </c>
      <c r="P531" t="s">
        <v>8271</v>
      </c>
      <c r="Q531" s="5">
        <f>E531/D531</f>
        <v>1.3041666666666667</v>
      </c>
      <c r="R531" s="8">
        <f>E531/N531</f>
        <v>86.944444444444443</v>
      </c>
      <c r="S531" s="9" t="str">
        <f>LEFT(P531, SEARCH("/",P531,1)-1)</f>
        <v>theater</v>
      </c>
      <c r="T531" s="9" t="str">
        <f>RIGHT(P531,LEN(P531)-SEARCH("/",P531,1))</f>
        <v>plays</v>
      </c>
    </row>
    <row r="532" spans="1:20" ht="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9">
        <f>(((I532/60)/60/24)+DATE(1970,1,1)+(-5/24))</f>
        <v>42178.874999999993</v>
      </c>
      <c r="K532">
        <v>1433254268</v>
      </c>
      <c r="L532" s="19">
        <f>(((K532/60)/60/24)+DATE(1970,1,1)+(-5/24))</f>
        <v>42157.382731481477</v>
      </c>
      <c r="M532" t="b">
        <v>0</v>
      </c>
      <c r="N532">
        <v>29</v>
      </c>
      <c r="O532" t="b">
        <v>1</v>
      </c>
      <c r="P532" t="s">
        <v>8271</v>
      </c>
      <c r="Q532" s="5">
        <f>E532/D532</f>
        <v>1.0778267254038179</v>
      </c>
      <c r="R532" s="8">
        <f>E532/N532</f>
        <v>126.55172413793103</v>
      </c>
      <c r="S532" s="9" t="str">
        <f>LEFT(P532, SEARCH("/",P532,1)-1)</f>
        <v>theater</v>
      </c>
      <c r="T532" s="9" t="str">
        <f>RIGHT(P532,LEN(P532)-SEARCH("/",P532,1))</f>
        <v>plays</v>
      </c>
    </row>
    <row r="533" spans="1:20" ht="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9">
        <f>(((I533/60)/60/24)+DATE(1970,1,1)+(-5/24))</f>
        <v>42721.082638888889</v>
      </c>
      <c r="K533">
        <v>1478050429</v>
      </c>
      <c r="L533" s="19">
        <f>(((K533/60)/60/24)+DATE(1970,1,1)+(-5/24))</f>
        <v>42675.856817129628</v>
      </c>
      <c r="M533" t="b">
        <v>0</v>
      </c>
      <c r="N533">
        <v>31</v>
      </c>
      <c r="O533" t="b">
        <v>1</v>
      </c>
      <c r="P533" t="s">
        <v>8271</v>
      </c>
      <c r="Q533" s="5">
        <f>E533/D533</f>
        <v>1</v>
      </c>
      <c r="R533" s="8">
        <f>E533/N533</f>
        <v>129.03225806451613</v>
      </c>
      <c r="S533" s="9" t="str">
        <f>LEFT(P533, SEARCH("/",P533,1)-1)</f>
        <v>theater</v>
      </c>
      <c r="T533" s="9" t="str">
        <f>RIGHT(P533,LEN(P533)-SEARCH("/",P533,1))</f>
        <v>plays</v>
      </c>
    </row>
    <row r="534" spans="1:20" ht="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9">
        <f>(((I534/60)/60/24)+DATE(1970,1,1)+(-5/24))</f>
        <v>42502.798703703702</v>
      </c>
      <c r="K534">
        <v>1460506208</v>
      </c>
      <c r="L534" s="19">
        <f>(((K534/60)/60/24)+DATE(1970,1,1)+(-5/24))</f>
        <v>42472.798703703702</v>
      </c>
      <c r="M534" t="b">
        <v>0</v>
      </c>
      <c r="N534">
        <v>173</v>
      </c>
      <c r="O534" t="b">
        <v>1</v>
      </c>
      <c r="P534" t="s">
        <v>8271</v>
      </c>
      <c r="Q534" s="5">
        <f>E534/D534</f>
        <v>1.2324999999999999</v>
      </c>
      <c r="R534" s="8">
        <f>E534/N534</f>
        <v>71.242774566473983</v>
      </c>
      <c r="S534" s="9" t="str">
        <f>LEFT(P534, SEARCH("/",P534,1)-1)</f>
        <v>theater</v>
      </c>
      <c r="T534" s="9" t="str">
        <f>RIGHT(P534,LEN(P534)-SEARCH("/",P534,1))</f>
        <v>plays</v>
      </c>
    </row>
    <row r="535" spans="1:20" ht="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9">
        <f>(((I535/60)/60/24)+DATE(1970,1,1)+(-5/24))</f>
        <v>42506.226446759254</v>
      </c>
      <c r="K535">
        <v>1461320765</v>
      </c>
      <c r="L535" s="19">
        <f>(((K535/60)/60/24)+DATE(1970,1,1)+(-5/24))</f>
        <v>42482.226446759254</v>
      </c>
      <c r="M535" t="b">
        <v>0</v>
      </c>
      <c r="N535">
        <v>17</v>
      </c>
      <c r="O535" t="b">
        <v>1</v>
      </c>
      <c r="P535" t="s">
        <v>8271</v>
      </c>
      <c r="Q535" s="5">
        <f>E535/D535</f>
        <v>1.002</v>
      </c>
      <c r="R535" s="8">
        <f>E535/N535</f>
        <v>117.88235294117646</v>
      </c>
      <c r="S535" s="9" t="str">
        <f>LEFT(P535, SEARCH("/",P535,1)-1)</f>
        <v>theater</v>
      </c>
      <c r="T535" s="9" t="str">
        <f>RIGHT(P535,LEN(P535)-SEARCH("/",P535,1))</f>
        <v>plays</v>
      </c>
    </row>
    <row r="536" spans="1:20" ht="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9">
        <f>(((I536/60)/60/24)+DATE(1970,1,1)+(-5/24))</f>
        <v>42309.749999999993</v>
      </c>
      <c r="K536">
        <v>1443036470</v>
      </c>
      <c r="L536" s="19">
        <f>(((K536/60)/60/24)+DATE(1970,1,1)+(-5/24))</f>
        <v>42270.602662037032</v>
      </c>
      <c r="M536" t="b">
        <v>0</v>
      </c>
      <c r="N536">
        <v>48</v>
      </c>
      <c r="O536" t="b">
        <v>1</v>
      </c>
      <c r="P536" t="s">
        <v>8271</v>
      </c>
      <c r="Q536" s="5">
        <f>E536/D536</f>
        <v>1.0466666666666666</v>
      </c>
      <c r="R536" s="8">
        <f>E536/N536</f>
        <v>327.08333333333331</v>
      </c>
      <c r="S536" s="9" t="str">
        <f>LEFT(P536, SEARCH("/",P536,1)-1)</f>
        <v>theater</v>
      </c>
      <c r="T536" s="9" t="str">
        <f>RIGHT(P536,LEN(P536)-SEARCH("/",P536,1))</f>
        <v>plays</v>
      </c>
    </row>
    <row r="537" spans="1:20" ht="30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9">
        <f>(((I537/60)/60/24)+DATE(1970,1,1)+(-5/24))</f>
        <v>42741.336863425917</v>
      </c>
      <c r="K537">
        <v>1481115905</v>
      </c>
      <c r="L537" s="19">
        <f>(((K537/60)/60/24)+DATE(1970,1,1)+(-5/24))</f>
        <v>42711.336863425917</v>
      </c>
      <c r="M537" t="b">
        <v>0</v>
      </c>
      <c r="N537">
        <v>59</v>
      </c>
      <c r="O537" t="b">
        <v>1</v>
      </c>
      <c r="P537" t="s">
        <v>8271</v>
      </c>
      <c r="Q537" s="5">
        <f>E537/D537</f>
        <v>1.0249999999999999</v>
      </c>
      <c r="R537" s="8">
        <f>E537/N537</f>
        <v>34.745762711864408</v>
      </c>
      <c r="S537" s="9" t="str">
        <f>LEFT(P537, SEARCH("/",P537,1)-1)</f>
        <v>theater</v>
      </c>
      <c r="T537" s="9" t="str">
        <f>RIGHT(P537,LEN(P537)-SEARCH("/",P537,1))</f>
        <v>plays</v>
      </c>
    </row>
    <row r="538" spans="1:20" ht="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9">
        <f>(((I538/60)/60/24)+DATE(1970,1,1)+(-5/24))</f>
        <v>42219.541666666664</v>
      </c>
      <c r="K538">
        <v>1435133807</v>
      </c>
      <c r="L538" s="19">
        <f>(((K538/60)/60/24)+DATE(1970,1,1)+(-5/24))</f>
        <v>42179.136655092596</v>
      </c>
      <c r="M538" t="b">
        <v>0</v>
      </c>
      <c r="N538">
        <v>39</v>
      </c>
      <c r="O538" t="b">
        <v>1</v>
      </c>
      <c r="P538" t="s">
        <v>8271</v>
      </c>
      <c r="Q538" s="5">
        <f>E538/D538</f>
        <v>1.1825757575757576</v>
      </c>
      <c r="R538" s="8">
        <f>E538/N538</f>
        <v>100.06410256410257</v>
      </c>
      <c r="S538" s="9" t="str">
        <f>LEFT(P538, SEARCH("/",P538,1)-1)</f>
        <v>theater</v>
      </c>
      <c r="T538" s="9" t="str">
        <f>RIGHT(P538,LEN(P538)-SEARCH("/",P538,1))</f>
        <v>plays</v>
      </c>
    </row>
    <row r="539" spans="1:20" ht="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9">
        <f>(((I539/60)/60/24)+DATE(1970,1,1)+(-5/24))</f>
        <v>42312.601747685178</v>
      </c>
      <c r="K539">
        <v>1444069591</v>
      </c>
      <c r="L539" s="19">
        <f>(((K539/60)/60/24)+DATE(1970,1,1)+(-5/24))</f>
        <v>42282.560081018521</v>
      </c>
      <c r="M539" t="b">
        <v>0</v>
      </c>
      <c r="N539">
        <v>59</v>
      </c>
      <c r="O539" t="b">
        <v>1</v>
      </c>
      <c r="P539" t="s">
        <v>8271</v>
      </c>
      <c r="Q539" s="5">
        <f>E539/D539</f>
        <v>1.2050000000000001</v>
      </c>
      <c r="R539" s="8">
        <f>E539/N539</f>
        <v>40.847457627118644</v>
      </c>
      <c r="S539" s="9" t="str">
        <f>LEFT(P539, SEARCH("/",P539,1)-1)</f>
        <v>theater</v>
      </c>
      <c r="T539" s="9" t="str">
        <f>RIGHT(P539,LEN(P539)-SEARCH("/",P539,1))</f>
        <v>plays</v>
      </c>
    </row>
    <row r="540" spans="1:20" ht="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9">
        <f>(((I540/60)/60/24)+DATE(1970,1,1)+(-5/24))</f>
        <v>42503.586377314808</v>
      </c>
      <c r="K540">
        <v>1460574263</v>
      </c>
      <c r="L540" s="19">
        <f>(((K540/60)/60/24)+DATE(1970,1,1)+(-5/24))</f>
        <v>42473.586377314808</v>
      </c>
      <c r="M540" t="b">
        <v>0</v>
      </c>
      <c r="N540">
        <v>60</v>
      </c>
      <c r="O540" t="b">
        <v>1</v>
      </c>
      <c r="P540" t="s">
        <v>8271</v>
      </c>
      <c r="Q540" s="5">
        <f>E540/D540</f>
        <v>3.0242</v>
      </c>
      <c r="R540" s="8">
        <f>E540/N540</f>
        <v>252.01666666666668</v>
      </c>
      <c r="S540" s="9" t="str">
        <f>LEFT(P540, SEARCH("/",P540,1)-1)</f>
        <v>theater</v>
      </c>
      <c r="T540" s="9" t="str">
        <f>RIGHT(P540,LEN(P540)-SEARCH("/",P540,1))</f>
        <v>plays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9">
        <f>(((I541/60)/60/24)+DATE(1970,1,1)+(-5/24))</f>
        <v>42555.841516203705</v>
      </c>
      <c r="K541">
        <v>1465866707</v>
      </c>
      <c r="L541" s="19">
        <f>(((K541/60)/60/24)+DATE(1970,1,1)+(-5/24))</f>
        <v>42534.841516203705</v>
      </c>
      <c r="M541" t="b">
        <v>0</v>
      </c>
      <c r="N541">
        <v>20</v>
      </c>
      <c r="O541" t="b">
        <v>1</v>
      </c>
      <c r="P541" t="s">
        <v>8271</v>
      </c>
      <c r="Q541" s="5">
        <f>E541/D541</f>
        <v>1.00644</v>
      </c>
      <c r="R541" s="8">
        <f>E541/N541</f>
        <v>25.161000000000001</v>
      </c>
      <c r="S541" s="9" t="str">
        <f>LEFT(P541, SEARCH("/",P541,1)-1)</f>
        <v>theater</v>
      </c>
      <c r="T541" s="9" t="str">
        <f>RIGHT(P541,LEN(P541)-SEARCH("/",P541,1))</f>
        <v>plays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9">
        <f>(((I542/60)/60/24)+DATE(1970,1,1)+(-5/24))</f>
        <v>42039.608865740738</v>
      </c>
      <c r="K542">
        <v>1420486606</v>
      </c>
      <c r="L542" s="19">
        <f>(((K542/60)/60/24)+DATE(1970,1,1)+(-5/24))</f>
        <v>42009.608865740738</v>
      </c>
      <c r="M542" t="b">
        <v>0</v>
      </c>
      <c r="N542">
        <v>1</v>
      </c>
      <c r="O542" t="b">
        <v>0</v>
      </c>
      <c r="P542" t="s">
        <v>8272</v>
      </c>
      <c r="Q542" s="5">
        <f>E542/D542</f>
        <v>6.666666666666667E-5</v>
      </c>
      <c r="R542" s="8">
        <f>E542/N542</f>
        <v>1</v>
      </c>
      <c r="S542" s="9" t="str">
        <f>LEFT(P542, SEARCH("/",P542,1)-1)</f>
        <v>technology</v>
      </c>
      <c r="T542" s="9" t="str">
        <f>RIGHT(P542,LEN(P542)-SEARCH("/",P542,1))</f>
        <v>web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9">
        <f>(((I543/60)/60/24)+DATE(1970,1,1)+(-5/24))</f>
        <v>42305.838356481479</v>
      </c>
      <c r="K543">
        <v>1443488834</v>
      </c>
      <c r="L543" s="19">
        <f>(((K543/60)/60/24)+DATE(1970,1,1)+(-5/24))</f>
        <v>42275.838356481479</v>
      </c>
      <c r="M543" t="b">
        <v>0</v>
      </c>
      <c r="N543">
        <v>1</v>
      </c>
      <c r="O543" t="b">
        <v>0</v>
      </c>
      <c r="P543" t="s">
        <v>8272</v>
      </c>
      <c r="Q543" s="5">
        <f>E543/D543</f>
        <v>5.5555555555555558E-3</v>
      </c>
      <c r="R543" s="8">
        <f>E543/N543</f>
        <v>25</v>
      </c>
      <c r="S543" s="9" t="str">
        <f>LEFT(P543, SEARCH("/",P543,1)-1)</f>
        <v>technology</v>
      </c>
      <c r="T543" s="9" t="str">
        <f>RIGHT(P543,LEN(P543)-SEARCH("/",P543,1))</f>
        <v>web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9">
        <f>(((I544/60)/60/24)+DATE(1970,1,1)+(-5/24))</f>
        <v>42493.487453703703</v>
      </c>
      <c r="K544">
        <v>1457113316</v>
      </c>
      <c r="L544" s="19">
        <f>(((K544/60)/60/24)+DATE(1970,1,1)+(-5/24))</f>
        <v>42433.529120370367</v>
      </c>
      <c r="M544" t="b">
        <v>0</v>
      </c>
      <c r="N544">
        <v>1</v>
      </c>
      <c r="O544" t="b">
        <v>0</v>
      </c>
      <c r="P544" t="s">
        <v>8272</v>
      </c>
      <c r="Q544" s="5">
        <f>E544/D544</f>
        <v>3.9999999999999998E-6</v>
      </c>
      <c r="R544" s="8">
        <f>E544/N544</f>
        <v>1</v>
      </c>
      <c r="S544" s="9" t="str">
        <f>LEFT(P544, SEARCH("/",P544,1)-1)</f>
        <v>technology</v>
      </c>
      <c r="T544" s="9" t="str">
        <f>RIGHT(P544,LEN(P544)-SEARCH("/",P544,1))</f>
        <v>web</v>
      </c>
    </row>
    <row r="545" spans="1:20" ht="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9">
        <f>(((I545/60)/60/24)+DATE(1970,1,1)+(-5/24))</f>
        <v>41943.88381944444</v>
      </c>
      <c r="K545">
        <v>1412215962</v>
      </c>
      <c r="L545" s="19">
        <f>(((K545/60)/60/24)+DATE(1970,1,1)+(-5/24))</f>
        <v>41913.88381944444</v>
      </c>
      <c r="M545" t="b">
        <v>0</v>
      </c>
      <c r="N545">
        <v>2</v>
      </c>
      <c r="O545" t="b">
        <v>0</v>
      </c>
      <c r="P545" t="s">
        <v>8272</v>
      </c>
      <c r="Q545" s="5">
        <f>E545/D545</f>
        <v>3.1818181818181819E-3</v>
      </c>
      <c r="R545" s="8">
        <f>E545/N545</f>
        <v>35</v>
      </c>
      <c r="S545" s="9" t="str">
        <f>LEFT(P545, SEARCH("/",P545,1)-1)</f>
        <v>technology</v>
      </c>
      <c r="T545" s="9" t="str">
        <f>RIGHT(P545,LEN(P545)-SEARCH("/",P545,1))</f>
        <v>web</v>
      </c>
    </row>
    <row r="546" spans="1:20" ht="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9">
        <f>(((I546/60)/60/24)+DATE(1970,1,1)+(-5/24))</f>
        <v>42555.448611111111</v>
      </c>
      <c r="K546">
        <v>1465055160</v>
      </c>
      <c r="L546" s="19">
        <f>(((K546/60)/60/24)+DATE(1970,1,1)+(-5/24))</f>
        <v>42525.448611111111</v>
      </c>
      <c r="M546" t="b">
        <v>0</v>
      </c>
      <c r="N546">
        <v>2</v>
      </c>
      <c r="O546" t="b">
        <v>0</v>
      </c>
      <c r="P546" t="s">
        <v>8272</v>
      </c>
      <c r="Q546" s="5">
        <f>E546/D546</f>
        <v>1.2E-2</v>
      </c>
      <c r="R546" s="8">
        <f>E546/N546</f>
        <v>3</v>
      </c>
      <c r="S546" s="9" t="str">
        <f>LEFT(P546, SEARCH("/",P546,1)-1)</f>
        <v>technology</v>
      </c>
      <c r="T546" s="9" t="str">
        <f>RIGHT(P546,LEN(P546)-SEARCH("/",P546,1))</f>
        <v>web</v>
      </c>
    </row>
    <row r="547" spans="1:20" ht="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9">
        <f>(((I547/60)/60/24)+DATE(1970,1,1)+(-5/24))</f>
        <v>42323.425798611112</v>
      </c>
      <c r="K547">
        <v>1444140789</v>
      </c>
      <c r="L547" s="19">
        <f>(((K547/60)/60/24)+DATE(1970,1,1)+(-5/24))</f>
        <v>42283.38413194444</v>
      </c>
      <c r="M547" t="b">
        <v>0</v>
      </c>
      <c r="N547">
        <v>34</v>
      </c>
      <c r="O547" t="b">
        <v>0</v>
      </c>
      <c r="P547" t="s">
        <v>8272</v>
      </c>
      <c r="Q547" s="5">
        <f>E547/D547</f>
        <v>0.27383999999999997</v>
      </c>
      <c r="R547" s="8">
        <f>E547/N547</f>
        <v>402.70588235294116</v>
      </c>
      <c r="S547" s="9" t="str">
        <f>LEFT(P547, SEARCH("/",P547,1)-1)</f>
        <v>technology</v>
      </c>
      <c r="T547" s="9" t="str">
        <f>RIGHT(P547,LEN(P547)-SEARCH("/",P547,1))</f>
        <v>web</v>
      </c>
    </row>
    <row r="548" spans="1:20" ht="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9">
        <f>(((I548/60)/60/24)+DATE(1970,1,1)+(-5/24))</f>
        <v>42294.459664351853</v>
      </c>
      <c r="K548">
        <v>1441209715</v>
      </c>
      <c r="L548" s="19">
        <f>(((K548/60)/60/24)+DATE(1970,1,1)+(-5/24))</f>
        <v>42249.459664351853</v>
      </c>
      <c r="M548" t="b">
        <v>0</v>
      </c>
      <c r="N548">
        <v>2</v>
      </c>
      <c r="O548" t="b">
        <v>0</v>
      </c>
      <c r="P548" t="s">
        <v>8272</v>
      </c>
      <c r="Q548" s="5">
        <f>E548/D548</f>
        <v>8.6666666666666663E-4</v>
      </c>
      <c r="R548" s="8">
        <f>E548/N548</f>
        <v>26</v>
      </c>
      <c r="S548" s="9" t="str">
        <f>LEFT(P548, SEARCH("/",P548,1)-1)</f>
        <v>technology</v>
      </c>
      <c r="T548" s="9" t="str">
        <f>RIGHT(P548,LEN(P548)-SEARCH("/",P548,1))</f>
        <v>web</v>
      </c>
    </row>
    <row r="549" spans="1:20" ht="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9">
        <f>(((I549/60)/60/24)+DATE(1970,1,1)+(-5/24))</f>
        <v>42410.488009259258</v>
      </c>
      <c r="K549">
        <v>1452530564</v>
      </c>
      <c r="L549" s="19">
        <f>(((K549/60)/60/24)+DATE(1970,1,1)+(-5/24))</f>
        <v>42380.488009259258</v>
      </c>
      <c r="M549" t="b">
        <v>0</v>
      </c>
      <c r="N549">
        <v>0</v>
      </c>
      <c r="O549" t="b">
        <v>0</v>
      </c>
      <c r="P549" t="s">
        <v>8272</v>
      </c>
      <c r="Q549" s="5">
        <f>E549/D549</f>
        <v>0</v>
      </c>
      <c r="R549" s="8" t="e">
        <f>E549/N549</f>
        <v>#DIV/0!</v>
      </c>
      <c r="S549" s="9" t="str">
        <f>LEFT(P549, SEARCH("/",P549,1)-1)</f>
        <v>technology</v>
      </c>
      <c r="T549" s="9" t="str">
        <f>RIGHT(P549,LEN(P549)-SEARCH("/",P549,1))</f>
        <v>web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9">
        <f>(((I550/60)/60/24)+DATE(1970,1,1)+(-5/24))</f>
        <v>42306.695</v>
      </c>
      <c r="K550">
        <v>1443562848</v>
      </c>
      <c r="L550" s="19">
        <f>(((K550/60)/60/24)+DATE(1970,1,1)+(-5/24))</f>
        <v>42276.695</v>
      </c>
      <c r="M550" t="b">
        <v>0</v>
      </c>
      <c r="N550">
        <v>1</v>
      </c>
      <c r="O550" t="b">
        <v>0</v>
      </c>
      <c r="P550" t="s">
        <v>8272</v>
      </c>
      <c r="Q550" s="5">
        <f>E550/D550</f>
        <v>8.9999999999999998E-4</v>
      </c>
      <c r="R550" s="8">
        <f>E550/N550</f>
        <v>9</v>
      </c>
      <c r="S550" s="9" t="str">
        <f>LEFT(P550, SEARCH("/",P550,1)-1)</f>
        <v>technology</v>
      </c>
      <c r="T550" s="9" t="str">
        <f>RIGHT(P550,LEN(P550)-SEARCH("/",P550,1))</f>
        <v>web</v>
      </c>
    </row>
    <row r="551" spans="1:20" ht="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9">
        <f>(((I551/60)/60/24)+DATE(1970,1,1)+(-5/24))</f>
        <v>42193.428495370368</v>
      </c>
      <c r="K551">
        <v>1433776622</v>
      </c>
      <c r="L551" s="19">
        <f>(((K551/60)/60/24)+DATE(1970,1,1)+(-5/24))</f>
        <v>42163.428495370368</v>
      </c>
      <c r="M551" t="b">
        <v>0</v>
      </c>
      <c r="N551">
        <v>8</v>
      </c>
      <c r="O551" t="b">
        <v>0</v>
      </c>
      <c r="P551" t="s">
        <v>8272</v>
      </c>
      <c r="Q551" s="5">
        <f>E551/D551</f>
        <v>2.7199999999999998E-2</v>
      </c>
      <c r="R551" s="8">
        <f>E551/N551</f>
        <v>8.5</v>
      </c>
      <c r="S551" s="9" t="str">
        <f>LEFT(P551, SEARCH("/",P551,1)-1)</f>
        <v>technology</v>
      </c>
      <c r="T551" s="9" t="str">
        <f>RIGHT(P551,LEN(P551)-SEARCH("/",P551,1))</f>
        <v>web</v>
      </c>
    </row>
    <row r="552" spans="1:20" ht="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9">
        <f>(((I552/60)/60/24)+DATE(1970,1,1)+(-5/24))</f>
        <v>42765.999999999993</v>
      </c>
      <c r="K552">
        <v>1484756245</v>
      </c>
      <c r="L552" s="19">
        <f>(((K552/60)/60/24)+DATE(1970,1,1)+(-5/24))</f>
        <v>42753.47042824074</v>
      </c>
      <c r="M552" t="b">
        <v>0</v>
      </c>
      <c r="N552">
        <v>4</v>
      </c>
      <c r="O552" t="b">
        <v>0</v>
      </c>
      <c r="P552" t="s">
        <v>8272</v>
      </c>
      <c r="Q552" s="5">
        <f>E552/D552</f>
        <v>7.0000000000000001E-3</v>
      </c>
      <c r="R552" s="8">
        <f>E552/N552</f>
        <v>8.75</v>
      </c>
      <c r="S552" s="9" t="str">
        <f>LEFT(P552, SEARCH("/",P552,1)-1)</f>
        <v>technology</v>
      </c>
      <c r="T552" s="9" t="str">
        <f>RIGHT(P552,LEN(P552)-SEARCH("/",P552,1))</f>
        <v>web</v>
      </c>
    </row>
    <row r="553" spans="1:20" ht="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9">
        <f>(((I553/60)/60/24)+DATE(1970,1,1)+(-5/24))</f>
        <v>42217.536805555552</v>
      </c>
      <c r="K553">
        <v>1434609424</v>
      </c>
      <c r="L553" s="19">
        <f>(((K553/60)/60/24)+DATE(1970,1,1)+(-5/24))</f>
        <v>42173.067407407405</v>
      </c>
      <c r="M553" t="b">
        <v>0</v>
      </c>
      <c r="N553">
        <v>28</v>
      </c>
      <c r="O553" t="b">
        <v>0</v>
      </c>
      <c r="P553" t="s">
        <v>8272</v>
      </c>
      <c r="Q553" s="5">
        <f>E553/D553</f>
        <v>5.0413333333333331E-2</v>
      </c>
      <c r="R553" s="8">
        <f>E553/N553</f>
        <v>135.03571428571428</v>
      </c>
      <c r="S553" s="9" t="str">
        <f>LEFT(P553, SEARCH("/",P553,1)-1)</f>
        <v>technology</v>
      </c>
      <c r="T553" s="9" t="str">
        <f>RIGHT(P553,LEN(P553)-SEARCH("/",P553,1))</f>
        <v>web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9">
        <f>(((I554/60)/60/24)+DATE(1970,1,1)+(-5/24))</f>
        <v>42378.408518518518</v>
      </c>
      <c r="K554">
        <v>1447166896</v>
      </c>
      <c r="L554" s="19">
        <f>(((K554/60)/60/24)+DATE(1970,1,1)+(-5/24))</f>
        <v>42318.408518518518</v>
      </c>
      <c r="M554" t="b">
        <v>0</v>
      </c>
      <c r="N554">
        <v>0</v>
      </c>
      <c r="O554" t="b">
        <v>0</v>
      </c>
      <c r="P554" t="s">
        <v>8272</v>
      </c>
      <c r="Q554" s="5">
        <f>E554/D554</f>
        <v>0</v>
      </c>
      <c r="R554" s="8" t="e">
        <f>E554/N554</f>
        <v>#DIV/0!</v>
      </c>
      <c r="S554" s="9" t="str">
        <f>LEFT(P554, SEARCH("/",P554,1)-1)</f>
        <v>technology</v>
      </c>
      <c r="T554" s="9" t="str">
        <f>RIGHT(P554,LEN(P554)-SEARCH("/",P554,1))</f>
        <v>web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9">
        <f>(((I555/60)/60/24)+DATE(1970,1,1)+(-5/24))</f>
        <v>41957.553136574068</v>
      </c>
      <c r="K555">
        <v>1413393391</v>
      </c>
      <c r="L555" s="19">
        <f>(((K555/60)/60/24)+DATE(1970,1,1)+(-5/24))</f>
        <v>41927.511469907404</v>
      </c>
      <c r="M555" t="b">
        <v>0</v>
      </c>
      <c r="N555">
        <v>6</v>
      </c>
      <c r="O555" t="b">
        <v>0</v>
      </c>
      <c r="P555" t="s">
        <v>8272</v>
      </c>
      <c r="Q555" s="5">
        <f>E555/D555</f>
        <v>4.9199999999999999E-3</v>
      </c>
      <c r="R555" s="8">
        <f>E555/N555</f>
        <v>20.5</v>
      </c>
      <c r="S555" s="9" t="str">
        <f>LEFT(P555, SEARCH("/",P555,1)-1)</f>
        <v>technology</v>
      </c>
      <c r="T555" s="9" t="str">
        <f>RIGHT(P555,LEN(P555)-SEARCH("/",P555,1))</f>
        <v>web</v>
      </c>
    </row>
    <row r="556" spans="1:20" ht="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9">
        <f>(((I556/60)/60/24)+DATE(1970,1,1)+(-5/24))</f>
        <v>41931.476527777777</v>
      </c>
      <c r="K556">
        <v>1411143972</v>
      </c>
      <c r="L556" s="19">
        <f>(((K556/60)/60/24)+DATE(1970,1,1)+(-5/24))</f>
        <v>41901.476527777777</v>
      </c>
      <c r="M556" t="b">
        <v>0</v>
      </c>
      <c r="N556">
        <v>22</v>
      </c>
      <c r="O556" t="b">
        <v>0</v>
      </c>
      <c r="P556" t="s">
        <v>8272</v>
      </c>
      <c r="Q556" s="5">
        <f>E556/D556</f>
        <v>0.36589147286821705</v>
      </c>
      <c r="R556" s="8">
        <f>E556/N556</f>
        <v>64.36363636363636</v>
      </c>
      <c r="S556" s="9" t="str">
        <f>LEFT(P556, SEARCH("/",P556,1)-1)</f>
        <v>technology</v>
      </c>
      <c r="T556" s="9" t="str">
        <f>RIGHT(P556,LEN(P556)-SEARCH("/",P556,1))</f>
        <v>web</v>
      </c>
    </row>
    <row r="557" spans="1:20" ht="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9">
        <f>(((I557/60)/60/24)+DATE(1970,1,1)+(-5/24))</f>
        <v>42533.145173611112</v>
      </c>
      <c r="K557">
        <v>1463128143</v>
      </c>
      <c r="L557" s="19">
        <f>(((K557/60)/60/24)+DATE(1970,1,1)+(-5/24))</f>
        <v>42503.145173611112</v>
      </c>
      <c r="M557" t="b">
        <v>0</v>
      </c>
      <c r="N557">
        <v>0</v>
      </c>
      <c r="O557" t="b">
        <v>0</v>
      </c>
      <c r="P557" t="s">
        <v>8272</v>
      </c>
      <c r="Q557" s="5">
        <f>E557/D557</f>
        <v>0</v>
      </c>
      <c r="R557" s="8" t="e">
        <f>E557/N557</f>
        <v>#DIV/0!</v>
      </c>
      <c r="S557" s="9" t="str">
        <f>LEFT(P557, SEARCH("/",P557,1)-1)</f>
        <v>technology</v>
      </c>
      <c r="T557" s="9" t="str">
        <f>RIGHT(P557,LEN(P557)-SEARCH("/",P557,1))</f>
        <v>web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9">
        <f>(((I558/60)/60/24)+DATE(1970,1,1)+(-5/24))</f>
        <v>42375.651817129627</v>
      </c>
      <c r="K558">
        <v>1449520717</v>
      </c>
      <c r="L558" s="19">
        <f>(((K558/60)/60/24)+DATE(1970,1,1)+(-5/24))</f>
        <v>42345.651817129627</v>
      </c>
      <c r="M558" t="b">
        <v>0</v>
      </c>
      <c r="N558">
        <v>1</v>
      </c>
      <c r="O558" t="b">
        <v>0</v>
      </c>
      <c r="P558" t="s">
        <v>8272</v>
      </c>
      <c r="Q558" s="5">
        <f>E558/D558</f>
        <v>2.5000000000000001E-2</v>
      </c>
      <c r="R558" s="8">
        <f>E558/N558</f>
        <v>200</v>
      </c>
      <c r="S558" s="9" t="str">
        <f>LEFT(P558, SEARCH("/",P558,1)-1)</f>
        <v>technology</v>
      </c>
      <c r="T558" s="9" t="str">
        <f>RIGHT(P558,LEN(P558)-SEARCH("/",P558,1))</f>
        <v>web</v>
      </c>
    </row>
    <row r="559" spans="1:20" ht="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9">
        <f>(((I559/60)/60/24)+DATE(1970,1,1)+(-5/24))</f>
        <v>42706.775497685179</v>
      </c>
      <c r="K559">
        <v>1478126203</v>
      </c>
      <c r="L559" s="19">
        <f>(((K559/60)/60/24)+DATE(1970,1,1)+(-5/24))</f>
        <v>42676.733831018515</v>
      </c>
      <c r="M559" t="b">
        <v>0</v>
      </c>
      <c r="N559">
        <v>20</v>
      </c>
      <c r="O559" t="b">
        <v>0</v>
      </c>
      <c r="P559" t="s">
        <v>8272</v>
      </c>
      <c r="Q559" s="5">
        <f>E559/D559</f>
        <v>9.1066666666666674E-3</v>
      </c>
      <c r="R559" s="8">
        <f>E559/N559</f>
        <v>68.3</v>
      </c>
      <c r="S559" s="9" t="str">
        <f>LEFT(P559, SEARCH("/",P559,1)-1)</f>
        <v>technology</v>
      </c>
      <c r="T559" s="9" t="str">
        <f>RIGHT(P559,LEN(P559)-SEARCH("/",P559,1))</f>
        <v>web</v>
      </c>
    </row>
    <row r="560" spans="1:20" ht="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9">
        <f>(((I560/60)/60/24)+DATE(1970,1,1)+(-5/24))</f>
        <v>42087.633159722223</v>
      </c>
      <c r="K560">
        <v>1424639505</v>
      </c>
      <c r="L560" s="19">
        <f>(((K560/60)/60/24)+DATE(1970,1,1)+(-5/24))</f>
        <v>42057.674826388888</v>
      </c>
      <c r="M560" t="b">
        <v>0</v>
      </c>
      <c r="N560">
        <v>0</v>
      </c>
      <c r="O560" t="b">
        <v>0</v>
      </c>
      <c r="P560" t="s">
        <v>8272</v>
      </c>
      <c r="Q560" s="5">
        <f>E560/D560</f>
        <v>0</v>
      </c>
      <c r="R560" s="8" t="e">
        <f>E560/N560</f>
        <v>#DIV/0!</v>
      </c>
      <c r="S560" s="9" t="str">
        <f>LEFT(P560, SEARCH("/",P560,1)-1)</f>
        <v>technology</v>
      </c>
      <c r="T560" s="9" t="str">
        <f>RIGHT(P560,LEN(P560)-SEARCH("/",P560,1))</f>
        <v>web</v>
      </c>
    </row>
    <row r="561" spans="1:20" ht="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9">
        <f>(((I561/60)/60/24)+DATE(1970,1,1)+(-5/24))</f>
        <v>42351.074768518512</v>
      </c>
      <c r="K561">
        <v>1447397260</v>
      </c>
      <c r="L561" s="19">
        <f>(((K561/60)/60/24)+DATE(1970,1,1)+(-5/24))</f>
        <v>42321.074768518512</v>
      </c>
      <c r="M561" t="b">
        <v>0</v>
      </c>
      <c r="N561">
        <v>1</v>
      </c>
      <c r="O561" t="b">
        <v>0</v>
      </c>
      <c r="P561" t="s">
        <v>8272</v>
      </c>
      <c r="Q561" s="5">
        <f>E561/D561</f>
        <v>2.0833333333333335E-4</v>
      </c>
      <c r="R561" s="8">
        <f>E561/N561</f>
        <v>50</v>
      </c>
      <c r="S561" s="9" t="str">
        <f>LEFT(P561, SEARCH("/",P561,1)-1)</f>
        <v>technology</v>
      </c>
      <c r="T561" s="9" t="str">
        <f>RIGHT(P561,LEN(P561)-SEARCH("/",P561,1))</f>
        <v>web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9">
        <f>(((I562/60)/60/24)+DATE(1970,1,1)+(-5/24))</f>
        <v>41990.563020833331</v>
      </c>
      <c r="K562">
        <v>1416249045</v>
      </c>
      <c r="L562" s="19">
        <f>(((K562/60)/60/24)+DATE(1970,1,1)+(-5/24))</f>
        <v>41960.563020833331</v>
      </c>
      <c r="M562" t="b">
        <v>0</v>
      </c>
      <c r="N562">
        <v>3</v>
      </c>
      <c r="O562" t="b">
        <v>0</v>
      </c>
      <c r="P562" t="s">
        <v>8272</v>
      </c>
      <c r="Q562" s="5">
        <f>E562/D562</f>
        <v>1.2E-4</v>
      </c>
      <c r="R562" s="8">
        <f>E562/N562</f>
        <v>4</v>
      </c>
      <c r="S562" s="9" t="str">
        <f>LEFT(P562, SEARCH("/",P562,1)-1)</f>
        <v>technology</v>
      </c>
      <c r="T562" s="9" t="str">
        <f>RIGHT(P562,LEN(P562)-SEARCH("/",P562,1))</f>
        <v>web</v>
      </c>
    </row>
    <row r="563" spans="1:20" ht="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9">
        <f>(((I563/60)/60/24)+DATE(1970,1,1)+(-5/24))</f>
        <v>42303.450381944444</v>
      </c>
      <c r="K563">
        <v>1442850513</v>
      </c>
      <c r="L563" s="19">
        <f>(((K563/60)/60/24)+DATE(1970,1,1)+(-5/24))</f>
        <v>42268.450381944444</v>
      </c>
      <c r="M563" t="b">
        <v>0</v>
      </c>
      <c r="N563">
        <v>2</v>
      </c>
      <c r="O563" t="b">
        <v>0</v>
      </c>
      <c r="P563" t="s">
        <v>8272</v>
      </c>
      <c r="Q563" s="5">
        <f>E563/D563</f>
        <v>3.6666666666666666E-3</v>
      </c>
      <c r="R563" s="8">
        <f>E563/N563</f>
        <v>27.5</v>
      </c>
      <c r="S563" s="9" t="str">
        <f>LEFT(P563, SEARCH("/",P563,1)-1)</f>
        <v>technology</v>
      </c>
      <c r="T563" s="9" t="str">
        <f>RIGHT(P563,LEN(P563)-SEARCH("/",P563,1))</f>
        <v>web</v>
      </c>
    </row>
    <row r="564" spans="1:20" ht="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9">
        <f>(((I564/60)/60/24)+DATE(1970,1,1)+(-5/24))</f>
        <v>42722.18072916667</v>
      </c>
      <c r="K564">
        <v>1479460815</v>
      </c>
      <c r="L564" s="19">
        <f>(((K564/60)/60/24)+DATE(1970,1,1)+(-5/24))</f>
        <v>42692.18072916667</v>
      </c>
      <c r="M564" t="b">
        <v>0</v>
      </c>
      <c r="N564">
        <v>0</v>
      </c>
      <c r="O564" t="b">
        <v>0</v>
      </c>
      <c r="P564" t="s">
        <v>8272</v>
      </c>
      <c r="Q564" s="5">
        <f>E564/D564</f>
        <v>0</v>
      </c>
      <c r="R564" s="8" t="e">
        <f>E564/N564</f>
        <v>#DIV/0!</v>
      </c>
      <c r="S564" s="9" t="str">
        <f>LEFT(P564, SEARCH("/",P564,1)-1)</f>
        <v>technology</v>
      </c>
      <c r="T564" s="9" t="str">
        <f>RIGHT(P564,LEN(P564)-SEARCH("/",P564,1))</f>
        <v>web</v>
      </c>
    </row>
    <row r="565" spans="1:20" ht="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9">
        <f>(((I565/60)/60/24)+DATE(1970,1,1)+(-5/24))</f>
        <v>42051.861655092587</v>
      </c>
      <c r="K565">
        <v>1421545247</v>
      </c>
      <c r="L565" s="19">
        <f>(((K565/60)/60/24)+DATE(1970,1,1)+(-5/24))</f>
        <v>42021.861655092587</v>
      </c>
      <c r="M565" t="b">
        <v>0</v>
      </c>
      <c r="N565">
        <v>2</v>
      </c>
      <c r="O565" t="b">
        <v>0</v>
      </c>
      <c r="P565" t="s">
        <v>8272</v>
      </c>
      <c r="Q565" s="5">
        <f>E565/D565</f>
        <v>9.0666666666666662E-4</v>
      </c>
      <c r="R565" s="8">
        <f>E565/N565</f>
        <v>34</v>
      </c>
      <c r="S565" s="9" t="str">
        <f>LEFT(P565, SEARCH("/",P565,1)-1)</f>
        <v>technology</v>
      </c>
      <c r="T565" s="9" t="str">
        <f>RIGHT(P565,LEN(P565)-SEARCH("/",P565,1))</f>
        <v>web</v>
      </c>
    </row>
    <row r="566" spans="1:20" ht="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9">
        <f>(((I566/60)/60/24)+DATE(1970,1,1)+(-5/24))</f>
        <v>42441.734664351847</v>
      </c>
      <c r="K566">
        <v>1455230275</v>
      </c>
      <c r="L566" s="19">
        <f>(((K566/60)/60/24)+DATE(1970,1,1)+(-5/24))</f>
        <v>42411.734664351847</v>
      </c>
      <c r="M566" t="b">
        <v>0</v>
      </c>
      <c r="N566">
        <v>1</v>
      </c>
      <c r="O566" t="b">
        <v>0</v>
      </c>
      <c r="P566" t="s">
        <v>8272</v>
      </c>
      <c r="Q566" s="5">
        <f>E566/D566</f>
        <v>5.5555555555555558E-5</v>
      </c>
      <c r="R566" s="8">
        <f>E566/N566</f>
        <v>1</v>
      </c>
      <c r="S566" s="9" t="str">
        <f>LEFT(P566, SEARCH("/",P566,1)-1)</f>
        <v>technology</v>
      </c>
      <c r="T566" s="9" t="str">
        <f>RIGHT(P566,LEN(P566)-SEARCH("/",P566,1))</f>
        <v>web</v>
      </c>
    </row>
    <row r="567" spans="1:20" ht="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9">
        <f>(((I567/60)/60/24)+DATE(1970,1,1)+(-5/24))</f>
        <v>42195.576956018522</v>
      </c>
      <c r="K567">
        <v>1433962249</v>
      </c>
      <c r="L567" s="19">
        <f>(((K567/60)/60/24)+DATE(1970,1,1)+(-5/24))</f>
        <v>42165.576956018522</v>
      </c>
      <c r="M567" t="b">
        <v>0</v>
      </c>
      <c r="N567">
        <v>0</v>
      </c>
      <c r="O567" t="b">
        <v>0</v>
      </c>
      <c r="P567" t="s">
        <v>8272</v>
      </c>
      <c r="Q567" s="5">
        <f>E567/D567</f>
        <v>0</v>
      </c>
      <c r="R567" s="8" t="e">
        <f>E567/N567</f>
        <v>#DIV/0!</v>
      </c>
      <c r="S567" s="9" t="str">
        <f>LEFT(P567, SEARCH("/",P567,1)-1)</f>
        <v>technology</v>
      </c>
      <c r="T567" s="9" t="str">
        <f>RIGHT(P567,LEN(P567)-SEARCH("/",P567,1))</f>
        <v>web</v>
      </c>
    </row>
    <row r="568" spans="1:20" ht="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9">
        <f>(((I568/60)/60/24)+DATE(1970,1,1)+(-5/24))</f>
        <v>42565.476076388884</v>
      </c>
      <c r="K568">
        <v>1465921533</v>
      </c>
      <c r="L568" s="19">
        <f>(((K568/60)/60/24)+DATE(1970,1,1)+(-5/24))</f>
        <v>42535.476076388884</v>
      </c>
      <c r="M568" t="b">
        <v>0</v>
      </c>
      <c r="N568">
        <v>1</v>
      </c>
      <c r="O568" t="b">
        <v>0</v>
      </c>
      <c r="P568" t="s">
        <v>8272</v>
      </c>
      <c r="Q568" s="5">
        <f>E568/D568</f>
        <v>2.0000000000000001E-4</v>
      </c>
      <c r="R568" s="8">
        <f>E568/N568</f>
        <v>1</v>
      </c>
      <c r="S568" s="9" t="str">
        <f>LEFT(P568, SEARCH("/",P568,1)-1)</f>
        <v>technology</v>
      </c>
      <c r="T568" s="9" t="str">
        <f>RIGHT(P568,LEN(P568)-SEARCH("/",P568,1))</f>
        <v>web</v>
      </c>
    </row>
    <row r="569" spans="1:20" ht="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9">
        <f>(((I569/60)/60/24)+DATE(1970,1,1)+(-5/24))</f>
        <v>42005.634189814817</v>
      </c>
      <c r="K569">
        <v>1417551194</v>
      </c>
      <c r="L569" s="19">
        <f>(((K569/60)/60/24)+DATE(1970,1,1)+(-5/24))</f>
        <v>41975.634189814817</v>
      </c>
      <c r="M569" t="b">
        <v>0</v>
      </c>
      <c r="N569">
        <v>0</v>
      </c>
      <c r="O569" t="b">
        <v>0</v>
      </c>
      <c r="P569" t="s">
        <v>8272</v>
      </c>
      <c r="Q569" s="5">
        <f>E569/D569</f>
        <v>0</v>
      </c>
      <c r="R569" s="8" t="e">
        <f>E569/N569</f>
        <v>#DIV/0!</v>
      </c>
      <c r="S569" s="9" t="str">
        <f>LEFT(P569, SEARCH("/",P569,1)-1)</f>
        <v>technology</v>
      </c>
      <c r="T569" s="9" t="str">
        <f>RIGHT(P569,LEN(P569)-SEARCH("/",P569,1))</f>
        <v>web</v>
      </c>
    </row>
    <row r="570" spans="1:20" ht="60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9">
        <f>(((I570/60)/60/24)+DATE(1970,1,1)+(-5/24))</f>
        <v>42385.249999999993</v>
      </c>
      <c r="K570">
        <v>1449785223</v>
      </c>
      <c r="L570" s="19">
        <f>(((K570/60)/60/24)+DATE(1970,1,1)+(-5/24))</f>
        <v>42348.713229166664</v>
      </c>
      <c r="M570" t="b">
        <v>0</v>
      </c>
      <c r="N570">
        <v>5</v>
      </c>
      <c r="O570" t="b">
        <v>0</v>
      </c>
      <c r="P570" t="s">
        <v>8272</v>
      </c>
      <c r="Q570" s="5">
        <f>E570/D570</f>
        <v>0.01</v>
      </c>
      <c r="R570" s="8">
        <f>E570/N570</f>
        <v>49</v>
      </c>
      <c r="S570" s="9" t="str">
        <f>LEFT(P570, SEARCH("/",P570,1)-1)</f>
        <v>technology</v>
      </c>
      <c r="T570" s="9" t="str">
        <f>RIGHT(P570,LEN(P570)-SEARCH("/",P570,1))</f>
        <v>web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9">
        <f>(((I571/60)/60/24)+DATE(1970,1,1)+(-5/24))</f>
        <v>42370.639027777775</v>
      </c>
      <c r="K571">
        <v>1449087612</v>
      </c>
      <c r="L571" s="19">
        <f>(((K571/60)/60/24)+DATE(1970,1,1)+(-5/24))</f>
        <v>42340.639027777775</v>
      </c>
      <c r="M571" t="b">
        <v>0</v>
      </c>
      <c r="N571">
        <v>1</v>
      </c>
      <c r="O571" t="b">
        <v>0</v>
      </c>
      <c r="P571" t="s">
        <v>8272</v>
      </c>
      <c r="Q571" s="5">
        <f>E571/D571</f>
        <v>8.0000000000000002E-3</v>
      </c>
      <c r="R571" s="8">
        <f>E571/N571</f>
        <v>20</v>
      </c>
      <c r="S571" s="9" t="str">
        <f>LEFT(P571, SEARCH("/",P571,1)-1)</f>
        <v>technology</v>
      </c>
      <c r="T571" s="9" t="str">
        <f>RIGHT(P571,LEN(P571)-SEARCH("/",P571,1))</f>
        <v>web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9">
        <f>(((I572/60)/60/24)+DATE(1970,1,1)+(-5/24))</f>
        <v>42418.589918981481</v>
      </c>
      <c r="K572">
        <v>1453230569</v>
      </c>
      <c r="L572" s="19">
        <f>(((K572/60)/60/24)+DATE(1970,1,1)+(-5/24))</f>
        <v>42388.589918981481</v>
      </c>
      <c r="M572" t="b">
        <v>0</v>
      </c>
      <c r="N572">
        <v>1</v>
      </c>
      <c r="O572" t="b">
        <v>0</v>
      </c>
      <c r="P572" t="s">
        <v>8272</v>
      </c>
      <c r="Q572" s="5">
        <f>E572/D572</f>
        <v>1.6705882352941177E-3</v>
      </c>
      <c r="R572" s="8">
        <f>E572/N572</f>
        <v>142</v>
      </c>
      <c r="S572" s="9" t="str">
        <f>LEFT(P572, SEARCH("/",P572,1)-1)</f>
        <v>technology</v>
      </c>
      <c r="T572" s="9" t="str">
        <f>RIGHT(P572,LEN(P572)-SEARCH("/",P572,1))</f>
        <v>web</v>
      </c>
    </row>
    <row r="573" spans="1:20" ht="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9">
        <f>(((I573/60)/60/24)+DATE(1970,1,1)+(-5/24))</f>
        <v>42211.957638888889</v>
      </c>
      <c r="K573">
        <v>1436297723</v>
      </c>
      <c r="L573" s="19">
        <f>(((K573/60)/60/24)+DATE(1970,1,1)+(-5/24))</f>
        <v>42192.607905092591</v>
      </c>
      <c r="M573" t="b">
        <v>0</v>
      </c>
      <c r="N573">
        <v>2</v>
      </c>
      <c r="O573" t="b">
        <v>0</v>
      </c>
      <c r="P573" t="s">
        <v>8272</v>
      </c>
      <c r="Q573" s="5">
        <f>E573/D573</f>
        <v>4.2399999999999998E-3</v>
      </c>
      <c r="R573" s="8">
        <f>E573/N573</f>
        <v>53</v>
      </c>
      <c r="S573" s="9" t="str">
        <f>LEFT(P573, SEARCH("/",P573,1)-1)</f>
        <v>technology</v>
      </c>
      <c r="T573" s="9" t="str">
        <f>RIGHT(P573,LEN(P573)-SEARCH("/",P573,1))</f>
        <v>web</v>
      </c>
    </row>
    <row r="574" spans="1:20" ht="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9">
        <f>(((I574/60)/60/24)+DATE(1970,1,1)+(-5/24))</f>
        <v>42312.549629629626</v>
      </c>
      <c r="K574">
        <v>1444065088</v>
      </c>
      <c r="L574" s="19">
        <f>(((K574/60)/60/24)+DATE(1970,1,1)+(-5/24))</f>
        <v>42282.507962962954</v>
      </c>
      <c r="M574" t="b">
        <v>0</v>
      </c>
      <c r="N574">
        <v>0</v>
      </c>
      <c r="O574" t="b">
        <v>0</v>
      </c>
      <c r="P574" t="s">
        <v>8272</v>
      </c>
      <c r="Q574" s="5">
        <f>E574/D574</f>
        <v>0</v>
      </c>
      <c r="R574" s="8" t="e">
        <f>E574/N574</f>
        <v>#DIV/0!</v>
      </c>
      <c r="S574" s="9" t="str">
        <f>LEFT(P574, SEARCH("/",P574,1)-1)</f>
        <v>technology</v>
      </c>
      <c r="T574" s="9" t="str">
        <f>RIGHT(P574,LEN(P574)-SEARCH("/",P574,1))</f>
        <v>web</v>
      </c>
    </row>
    <row r="575" spans="1:20" ht="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9">
        <f>(((I575/60)/60/24)+DATE(1970,1,1)+(-5/24))</f>
        <v>42021.841666666667</v>
      </c>
      <c r="K575">
        <v>1416445931</v>
      </c>
      <c r="L575" s="19">
        <f>(((K575/60)/60/24)+DATE(1970,1,1)+(-5/24))</f>
        <v>41962.841793981475</v>
      </c>
      <c r="M575" t="b">
        <v>0</v>
      </c>
      <c r="N575">
        <v>9</v>
      </c>
      <c r="O575" t="b">
        <v>0</v>
      </c>
      <c r="P575" t="s">
        <v>8272</v>
      </c>
      <c r="Q575" s="5">
        <f>E575/D575</f>
        <v>3.892538925389254E-3</v>
      </c>
      <c r="R575" s="8">
        <f>E575/N575</f>
        <v>38.444444444444443</v>
      </c>
      <c r="S575" s="9" t="str">
        <f>LEFT(P575, SEARCH("/",P575,1)-1)</f>
        <v>technology</v>
      </c>
      <c r="T575" s="9" t="str">
        <f>RIGHT(P575,LEN(P575)-SEARCH("/",P575,1))</f>
        <v>web</v>
      </c>
    </row>
    <row r="576" spans="1:20" ht="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9">
        <f>(((I576/60)/60/24)+DATE(1970,1,1)+(-5/24))</f>
        <v>42662.235034722216</v>
      </c>
      <c r="K576">
        <v>1474281507</v>
      </c>
      <c r="L576" s="19">
        <f>(((K576/60)/60/24)+DATE(1970,1,1)+(-5/24))</f>
        <v>42632.235034722216</v>
      </c>
      <c r="M576" t="b">
        <v>0</v>
      </c>
      <c r="N576">
        <v>4</v>
      </c>
      <c r="O576" t="b">
        <v>0</v>
      </c>
      <c r="P576" t="s">
        <v>8272</v>
      </c>
      <c r="Q576" s="5">
        <f>E576/D576</f>
        <v>7.1556350626118068E-3</v>
      </c>
      <c r="R576" s="8">
        <f>E576/N576</f>
        <v>20</v>
      </c>
      <c r="S576" s="9" t="str">
        <f>LEFT(P576, SEARCH("/",P576,1)-1)</f>
        <v>technology</v>
      </c>
      <c r="T576" s="9" t="str">
        <f>RIGHT(P576,LEN(P576)-SEARCH("/",P576,1))</f>
        <v>web</v>
      </c>
    </row>
    <row r="577" spans="1:20" ht="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9">
        <f>(((I577/60)/60/24)+DATE(1970,1,1)+(-5/24))</f>
        <v>42168.484293981477</v>
      </c>
      <c r="K577">
        <v>1431621443</v>
      </c>
      <c r="L577" s="19">
        <f>(((K577/60)/60/24)+DATE(1970,1,1)+(-5/24))</f>
        <v>42138.484293981477</v>
      </c>
      <c r="M577" t="b">
        <v>0</v>
      </c>
      <c r="N577">
        <v>4</v>
      </c>
      <c r="O577" t="b">
        <v>0</v>
      </c>
      <c r="P577" t="s">
        <v>8272</v>
      </c>
      <c r="Q577" s="5">
        <f>E577/D577</f>
        <v>4.3166666666666666E-3</v>
      </c>
      <c r="R577" s="8">
        <f>E577/N577</f>
        <v>64.75</v>
      </c>
      <c r="S577" s="9" t="str">
        <f>LEFT(P577, SEARCH("/",P577,1)-1)</f>
        <v>technology</v>
      </c>
      <c r="T577" s="9" t="str">
        <f>RIGHT(P577,LEN(P577)-SEARCH("/",P577,1))</f>
        <v>web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9">
        <f>(((I578/60)/60/24)+DATE(1970,1,1)+(-5/24))</f>
        <v>42091.221666666665</v>
      </c>
      <c r="K578">
        <v>1422357552</v>
      </c>
      <c r="L578" s="19">
        <f>(((K578/60)/60/24)+DATE(1970,1,1)+(-5/24))</f>
        <v>42031.263333333329</v>
      </c>
      <c r="M578" t="b">
        <v>0</v>
      </c>
      <c r="N578">
        <v>1</v>
      </c>
      <c r="O578" t="b">
        <v>0</v>
      </c>
      <c r="P578" t="s">
        <v>8272</v>
      </c>
      <c r="Q578" s="5">
        <f>E578/D578</f>
        <v>1.2500000000000001E-5</v>
      </c>
      <c r="R578" s="8">
        <f>E578/N578</f>
        <v>1</v>
      </c>
      <c r="S578" s="9" t="str">
        <f>LEFT(P578, SEARCH("/",P578,1)-1)</f>
        <v>technology</v>
      </c>
      <c r="T578" s="9" t="str">
        <f>RIGHT(P578,LEN(P578)-SEARCH("/",P578,1))</f>
        <v>web</v>
      </c>
    </row>
    <row r="579" spans="1:20" ht="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9">
        <f>(((I579/60)/60/24)+DATE(1970,1,1)+(-5/24))</f>
        <v>42510.380810185183</v>
      </c>
      <c r="K579">
        <v>1458569302</v>
      </c>
      <c r="L579" s="19">
        <f>(((K579/60)/60/24)+DATE(1970,1,1)+(-5/24))</f>
        <v>42450.380810185183</v>
      </c>
      <c r="M579" t="b">
        <v>0</v>
      </c>
      <c r="N579">
        <v>1</v>
      </c>
      <c r="O579" t="b">
        <v>0</v>
      </c>
      <c r="P579" t="s">
        <v>8272</v>
      </c>
      <c r="Q579" s="5">
        <f>E579/D579</f>
        <v>2E-3</v>
      </c>
      <c r="R579" s="8">
        <f>E579/N579</f>
        <v>10</v>
      </c>
      <c r="S579" s="9" t="str">
        <f>LEFT(P579, SEARCH("/",P579,1)-1)</f>
        <v>technology</v>
      </c>
      <c r="T579" s="9" t="str">
        <f>RIGHT(P579,LEN(P579)-SEARCH("/",P579,1))</f>
        <v>web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9">
        <f>(((I580/60)/60/24)+DATE(1970,1,1)+(-5/24))</f>
        <v>42254.370289351849</v>
      </c>
      <c r="K580">
        <v>1439560393</v>
      </c>
      <c r="L580" s="19">
        <f>(((K580/60)/60/24)+DATE(1970,1,1)+(-5/24))</f>
        <v>42230.370289351849</v>
      </c>
      <c r="M580" t="b">
        <v>0</v>
      </c>
      <c r="N580">
        <v>7</v>
      </c>
      <c r="O580" t="b">
        <v>0</v>
      </c>
      <c r="P580" t="s">
        <v>8272</v>
      </c>
      <c r="Q580" s="5">
        <f>E580/D580</f>
        <v>1.12E-4</v>
      </c>
      <c r="R580" s="8">
        <f>E580/N580</f>
        <v>2</v>
      </c>
      <c r="S580" s="9" t="str">
        <f>LEFT(P580, SEARCH("/",P580,1)-1)</f>
        <v>technology</v>
      </c>
      <c r="T580" s="9" t="str">
        <f>RIGHT(P580,LEN(P580)-SEARCH("/",P580,1))</f>
        <v>web</v>
      </c>
    </row>
    <row r="581" spans="1:20" ht="30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9">
        <f>(((I581/60)/60/24)+DATE(1970,1,1)+(-5/24))</f>
        <v>41998.643784722219</v>
      </c>
      <c r="K581">
        <v>1416947223</v>
      </c>
      <c r="L581" s="19">
        <f>(((K581/60)/60/24)+DATE(1970,1,1)+(-5/24))</f>
        <v>41968.643784722219</v>
      </c>
      <c r="M581" t="b">
        <v>0</v>
      </c>
      <c r="N581">
        <v>5</v>
      </c>
      <c r="O581" t="b">
        <v>0</v>
      </c>
      <c r="P581" t="s">
        <v>8272</v>
      </c>
      <c r="Q581" s="5">
        <f>E581/D581</f>
        <v>1.4583333333333334E-2</v>
      </c>
      <c r="R581" s="8">
        <f>E581/N581</f>
        <v>35</v>
      </c>
      <c r="S581" s="9" t="str">
        <f>LEFT(P581, SEARCH("/",P581,1)-1)</f>
        <v>technology</v>
      </c>
      <c r="T581" s="9" t="str">
        <f>RIGHT(P581,LEN(P581)-SEARCH("/",P581,1))</f>
        <v>web</v>
      </c>
    </row>
    <row r="582" spans="1:20" ht="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9">
        <f>(((I582/60)/60/24)+DATE(1970,1,1)+(-5/24))</f>
        <v>42635.699849537035</v>
      </c>
      <c r="K582">
        <v>1471988867</v>
      </c>
      <c r="L582" s="19">
        <f>(((K582/60)/60/24)+DATE(1970,1,1)+(-5/24))</f>
        <v>42605.699849537035</v>
      </c>
      <c r="M582" t="b">
        <v>0</v>
      </c>
      <c r="N582">
        <v>1</v>
      </c>
      <c r="O582" t="b">
        <v>0</v>
      </c>
      <c r="P582" t="s">
        <v>8272</v>
      </c>
      <c r="Q582" s="5">
        <f>E582/D582</f>
        <v>3.3333333333333332E-4</v>
      </c>
      <c r="R582" s="8">
        <f>E582/N582</f>
        <v>1</v>
      </c>
      <c r="S582" s="9" t="str">
        <f>LEFT(P582, SEARCH("/",P582,1)-1)</f>
        <v>technology</v>
      </c>
      <c r="T582" s="9" t="str">
        <f>RIGHT(P582,LEN(P582)-SEARCH("/",P582,1))</f>
        <v>web</v>
      </c>
    </row>
    <row r="583" spans="1:20" ht="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9">
        <f>(((I583/60)/60/24)+DATE(1970,1,1)+(-5/24))</f>
        <v>42217.804444444446</v>
      </c>
      <c r="K583">
        <v>1435882704</v>
      </c>
      <c r="L583" s="19">
        <f>(((K583/60)/60/24)+DATE(1970,1,1)+(-5/24))</f>
        <v>42187.804444444446</v>
      </c>
      <c r="M583" t="b">
        <v>0</v>
      </c>
      <c r="N583">
        <v>0</v>
      </c>
      <c r="O583" t="b">
        <v>0</v>
      </c>
      <c r="P583" t="s">
        <v>8272</v>
      </c>
      <c r="Q583" s="5">
        <f>E583/D583</f>
        <v>0</v>
      </c>
      <c r="R583" s="8" t="e">
        <f>E583/N583</f>
        <v>#DIV/0!</v>
      </c>
      <c r="S583" s="9" t="str">
        <f>LEFT(P583, SEARCH("/",P583,1)-1)</f>
        <v>technology</v>
      </c>
      <c r="T583" s="9" t="str">
        <f>RIGHT(P583,LEN(P583)-SEARCH("/",P583,1))</f>
        <v>web</v>
      </c>
    </row>
    <row r="584" spans="1:20" ht="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9">
        <f>(((I584/60)/60/24)+DATE(1970,1,1)+(-5/24))</f>
        <v>42078.541666666664</v>
      </c>
      <c r="K584">
        <v>1424454319</v>
      </c>
      <c r="L584" s="19">
        <f>(((K584/60)/60/24)+DATE(1970,1,1)+(-5/24))</f>
        <v>42055.531469907401</v>
      </c>
      <c r="M584" t="b">
        <v>0</v>
      </c>
      <c r="N584">
        <v>0</v>
      </c>
      <c r="O584" t="b">
        <v>0</v>
      </c>
      <c r="P584" t="s">
        <v>8272</v>
      </c>
      <c r="Q584" s="5">
        <f>E584/D584</f>
        <v>0</v>
      </c>
      <c r="R584" s="8" t="e">
        <f>E584/N584</f>
        <v>#DIV/0!</v>
      </c>
      <c r="S584" s="9" t="str">
        <f>LEFT(P584, SEARCH("/",P584,1)-1)</f>
        <v>technology</v>
      </c>
      <c r="T584" s="9" t="str">
        <f>RIGHT(P584,LEN(P584)-SEARCH("/",P584,1))</f>
        <v>web</v>
      </c>
    </row>
    <row r="585" spans="1:20" ht="30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9">
        <f>(((I585/60)/60/24)+DATE(1970,1,1)+(-5/24))</f>
        <v>42082.688506944447</v>
      </c>
      <c r="K585">
        <v>1424212287</v>
      </c>
      <c r="L585" s="19">
        <f>(((K585/60)/60/24)+DATE(1970,1,1)+(-5/24))</f>
        <v>42052.730173611104</v>
      </c>
      <c r="M585" t="b">
        <v>0</v>
      </c>
      <c r="N585">
        <v>1</v>
      </c>
      <c r="O585" t="b">
        <v>0</v>
      </c>
      <c r="P585" t="s">
        <v>8272</v>
      </c>
      <c r="Q585" s="5">
        <f>E585/D585</f>
        <v>1.1111111111111112E-4</v>
      </c>
      <c r="R585" s="8">
        <f>E585/N585</f>
        <v>1</v>
      </c>
      <c r="S585" s="9" t="str">
        <f>LEFT(P585, SEARCH("/",P585,1)-1)</f>
        <v>technology</v>
      </c>
      <c r="T585" s="9" t="str">
        <f>RIGHT(P585,LEN(P585)-SEARCH("/",P585,1))</f>
        <v>web</v>
      </c>
    </row>
    <row r="586" spans="1:20" ht="30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9">
        <f>(((I586/60)/60/24)+DATE(1970,1,1)+(-5/24))</f>
        <v>42079.466620370367</v>
      </c>
      <c r="K586">
        <v>1423933916</v>
      </c>
      <c r="L586" s="19">
        <f>(((K586/60)/60/24)+DATE(1970,1,1)+(-5/24))</f>
        <v>42049.508287037032</v>
      </c>
      <c r="M586" t="b">
        <v>0</v>
      </c>
      <c r="N586">
        <v>2</v>
      </c>
      <c r="O586" t="b">
        <v>0</v>
      </c>
      <c r="P586" t="s">
        <v>8272</v>
      </c>
      <c r="Q586" s="5">
        <f>E586/D586</f>
        <v>0.01</v>
      </c>
      <c r="R586" s="8">
        <f>E586/N586</f>
        <v>5</v>
      </c>
      <c r="S586" s="9" t="str">
        <f>LEFT(P586, SEARCH("/",P586,1)-1)</f>
        <v>technology</v>
      </c>
      <c r="T586" s="9" t="str">
        <f>RIGHT(P586,LEN(P586)-SEARCH("/",P586,1))</f>
        <v>web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9">
        <f>(((I587/60)/60/24)+DATE(1970,1,1)+(-5/24))</f>
        <v>42338.791666666664</v>
      </c>
      <c r="K587">
        <v>1444123377</v>
      </c>
      <c r="L587" s="19">
        <f>(((K587/60)/60/24)+DATE(1970,1,1)+(-5/24))</f>
        <v>42283.182604166665</v>
      </c>
      <c r="M587" t="b">
        <v>0</v>
      </c>
      <c r="N587">
        <v>0</v>
      </c>
      <c r="O587" t="b">
        <v>0</v>
      </c>
      <c r="P587" t="s">
        <v>8272</v>
      </c>
      <c r="Q587" s="5">
        <f>E587/D587</f>
        <v>0</v>
      </c>
      <c r="R587" s="8" t="e">
        <f>E587/N587</f>
        <v>#DIV/0!</v>
      </c>
      <c r="S587" s="9" t="str">
        <f>LEFT(P587, SEARCH("/",P587,1)-1)</f>
        <v>technology</v>
      </c>
      <c r="T587" s="9" t="str">
        <f>RIGHT(P587,LEN(P587)-SEARCH("/",P587,1))</f>
        <v>web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9">
        <f>(((I588/60)/60/24)+DATE(1970,1,1)+(-5/24))</f>
        <v>42050.645914351851</v>
      </c>
      <c r="K588">
        <v>1421440207</v>
      </c>
      <c r="L588" s="19">
        <f>(((K588/60)/60/24)+DATE(1970,1,1)+(-5/24))</f>
        <v>42020.645914351851</v>
      </c>
      <c r="M588" t="b">
        <v>0</v>
      </c>
      <c r="N588">
        <v>4</v>
      </c>
      <c r="O588" t="b">
        <v>0</v>
      </c>
      <c r="P588" t="s">
        <v>8272</v>
      </c>
      <c r="Q588" s="5">
        <f>E588/D588</f>
        <v>5.5999999999999999E-3</v>
      </c>
      <c r="R588" s="8">
        <f>E588/N588</f>
        <v>14</v>
      </c>
      <c r="S588" s="9" t="str">
        <f>LEFT(P588, SEARCH("/",P588,1)-1)</f>
        <v>technology</v>
      </c>
      <c r="T588" s="9" t="str">
        <f>RIGHT(P588,LEN(P588)-SEARCH("/",P588,1))</f>
        <v>web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9">
        <f>(((I589/60)/60/24)+DATE(1970,1,1)+(-5/24))</f>
        <v>42110.548993055556</v>
      </c>
      <c r="K589">
        <v>1426615833</v>
      </c>
      <c r="L589" s="19">
        <f>(((K589/60)/60/24)+DATE(1970,1,1)+(-5/24))</f>
        <v>42080.548993055556</v>
      </c>
      <c r="M589" t="b">
        <v>0</v>
      </c>
      <c r="N589">
        <v>7</v>
      </c>
      <c r="O589" t="b">
        <v>0</v>
      </c>
      <c r="P589" t="s">
        <v>8272</v>
      </c>
      <c r="Q589" s="5">
        <f>E589/D589</f>
        <v>9.0833333333333335E-2</v>
      </c>
      <c r="R589" s="8">
        <f>E589/N589</f>
        <v>389.28571428571428</v>
      </c>
      <c r="S589" s="9" t="str">
        <f>LEFT(P589, SEARCH("/",P589,1)-1)</f>
        <v>technology</v>
      </c>
      <c r="T589" s="9" t="str">
        <f>RIGHT(P589,LEN(P589)-SEARCH("/",P589,1))</f>
        <v>web</v>
      </c>
    </row>
    <row r="590" spans="1:20" ht="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9">
        <f>(((I590/60)/60/24)+DATE(1970,1,1)+(-5/24))</f>
        <v>42691.602847222217</v>
      </c>
      <c r="K590">
        <v>1474223286</v>
      </c>
      <c r="L590" s="19">
        <f>(((K590/60)/60/24)+DATE(1970,1,1)+(-5/24))</f>
        <v>42631.56118055556</v>
      </c>
      <c r="M590" t="b">
        <v>0</v>
      </c>
      <c r="N590">
        <v>2</v>
      </c>
      <c r="O590" t="b">
        <v>0</v>
      </c>
      <c r="P590" t="s">
        <v>8272</v>
      </c>
      <c r="Q590" s="5">
        <f>E590/D590</f>
        <v>3.3444444444444443E-2</v>
      </c>
      <c r="R590" s="8">
        <f>E590/N590</f>
        <v>150.5</v>
      </c>
      <c r="S590" s="9" t="str">
        <f>LEFT(P590, SEARCH("/",P590,1)-1)</f>
        <v>technology</v>
      </c>
      <c r="T590" s="9" t="str">
        <f>RIGHT(P590,LEN(P590)-SEARCH("/",P590,1))</f>
        <v>web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9">
        <f>(((I591/60)/60/24)+DATE(1970,1,1)+(-5/24))</f>
        <v>42193.406238425923</v>
      </c>
      <c r="K591">
        <v>1435070699</v>
      </c>
      <c r="L591" s="19">
        <f>(((K591/60)/60/24)+DATE(1970,1,1)+(-5/24))</f>
        <v>42178.406238425923</v>
      </c>
      <c r="M591" t="b">
        <v>0</v>
      </c>
      <c r="N591">
        <v>1</v>
      </c>
      <c r="O591" t="b">
        <v>0</v>
      </c>
      <c r="P591" t="s">
        <v>8272</v>
      </c>
      <c r="Q591" s="5">
        <f>E591/D591</f>
        <v>1.3333333333333334E-4</v>
      </c>
      <c r="R591" s="8">
        <f>E591/N591</f>
        <v>1</v>
      </c>
      <c r="S591" s="9" t="str">
        <f>LEFT(P591, SEARCH("/",P591,1)-1)</f>
        <v>technology</v>
      </c>
      <c r="T591" s="9" t="str">
        <f>RIGHT(P591,LEN(P591)-SEARCH("/",P591,1))</f>
        <v>web</v>
      </c>
    </row>
    <row r="592" spans="1:20" ht="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9">
        <f>(((I592/60)/60/24)+DATE(1970,1,1)+(-5/24))</f>
        <v>42408.334027777775</v>
      </c>
      <c r="K592">
        <v>1452259131</v>
      </c>
      <c r="L592" s="19">
        <f>(((K592/60)/60/24)+DATE(1970,1,1)+(-5/24))</f>
        <v>42377.34642361111</v>
      </c>
      <c r="M592" t="b">
        <v>0</v>
      </c>
      <c r="N592">
        <v>9</v>
      </c>
      <c r="O592" t="b">
        <v>0</v>
      </c>
      <c r="P592" t="s">
        <v>8272</v>
      </c>
      <c r="Q592" s="5">
        <f>E592/D592</f>
        <v>4.4600000000000001E-2</v>
      </c>
      <c r="R592" s="8">
        <f>E592/N592</f>
        <v>24.777777777777779</v>
      </c>
      <c r="S592" s="9" t="str">
        <f>LEFT(P592, SEARCH("/",P592,1)-1)</f>
        <v>technology</v>
      </c>
      <c r="T592" s="9" t="str">
        <f>RIGHT(P592,LEN(P592)-SEARCH("/",P592,1))</f>
        <v>web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9">
        <f>(((I593/60)/60/24)+DATE(1970,1,1)+(-5/24))</f>
        <v>42207.334837962961</v>
      </c>
      <c r="K593">
        <v>1434978130</v>
      </c>
      <c r="L593" s="19">
        <f>(((K593/60)/60/24)+DATE(1970,1,1)+(-5/24))</f>
        <v>42177.334837962961</v>
      </c>
      <c r="M593" t="b">
        <v>0</v>
      </c>
      <c r="N593">
        <v>2</v>
      </c>
      <c r="O593" t="b">
        <v>0</v>
      </c>
      <c r="P593" t="s">
        <v>8272</v>
      </c>
      <c r="Q593" s="5">
        <f>E593/D593</f>
        <v>6.0999999999999997E-4</v>
      </c>
      <c r="R593" s="8">
        <f>E593/N593</f>
        <v>30.5</v>
      </c>
      <c r="S593" s="9" t="str">
        <f>LEFT(P593, SEARCH("/",P593,1)-1)</f>
        <v>technology</v>
      </c>
      <c r="T593" s="9" t="str">
        <f>RIGHT(P593,LEN(P593)-SEARCH("/",P593,1))</f>
        <v>web</v>
      </c>
    </row>
    <row r="594" spans="1:20" ht="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9">
        <f>(((I594/60)/60/24)+DATE(1970,1,1)+(-5/24))</f>
        <v>41976.023842592585</v>
      </c>
      <c r="K594">
        <v>1414992860</v>
      </c>
      <c r="L594" s="19">
        <f>(((K594/60)/60/24)+DATE(1970,1,1)+(-5/24))</f>
        <v>41946.023842592593</v>
      </c>
      <c r="M594" t="b">
        <v>0</v>
      </c>
      <c r="N594">
        <v>1</v>
      </c>
      <c r="O594" t="b">
        <v>0</v>
      </c>
      <c r="P594" t="s">
        <v>8272</v>
      </c>
      <c r="Q594" s="5">
        <f>E594/D594</f>
        <v>3.3333333333333333E-2</v>
      </c>
      <c r="R594" s="8">
        <f>E594/N594</f>
        <v>250</v>
      </c>
      <c r="S594" s="9" t="str">
        <f>LEFT(P594, SEARCH("/",P594,1)-1)</f>
        <v>technology</v>
      </c>
      <c r="T594" s="9" t="str">
        <f>RIGHT(P594,LEN(P594)-SEARCH("/",P594,1))</f>
        <v>web</v>
      </c>
    </row>
    <row r="595" spans="1:20" ht="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9">
        <f>(((I595/60)/60/24)+DATE(1970,1,1)+(-5/24))</f>
        <v>42100.427604166667</v>
      </c>
      <c r="K595">
        <v>1425744945</v>
      </c>
      <c r="L595" s="19">
        <f>(((K595/60)/60/24)+DATE(1970,1,1)+(-5/24))</f>
        <v>42070.469270833331</v>
      </c>
      <c r="M595" t="b">
        <v>0</v>
      </c>
      <c r="N595">
        <v>7</v>
      </c>
      <c r="O595" t="b">
        <v>0</v>
      </c>
      <c r="P595" t="s">
        <v>8272</v>
      </c>
      <c r="Q595" s="5">
        <f>E595/D595</f>
        <v>0.23</v>
      </c>
      <c r="R595" s="8">
        <f>E595/N595</f>
        <v>16.428571428571427</v>
      </c>
      <c r="S595" s="9" t="str">
        <f>LEFT(P595, SEARCH("/",P595,1)-1)</f>
        <v>technology</v>
      </c>
      <c r="T595" s="9" t="str">
        <f>RIGHT(P595,LEN(P595)-SEARCH("/",P595,1))</f>
        <v>web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9">
        <f>(((I596/60)/60/24)+DATE(1970,1,1)+(-5/24))</f>
        <v>42476.571828703702</v>
      </c>
      <c r="K596">
        <v>1458240206</v>
      </c>
      <c r="L596" s="19">
        <f>(((K596/60)/60/24)+DATE(1970,1,1)+(-5/24))</f>
        <v>42446.571828703702</v>
      </c>
      <c r="M596" t="b">
        <v>0</v>
      </c>
      <c r="N596">
        <v>2</v>
      </c>
      <c r="O596" t="b">
        <v>0</v>
      </c>
      <c r="P596" t="s">
        <v>8272</v>
      </c>
      <c r="Q596" s="5">
        <f>E596/D596</f>
        <v>1.0399999999999999E-3</v>
      </c>
      <c r="R596" s="8">
        <f>E596/N596</f>
        <v>13</v>
      </c>
      <c r="S596" s="9" t="str">
        <f>LEFT(P596, SEARCH("/",P596,1)-1)</f>
        <v>technology</v>
      </c>
      <c r="T596" s="9" t="str">
        <f>RIGHT(P596,LEN(P596)-SEARCH("/",P596,1))</f>
        <v>web</v>
      </c>
    </row>
    <row r="597" spans="1:20" ht="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9">
        <f>(((I597/60)/60/24)+DATE(1970,1,1)+(-5/24))</f>
        <v>42127.861550925918</v>
      </c>
      <c r="K597">
        <v>1426815638</v>
      </c>
      <c r="L597" s="19">
        <f>(((K597/60)/60/24)+DATE(1970,1,1)+(-5/24))</f>
        <v>42082.861550925918</v>
      </c>
      <c r="M597" t="b">
        <v>0</v>
      </c>
      <c r="N597">
        <v>8</v>
      </c>
      <c r="O597" t="b">
        <v>0</v>
      </c>
      <c r="P597" t="s">
        <v>8272</v>
      </c>
      <c r="Q597" s="5">
        <f>E597/D597</f>
        <v>4.2599999999999999E-3</v>
      </c>
      <c r="R597" s="8">
        <f>E597/N597</f>
        <v>53.25</v>
      </c>
      <c r="S597" s="9" t="str">
        <f>LEFT(P597, SEARCH("/",P597,1)-1)</f>
        <v>technology</v>
      </c>
      <c r="T597" s="9" t="str">
        <f>RIGHT(P597,LEN(P597)-SEARCH("/",P597,1))</f>
        <v>web</v>
      </c>
    </row>
    <row r="598" spans="1:20" ht="30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9">
        <f>(((I598/60)/60/24)+DATE(1970,1,1)+(-5/24))</f>
        <v>42676.688564814809</v>
      </c>
      <c r="K598">
        <v>1475530292</v>
      </c>
      <c r="L598" s="19">
        <f>(((K598/60)/60/24)+DATE(1970,1,1)+(-5/24))</f>
        <v>42646.688564814809</v>
      </c>
      <c r="M598" t="b">
        <v>0</v>
      </c>
      <c r="N598">
        <v>2</v>
      </c>
      <c r="O598" t="b">
        <v>0</v>
      </c>
      <c r="P598" t="s">
        <v>8272</v>
      </c>
      <c r="Q598" s="5">
        <f>E598/D598</f>
        <v>2.9999999999999997E-4</v>
      </c>
      <c r="R598" s="8">
        <f>E598/N598</f>
        <v>3</v>
      </c>
      <c r="S598" s="9" t="str">
        <f>LEFT(P598, SEARCH("/",P598,1)-1)</f>
        <v>technology</v>
      </c>
      <c r="T598" s="9" t="str">
        <f>RIGHT(P598,LEN(P598)-SEARCH("/",P598,1))</f>
        <v>web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9">
        <f>(((I599/60)/60/24)+DATE(1970,1,1)+(-5/24))</f>
        <v>42582.458333333336</v>
      </c>
      <c r="K599">
        <v>1466787335</v>
      </c>
      <c r="L599" s="19">
        <f>(((K599/60)/60/24)+DATE(1970,1,1)+(-5/24))</f>
        <v>42545.496932870366</v>
      </c>
      <c r="M599" t="b">
        <v>0</v>
      </c>
      <c r="N599">
        <v>2</v>
      </c>
      <c r="O599" t="b">
        <v>0</v>
      </c>
      <c r="P599" t="s">
        <v>8272</v>
      </c>
      <c r="Q599" s="5">
        <f>E599/D599</f>
        <v>2.6666666666666666E-3</v>
      </c>
      <c r="R599" s="8">
        <f>E599/N599</f>
        <v>10</v>
      </c>
      <c r="S599" s="9" t="str">
        <f>LEFT(P599, SEARCH("/",P599,1)-1)</f>
        <v>technology</v>
      </c>
      <c r="T599" s="9" t="str">
        <f>RIGHT(P599,LEN(P599)-SEARCH("/",P599,1))</f>
        <v>web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9">
        <f>(((I600/60)/60/24)+DATE(1970,1,1)+(-5/24))</f>
        <v>41977.793761574074</v>
      </c>
      <c r="K600">
        <v>1415145781</v>
      </c>
      <c r="L600" s="19">
        <f>(((K600/60)/60/24)+DATE(1970,1,1)+(-5/24))</f>
        <v>41947.793761574074</v>
      </c>
      <c r="M600" t="b">
        <v>0</v>
      </c>
      <c r="N600">
        <v>7</v>
      </c>
      <c r="O600" t="b">
        <v>0</v>
      </c>
      <c r="P600" t="s">
        <v>8272</v>
      </c>
      <c r="Q600" s="5">
        <f>E600/D600</f>
        <v>0.34</v>
      </c>
      <c r="R600" s="8">
        <f>E600/N600</f>
        <v>121.42857142857143</v>
      </c>
      <c r="S600" s="9" t="str">
        <f>LEFT(P600, SEARCH("/",P600,1)-1)</f>
        <v>technology</v>
      </c>
      <c r="T600" s="9" t="str">
        <f>RIGHT(P600,LEN(P600)-SEARCH("/",P600,1))</f>
        <v>web</v>
      </c>
    </row>
    <row r="601" spans="1:20" ht="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9">
        <f>(((I601/60)/60/24)+DATE(1970,1,1)+(-5/24))</f>
        <v>42071.427777777775</v>
      </c>
      <c r="K601">
        <v>1423769402</v>
      </c>
      <c r="L601" s="19">
        <f>(((K601/60)/60/24)+DATE(1970,1,1)+(-5/24))</f>
        <v>42047.604189814818</v>
      </c>
      <c r="M601" t="b">
        <v>0</v>
      </c>
      <c r="N601">
        <v>2</v>
      </c>
      <c r="O601" t="b">
        <v>0</v>
      </c>
      <c r="P601" t="s">
        <v>8272</v>
      </c>
      <c r="Q601" s="5">
        <f>E601/D601</f>
        <v>6.2E-4</v>
      </c>
      <c r="R601" s="8">
        <f>E601/N601</f>
        <v>15.5</v>
      </c>
      <c r="S601" s="9" t="str">
        <f>LEFT(P601, SEARCH("/",P601,1)-1)</f>
        <v>technology</v>
      </c>
      <c r="T601" s="9" t="str">
        <f>RIGHT(P601,LEN(P601)-SEARCH("/",P601,1))</f>
        <v>web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9">
        <f>(((I602/60)/60/24)+DATE(1970,1,1)+(-5/24))</f>
        <v>42133.589837962958</v>
      </c>
      <c r="K602">
        <v>1426014562</v>
      </c>
      <c r="L602" s="19">
        <f>(((K602/60)/60/24)+DATE(1970,1,1)+(-5/24))</f>
        <v>42073.589837962958</v>
      </c>
      <c r="M602" t="b">
        <v>0</v>
      </c>
      <c r="N602">
        <v>1</v>
      </c>
      <c r="O602" t="b">
        <v>0</v>
      </c>
      <c r="P602" t="s">
        <v>8272</v>
      </c>
      <c r="Q602" s="5">
        <f>E602/D602</f>
        <v>0.02</v>
      </c>
      <c r="R602" s="8">
        <f>E602/N602</f>
        <v>100</v>
      </c>
      <c r="S602" s="9" t="str">
        <f>LEFT(P602, SEARCH("/",P602,1)-1)</f>
        <v>technology</v>
      </c>
      <c r="T602" s="9" t="str">
        <f>RIGHT(P602,LEN(P602)-SEARCH("/",P602,1))</f>
        <v>web</v>
      </c>
    </row>
    <row r="603" spans="1:20" ht="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9">
        <f>(((I603/60)/60/24)+DATE(1970,1,1)+(-5/24))</f>
        <v>41999.64975694444</v>
      </c>
      <c r="K603">
        <v>1417034139</v>
      </c>
      <c r="L603" s="19">
        <f>(((K603/60)/60/24)+DATE(1970,1,1)+(-5/24))</f>
        <v>41969.64975694444</v>
      </c>
      <c r="M603" t="b">
        <v>0</v>
      </c>
      <c r="N603">
        <v>6</v>
      </c>
      <c r="O603" t="b">
        <v>0</v>
      </c>
      <c r="P603" t="s">
        <v>8272</v>
      </c>
      <c r="Q603" s="5">
        <f>E603/D603</f>
        <v>1.4E-2</v>
      </c>
      <c r="R603" s="8">
        <f>E603/N603</f>
        <v>23.333333333333332</v>
      </c>
      <c r="S603" s="9" t="str">
        <f>LEFT(P603, SEARCH("/",P603,1)-1)</f>
        <v>technology</v>
      </c>
      <c r="T603" s="9" t="str">
        <f>RIGHT(P603,LEN(P603)-SEARCH("/",P603,1))</f>
        <v>web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9">
        <f>(((I604/60)/60/24)+DATE(1970,1,1)+(-5/24))</f>
        <v>42173.585821759254</v>
      </c>
      <c r="K604">
        <v>1432062215</v>
      </c>
      <c r="L604" s="19">
        <f>(((K604/60)/60/24)+DATE(1970,1,1)+(-5/24))</f>
        <v>42143.585821759254</v>
      </c>
      <c r="M604" t="b">
        <v>0</v>
      </c>
      <c r="N604">
        <v>0</v>
      </c>
      <c r="O604" t="b">
        <v>0</v>
      </c>
      <c r="P604" t="s">
        <v>8272</v>
      </c>
      <c r="Q604" s="5">
        <f>E604/D604</f>
        <v>0</v>
      </c>
      <c r="R604" s="8" t="e">
        <f>E604/N604</f>
        <v>#DIV/0!</v>
      </c>
      <c r="S604" s="9" t="str">
        <f>LEFT(P604, SEARCH("/",P604,1)-1)</f>
        <v>technology</v>
      </c>
      <c r="T604" s="9" t="str">
        <f>RIGHT(P604,LEN(P604)-SEARCH("/",P604,1))</f>
        <v>web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9">
        <f>(((I605/60)/60/24)+DATE(1970,1,1)+(-5/24))</f>
        <v>41865.430821759255</v>
      </c>
      <c r="K605">
        <v>1405437623</v>
      </c>
      <c r="L605" s="19">
        <f>(((K605/60)/60/24)+DATE(1970,1,1)+(-5/24))</f>
        <v>41835.430821759255</v>
      </c>
      <c r="M605" t="b">
        <v>0</v>
      </c>
      <c r="N605">
        <v>13</v>
      </c>
      <c r="O605" t="b">
        <v>0</v>
      </c>
      <c r="P605" t="s">
        <v>8272</v>
      </c>
      <c r="Q605" s="5">
        <f>E605/D605</f>
        <v>3.9334666666666664E-2</v>
      </c>
      <c r="R605" s="8">
        <f>E605/N605</f>
        <v>45.386153846153846</v>
      </c>
      <c r="S605" s="9" t="str">
        <f>LEFT(P605, SEARCH("/",P605,1)-1)</f>
        <v>technology</v>
      </c>
      <c r="T605" s="9" t="str">
        <f>RIGHT(P605,LEN(P605)-SEARCH("/",P605,1))</f>
        <v>web</v>
      </c>
    </row>
    <row r="606" spans="1:20" ht="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9">
        <f>(((I606/60)/60/24)+DATE(1970,1,1)+(-5/24))</f>
        <v>41878.827037037037</v>
      </c>
      <c r="K606">
        <v>1406595056</v>
      </c>
      <c r="L606" s="19">
        <f>(((K606/60)/60/24)+DATE(1970,1,1)+(-5/24))</f>
        <v>41848.827037037037</v>
      </c>
      <c r="M606" t="b">
        <v>0</v>
      </c>
      <c r="N606">
        <v>0</v>
      </c>
      <c r="O606" t="b">
        <v>0</v>
      </c>
      <c r="P606" t="s">
        <v>8272</v>
      </c>
      <c r="Q606" s="5">
        <f>E606/D606</f>
        <v>0</v>
      </c>
      <c r="R606" s="8" t="e">
        <f>E606/N606</f>
        <v>#DIV/0!</v>
      </c>
      <c r="S606" s="9" t="str">
        <f>LEFT(P606, SEARCH("/",P606,1)-1)</f>
        <v>technology</v>
      </c>
      <c r="T606" s="9" t="str">
        <f>RIGHT(P606,LEN(P606)-SEARCH("/",P606,1))</f>
        <v>web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9">
        <f>(((I607/60)/60/24)+DATE(1970,1,1)+(-5/24))</f>
        <v>42239.14939814814</v>
      </c>
      <c r="K607">
        <v>1436430908</v>
      </c>
      <c r="L607" s="19">
        <f>(((K607/60)/60/24)+DATE(1970,1,1)+(-5/24))</f>
        <v>42194.14939814814</v>
      </c>
      <c r="M607" t="b">
        <v>0</v>
      </c>
      <c r="N607">
        <v>8</v>
      </c>
      <c r="O607" t="b">
        <v>0</v>
      </c>
      <c r="P607" t="s">
        <v>8272</v>
      </c>
      <c r="Q607" s="5">
        <f>E607/D607</f>
        <v>2.6200000000000001E-2</v>
      </c>
      <c r="R607" s="8">
        <f>E607/N607</f>
        <v>16.375</v>
      </c>
      <c r="S607" s="9" t="str">
        <f>LEFT(P607, SEARCH("/",P607,1)-1)</f>
        <v>technology</v>
      </c>
      <c r="T607" s="9" t="str">
        <f>RIGHT(P607,LEN(P607)-SEARCH("/",P607,1))</f>
        <v>web</v>
      </c>
    </row>
    <row r="608" spans="1:20" ht="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9">
        <f>(((I608/60)/60/24)+DATE(1970,1,1)+(-5/24))</f>
        <v>42148.416666666664</v>
      </c>
      <c r="K608">
        <v>1428507409</v>
      </c>
      <c r="L608" s="19">
        <f>(((K608/60)/60/24)+DATE(1970,1,1)+(-5/24))</f>
        <v>42102.442233796297</v>
      </c>
      <c r="M608" t="b">
        <v>0</v>
      </c>
      <c r="N608">
        <v>1</v>
      </c>
      <c r="O608" t="b">
        <v>0</v>
      </c>
      <c r="P608" t="s">
        <v>8272</v>
      </c>
      <c r="Q608" s="5">
        <f>E608/D608</f>
        <v>2E-3</v>
      </c>
      <c r="R608" s="8">
        <f>E608/N608</f>
        <v>10</v>
      </c>
      <c r="S608" s="9" t="str">
        <f>LEFT(P608, SEARCH("/",P608,1)-1)</f>
        <v>technology</v>
      </c>
      <c r="T608" s="9" t="str">
        <f>RIGHT(P608,LEN(P608)-SEARCH("/",P608,1))</f>
        <v>web</v>
      </c>
    </row>
    <row r="609" spans="1:20" ht="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9">
        <f>(((I609/60)/60/24)+DATE(1970,1,1)+(-5/24))</f>
        <v>42330.65898148148</v>
      </c>
      <c r="K609">
        <v>1445629736</v>
      </c>
      <c r="L609" s="19">
        <f>(((K609/60)/60/24)+DATE(1970,1,1)+(-5/24))</f>
        <v>42300.617314814815</v>
      </c>
      <c r="M609" t="b">
        <v>0</v>
      </c>
      <c r="N609">
        <v>0</v>
      </c>
      <c r="O609" t="b">
        <v>0</v>
      </c>
      <c r="P609" t="s">
        <v>8272</v>
      </c>
      <c r="Q609" s="5">
        <f>E609/D609</f>
        <v>0</v>
      </c>
      <c r="R609" s="8" t="e">
        <f>E609/N609</f>
        <v>#DIV/0!</v>
      </c>
      <c r="S609" s="9" t="str">
        <f>LEFT(P609, SEARCH("/",P609,1)-1)</f>
        <v>technology</v>
      </c>
      <c r="T609" s="9" t="str">
        <f>RIGHT(P609,LEN(P609)-SEARCH("/",P609,1))</f>
        <v>web</v>
      </c>
    </row>
    <row r="610" spans="1:20" ht="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9">
        <f>(((I610/60)/60/24)+DATE(1970,1,1)+(-5/24))</f>
        <v>42170.712731481479</v>
      </c>
      <c r="K610">
        <v>1431813980</v>
      </c>
      <c r="L610" s="19">
        <f>(((K610/60)/60/24)+DATE(1970,1,1)+(-5/24))</f>
        <v>42140.712731481479</v>
      </c>
      <c r="M610" t="b">
        <v>0</v>
      </c>
      <c r="N610">
        <v>5</v>
      </c>
      <c r="O610" t="b">
        <v>0</v>
      </c>
      <c r="P610" t="s">
        <v>8272</v>
      </c>
      <c r="Q610" s="5">
        <f>E610/D610</f>
        <v>9.7400000000000004E-3</v>
      </c>
      <c r="R610" s="8">
        <f>E610/N610</f>
        <v>292.2</v>
      </c>
      <c r="S610" s="9" t="str">
        <f>LEFT(P610, SEARCH("/",P610,1)-1)</f>
        <v>technology</v>
      </c>
      <c r="T610" s="9" t="str">
        <f>RIGHT(P610,LEN(P610)-SEARCH("/",P610,1))</f>
        <v>web</v>
      </c>
    </row>
    <row r="611" spans="1:20" ht="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9">
        <f>(((I611/60)/60/24)+DATE(1970,1,1)+(-5/24))</f>
        <v>42336.867407407401</v>
      </c>
      <c r="K611">
        <v>1446166144</v>
      </c>
      <c r="L611" s="19">
        <f>(((K611/60)/60/24)+DATE(1970,1,1)+(-5/24))</f>
        <v>42306.825740740744</v>
      </c>
      <c r="M611" t="b">
        <v>0</v>
      </c>
      <c r="N611">
        <v>1</v>
      </c>
      <c r="O611" t="b">
        <v>0</v>
      </c>
      <c r="P611" t="s">
        <v>8272</v>
      </c>
      <c r="Q611" s="5">
        <f>E611/D611</f>
        <v>6.41025641025641E-3</v>
      </c>
      <c r="R611" s="8">
        <f>E611/N611</f>
        <v>5</v>
      </c>
      <c r="S611" s="9" t="str">
        <f>LEFT(P611, SEARCH("/",P611,1)-1)</f>
        <v>technology</v>
      </c>
      <c r="T611" s="9" t="str">
        <f>RIGHT(P611,LEN(P611)-SEARCH("/",P611,1))</f>
        <v>web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9">
        <f>(((I612/60)/60/24)+DATE(1970,1,1)+(-5/24))</f>
        <v>42116.622523148144</v>
      </c>
      <c r="K612">
        <v>1427140586</v>
      </c>
      <c r="L612" s="19">
        <f>(((K612/60)/60/24)+DATE(1970,1,1)+(-5/24))</f>
        <v>42086.622523148144</v>
      </c>
      <c r="M612" t="b">
        <v>0</v>
      </c>
      <c r="N612">
        <v>0</v>
      </c>
      <c r="O612" t="b">
        <v>0</v>
      </c>
      <c r="P612" t="s">
        <v>8272</v>
      </c>
      <c r="Q612" s="5">
        <f>E612/D612</f>
        <v>0</v>
      </c>
      <c r="R612" s="8" t="e">
        <f>E612/N612</f>
        <v>#DIV/0!</v>
      </c>
      <c r="S612" s="9" t="str">
        <f>LEFT(P612, SEARCH("/",P612,1)-1)</f>
        <v>technology</v>
      </c>
      <c r="T612" s="9" t="str">
        <f>RIGHT(P612,LEN(P612)-SEARCH("/",P612,1))</f>
        <v>web</v>
      </c>
    </row>
    <row r="613" spans="1:20" ht="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9">
        <f>(((I613/60)/60/24)+DATE(1970,1,1)+(-5/24))</f>
        <v>42388.352280092593</v>
      </c>
      <c r="K613">
        <v>1448026037</v>
      </c>
      <c r="L613" s="19">
        <f>(((K613/60)/60/24)+DATE(1970,1,1)+(-5/24))</f>
        <v>42328.352280092593</v>
      </c>
      <c r="M613" t="b">
        <v>0</v>
      </c>
      <c r="N613">
        <v>0</v>
      </c>
      <c r="O613" t="b">
        <v>0</v>
      </c>
      <c r="P613" t="s">
        <v>8272</v>
      </c>
      <c r="Q613" s="5">
        <f>E613/D613</f>
        <v>0</v>
      </c>
      <c r="R613" s="8" t="e">
        <f>E613/N613</f>
        <v>#DIV/0!</v>
      </c>
      <c r="S613" s="9" t="str">
        <f>LEFT(P613, SEARCH("/",P613,1)-1)</f>
        <v>technology</v>
      </c>
      <c r="T613" s="9" t="str">
        <f>RIGHT(P613,LEN(P613)-SEARCH("/",P613,1))</f>
        <v>web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9">
        <f>(((I614/60)/60/24)+DATE(1970,1,1)+(-5/24))</f>
        <v>42614.823449074065</v>
      </c>
      <c r="K614">
        <v>1470185146</v>
      </c>
      <c r="L614" s="19">
        <f>(((K614/60)/60/24)+DATE(1970,1,1)+(-5/24))</f>
        <v>42584.823449074065</v>
      </c>
      <c r="M614" t="b">
        <v>0</v>
      </c>
      <c r="N614">
        <v>0</v>
      </c>
      <c r="O614" t="b">
        <v>0</v>
      </c>
      <c r="P614" t="s">
        <v>8272</v>
      </c>
      <c r="Q614" s="5">
        <f>E614/D614</f>
        <v>0</v>
      </c>
      <c r="R614" s="8" t="e">
        <f>E614/N614</f>
        <v>#DIV/0!</v>
      </c>
      <c r="S614" s="9" t="str">
        <f>LEFT(P614, SEARCH("/",P614,1)-1)</f>
        <v>technology</v>
      </c>
      <c r="T614" s="9" t="str">
        <f>RIGHT(P614,LEN(P614)-SEARCH("/",P614,1))</f>
        <v>web</v>
      </c>
    </row>
    <row r="615" spans="1:20" ht="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9">
        <f>(((I615/60)/60/24)+DATE(1970,1,1)+(-5/24))</f>
        <v>42277.999305555553</v>
      </c>
      <c r="K615">
        <v>1441022120</v>
      </c>
      <c r="L615" s="19">
        <f>(((K615/60)/60/24)+DATE(1970,1,1)+(-5/24))</f>
        <v>42247.288425925923</v>
      </c>
      <c r="M615" t="b">
        <v>0</v>
      </c>
      <c r="N615">
        <v>121</v>
      </c>
      <c r="O615" t="b">
        <v>0</v>
      </c>
      <c r="P615" t="s">
        <v>8272</v>
      </c>
      <c r="Q615" s="5">
        <f>E615/D615</f>
        <v>0.21363333333333334</v>
      </c>
      <c r="R615" s="8">
        <f>E615/N615</f>
        <v>105.93388429752066</v>
      </c>
      <c r="S615" s="9" t="str">
        <f>LEFT(P615, SEARCH("/",P615,1)-1)</f>
        <v>technology</v>
      </c>
      <c r="T615" s="9" t="str">
        <f>RIGHT(P615,LEN(P615)-SEARCH("/",P615,1))</f>
        <v>web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9">
        <f>(((I616/60)/60/24)+DATE(1970,1,1)+(-5/24))</f>
        <v>42544.853472222218</v>
      </c>
      <c r="K616">
        <v>1464139740</v>
      </c>
      <c r="L616" s="19">
        <f>(((K616/60)/60/24)+DATE(1970,1,1)+(-5/24))</f>
        <v>42514.853472222218</v>
      </c>
      <c r="M616" t="b">
        <v>0</v>
      </c>
      <c r="N616">
        <v>0</v>
      </c>
      <c r="O616" t="b">
        <v>0</v>
      </c>
      <c r="P616" t="s">
        <v>8272</v>
      </c>
      <c r="Q616" s="5">
        <f>E616/D616</f>
        <v>0</v>
      </c>
      <c r="R616" s="8" t="e">
        <f>E616/N616</f>
        <v>#DIV/0!</v>
      </c>
      <c r="S616" s="9" t="str">
        <f>LEFT(P616, SEARCH("/",P616,1)-1)</f>
        <v>technology</v>
      </c>
      <c r="T616" s="9" t="str">
        <f>RIGHT(P616,LEN(P616)-SEARCH("/",P616,1))</f>
        <v>web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9">
        <f>(((I617/60)/60/24)+DATE(1970,1,1)+(-5/24))</f>
        <v>42271.913877314808</v>
      </c>
      <c r="K617">
        <v>1440557759</v>
      </c>
      <c r="L617" s="19">
        <f>(((K617/60)/60/24)+DATE(1970,1,1)+(-5/24))</f>
        <v>42241.913877314808</v>
      </c>
      <c r="M617" t="b">
        <v>0</v>
      </c>
      <c r="N617">
        <v>0</v>
      </c>
      <c r="O617" t="b">
        <v>0</v>
      </c>
      <c r="P617" t="s">
        <v>8272</v>
      </c>
      <c r="Q617" s="5">
        <f>E617/D617</f>
        <v>0</v>
      </c>
      <c r="R617" s="8" t="e">
        <f>E617/N617</f>
        <v>#DIV/0!</v>
      </c>
      <c r="S617" s="9" t="str">
        <f>LEFT(P617, SEARCH("/",P617,1)-1)</f>
        <v>technology</v>
      </c>
      <c r="T617" s="9" t="str">
        <f>RIGHT(P617,LEN(P617)-SEARCH("/",P617,1))</f>
        <v>web</v>
      </c>
    </row>
    <row r="618" spans="1:20" ht="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9">
        <f>(((I618/60)/60/24)+DATE(1970,1,1)+(-5/24))</f>
        <v>42791.167905092596</v>
      </c>
      <c r="K618">
        <v>1485421307</v>
      </c>
      <c r="L618" s="19">
        <f>(((K618/60)/60/24)+DATE(1970,1,1)+(-5/24))</f>
        <v>42761.167905092596</v>
      </c>
      <c r="M618" t="b">
        <v>0</v>
      </c>
      <c r="N618">
        <v>0</v>
      </c>
      <c r="O618" t="b">
        <v>0</v>
      </c>
      <c r="P618" t="s">
        <v>8272</v>
      </c>
      <c r="Q618" s="5">
        <f>E618/D618</f>
        <v>0</v>
      </c>
      <c r="R618" s="8" t="e">
        <f>E618/N618</f>
        <v>#DIV/0!</v>
      </c>
      <c r="S618" s="9" t="str">
        <f>LEFT(P618, SEARCH("/",P618,1)-1)</f>
        <v>technology</v>
      </c>
      <c r="T618" s="9" t="str">
        <f>RIGHT(P618,LEN(P618)-SEARCH("/",P618,1))</f>
        <v>web</v>
      </c>
    </row>
    <row r="619" spans="1:20" ht="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9">
        <f>(((I619/60)/60/24)+DATE(1970,1,1)+(-5/24))</f>
        <v>42132.134756944441</v>
      </c>
      <c r="K619">
        <v>1427184843</v>
      </c>
      <c r="L619" s="19">
        <f>(((K619/60)/60/24)+DATE(1970,1,1)+(-5/24))</f>
        <v>42087.134756944441</v>
      </c>
      <c r="M619" t="b">
        <v>0</v>
      </c>
      <c r="N619">
        <v>3</v>
      </c>
      <c r="O619" t="b">
        <v>0</v>
      </c>
      <c r="P619" t="s">
        <v>8272</v>
      </c>
      <c r="Q619" s="5">
        <f>E619/D619</f>
        <v>0.03</v>
      </c>
      <c r="R619" s="8">
        <f>E619/N619</f>
        <v>20</v>
      </c>
      <c r="S619" s="9" t="str">
        <f>LEFT(P619, SEARCH("/",P619,1)-1)</f>
        <v>technology</v>
      </c>
      <c r="T619" s="9" t="str">
        <f>RIGHT(P619,LEN(P619)-SEARCH("/",P619,1))</f>
        <v>web</v>
      </c>
    </row>
    <row r="620" spans="1:20" ht="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9">
        <f>(((I620/60)/60/24)+DATE(1970,1,1)+(-5/24))</f>
        <v>42347.60188657407</v>
      </c>
      <c r="K620">
        <v>1447097203</v>
      </c>
      <c r="L620" s="19">
        <f>(((K620/60)/60/24)+DATE(1970,1,1)+(-5/24))</f>
        <v>42317.60188657407</v>
      </c>
      <c r="M620" t="b">
        <v>0</v>
      </c>
      <c r="N620">
        <v>0</v>
      </c>
      <c r="O620" t="b">
        <v>0</v>
      </c>
      <c r="P620" t="s">
        <v>8272</v>
      </c>
      <c r="Q620" s="5">
        <f>E620/D620</f>
        <v>0</v>
      </c>
      <c r="R620" s="8" t="e">
        <f>E620/N620</f>
        <v>#DIV/0!</v>
      </c>
      <c r="S620" s="9" t="str">
        <f>LEFT(P620, SEARCH("/",P620,1)-1)</f>
        <v>technology</v>
      </c>
      <c r="T620" s="9" t="str">
        <f>RIGHT(P620,LEN(P620)-SEARCH("/",P620,1))</f>
        <v>web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9">
        <f>(((I621/60)/60/24)+DATE(1970,1,1)+(-5/24))</f>
        <v>41968.483680555553</v>
      </c>
      <c r="K621">
        <v>1411745790</v>
      </c>
      <c r="L621" s="19">
        <f>(((K621/60)/60/24)+DATE(1970,1,1)+(-5/24))</f>
        <v>41908.442013888889</v>
      </c>
      <c r="M621" t="b">
        <v>0</v>
      </c>
      <c r="N621">
        <v>1</v>
      </c>
      <c r="O621" t="b">
        <v>0</v>
      </c>
      <c r="P621" t="s">
        <v>8272</v>
      </c>
      <c r="Q621" s="5">
        <f>E621/D621</f>
        <v>3.9999999999999998E-7</v>
      </c>
      <c r="R621" s="8">
        <f>E621/N621</f>
        <v>1</v>
      </c>
      <c r="S621" s="9" t="str">
        <f>LEFT(P621, SEARCH("/",P621,1)-1)</f>
        <v>technology</v>
      </c>
      <c r="T621" s="9" t="str">
        <f>RIGHT(P621,LEN(P621)-SEARCH("/",P621,1))</f>
        <v>web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9">
        <f>(((I622/60)/60/24)+DATE(1970,1,1)+(-5/24))</f>
        <v>41876.508541666662</v>
      </c>
      <c r="K622">
        <v>1405098738</v>
      </c>
      <c r="L622" s="19">
        <f>(((K622/60)/60/24)+DATE(1970,1,1)+(-5/24))</f>
        <v>41831.508541666662</v>
      </c>
      <c r="M622" t="b">
        <v>0</v>
      </c>
      <c r="N622">
        <v>1</v>
      </c>
      <c r="O622" t="b">
        <v>0</v>
      </c>
      <c r="P622" t="s">
        <v>8272</v>
      </c>
      <c r="Q622" s="5">
        <f>E622/D622</f>
        <v>0.01</v>
      </c>
      <c r="R622" s="8">
        <f>E622/N622</f>
        <v>300</v>
      </c>
      <c r="S622" s="9" t="str">
        <f>LEFT(P622, SEARCH("/",P622,1)-1)</f>
        <v>technology</v>
      </c>
      <c r="T622" s="9" t="str">
        <f>RIGHT(P622,LEN(P622)-SEARCH("/",P622,1))</f>
        <v>web</v>
      </c>
    </row>
    <row r="623" spans="1:20" ht="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9">
        <f>(((I623/60)/60/24)+DATE(1970,1,1)+(-5/24))</f>
        <v>42558.779363425921</v>
      </c>
      <c r="K623">
        <v>1465342937</v>
      </c>
      <c r="L623" s="19">
        <f>(((K623/60)/60/24)+DATE(1970,1,1)+(-5/24))</f>
        <v>42528.779363425921</v>
      </c>
      <c r="M623" t="b">
        <v>0</v>
      </c>
      <c r="N623">
        <v>3</v>
      </c>
      <c r="O623" t="b">
        <v>0</v>
      </c>
      <c r="P623" t="s">
        <v>8272</v>
      </c>
      <c r="Q623" s="5">
        <f>E623/D623</f>
        <v>1.044E-2</v>
      </c>
      <c r="R623" s="8">
        <f>E623/N623</f>
        <v>87</v>
      </c>
      <c r="S623" s="9" t="str">
        <f>LEFT(P623, SEARCH("/",P623,1)-1)</f>
        <v>technology</v>
      </c>
      <c r="T623" s="9" t="str">
        <f>RIGHT(P623,LEN(P623)-SEARCH("/",P623,1))</f>
        <v>web</v>
      </c>
    </row>
    <row r="624" spans="1:20" ht="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9">
        <f>(((I624/60)/60/24)+DATE(1970,1,1)+(-5/24))</f>
        <v>42552.566412037035</v>
      </c>
      <c r="K624">
        <v>1465670138</v>
      </c>
      <c r="L624" s="19">
        <f>(((K624/60)/60/24)+DATE(1970,1,1)+(-5/24))</f>
        <v>42532.566412037035</v>
      </c>
      <c r="M624" t="b">
        <v>0</v>
      </c>
      <c r="N624">
        <v>9</v>
      </c>
      <c r="O624" t="b">
        <v>0</v>
      </c>
      <c r="P624" t="s">
        <v>8272</v>
      </c>
      <c r="Q624" s="5">
        <f>E624/D624</f>
        <v>5.6833333333333333E-2</v>
      </c>
      <c r="R624" s="8">
        <f>E624/N624</f>
        <v>37.888888888888886</v>
      </c>
      <c r="S624" s="9" t="str">
        <f>LEFT(P624, SEARCH("/",P624,1)-1)</f>
        <v>technology</v>
      </c>
      <c r="T624" s="9" t="str">
        <f>RIGHT(P624,LEN(P624)-SEARCH("/",P624,1))</f>
        <v>web</v>
      </c>
    </row>
    <row r="625" spans="1:20" ht="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9">
        <f>(((I625/60)/60/24)+DATE(1970,1,1)+(-5/24))</f>
        <v>42151.800891203697</v>
      </c>
      <c r="K625">
        <v>1430179997</v>
      </c>
      <c r="L625" s="19">
        <f>(((K625/60)/60/24)+DATE(1970,1,1)+(-5/24))</f>
        <v>42121.800891203697</v>
      </c>
      <c r="M625" t="b">
        <v>0</v>
      </c>
      <c r="N625">
        <v>0</v>
      </c>
      <c r="O625" t="b">
        <v>0</v>
      </c>
      <c r="P625" t="s">
        <v>8272</v>
      </c>
      <c r="Q625" s="5">
        <f>E625/D625</f>
        <v>0</v>
      </c>
      <c r="R625" s="8" t="e">
        <f>E625/N625</f>
        <v>#DIV/0!</v>
      </c>
      <c r="S625" s="9" t="str">
        <f>LEFT(P625, SEARCH("/",P625,1)-1)</f>
        <v>technology</v>
      </c>
      <c r="T625" s="9" t="str">
        <f>RIGHT(P625,LEN(P625)-SEARCH("/",P625,1))</f>
        <v>web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9">
        <f>(((I626/60)/60/24)+DATE(1970,1,1)+(-5/24))</f>
        <v>42138.78056712963</v>
      </c>
      <c r="K626">
        <v>1429055041</v>
      </c>
      <c r="L626" s="19">
        <f>(((K626/60)/60/24)+DATE(1970,1,1)+(-5/24))</f>
        <v>42108.78056712963</v>
      </c>
      <c r="M626" t="b">
        <v>0</v>
      </c>
      <c r="N626">
        <v>0</v>
      </c>
      <c r="O626" t="b">
        <v>0</v>
      </c>
      <c r="P626" t="s">
        <v>8272</v>
      </c>
      <c r="Q626" s="5">
        <f>E626/D626</f>
        <v>0</v>
      </c>
      <c r="R626" s="8" t="e">
        <f>E626/N626</f>
        <v>#DIV/0!</v>
      </c>
      <c r="S626" s="9" t="str">
        <f>LEFT(P626, SEARCH("/",P626,1)-1)</f>
        <v>technology</v>
      </c>
      <c r="T626" s="9" t="str">
        <f>RIGHT(P626,LEN(P626)-SEARCH("/",P626,1))</f>
        <v>web</v>
      </c>
    </row>
    <row r="627" spans="1:20" ht="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9">
        <f>(((I627/60)/60/24)+DATE(1970,1,1)+(-5/24))</f>
        <v>42820.645567129628</v>
      </c>
      <c r="K627">
        <v>1487971777</v>
      </c>
      <c r="L627" s="19">
        <f>(((K627/60)/60/24)+DATE(1970,1,1)+(-5/24))</f>
        <v>42790.687233796292</v>
      </c>
      <c r="M627" t="b">
        <v>0</v>
      </c>
      <c r="N627">
        <v>0</v>
      </c>
      <c r="O627" t="b">
        <v>0</v>
      </c>
      <c r="P627" t="s">
        <v>8272</v>
      </c>
      <c r="Q627" s="5">
        <f>E627/D627</f>
        <v>0</v>
      </c>
      <c r="R627" s="8" t="e">
        <f>E627/N627</f>
        <v>#DIV/0!</v>
      </c>
      <c r="S627" s="9" t="str">
        <f>LEFT(P627, SEARCH("/",P627,1)-1)</f>
        <v>technology</v>
      </c>
      <c r="T627" s="9" t="str">
        <f>RIGHT(P627,LEN(P627)-SEARCH("/",P627,1))</f>
        <v>web</v>
      </c>
    </row>
    <row r="628" spans="1:20" ht="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9">
        <f>(((I628/60)/60/24)+DATE(1970,1,1)+(-5/24))</f>
        <v>42231.348611111105</v>
      </c>
      <c r="K628">
        <v>1436793939</v>
      </c>
      <c r="L628" s="19">
        <f>(((K628/60)/60/24)+DATE(1970,1,1)+(-5/24))</f>
        <v>42198.351145833331</v>
      </c>
      <c r="M628" t="b">
        <v>0</v>
      </c>
      <c r="N628">
        <v>39</v>
      </c>
      <c r="O628" t="b">
        <v>0</v>
      </c>
      <c r="P628" t="s">
        <v>8272</v>
      </c>
      <c r="Q628" s="5">
        <f>E628/D628</f>
        <v>0.17380000000000001</v>
      </c>
      <c r="R628" s="8">
        <f>E628/N628</f>
        <v>111.41025641025641</v>
      </c>
      <c r="S628" s="9" t="str">
        <f>LEFT(P628, SEARCH("/",P628,1)-1)</f>
        <v>technology</v>
      </c>
      <c r="T628" s="9" t="str">
        <f>RIGHT(P628,LEN(P628)-SEARCH("/",P628,1))</f>
        <v>web</v>
      </c>
    </row>
    <row r="629" spans="1:20" ht="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9">
        <f>(((I629/60)/60/24)+DATE(1970,1,1)+(-5/24))</f>
        <v>42443.749999999993</v>
      </c>
      <c r="K629">
        <v>1452842511</v>
      </c>
      <c r="L629" s="19">
        <f>(((K629/60)/60/24)+DATE(1970,1,1)+(-5/24))</f>
        <v>42384.098506944443</v>
      </c>
      <c r="M629" t="b">
        <v>0</v>
      </c>
      <c r="N629">
        <v>1</v>
      </c>
      <c r="O629" t="b">
        <v>0</v>
      </c>
      <c r="P629" t="s">
        <v>8272</v>
      </c>
      <c r="Q629" s="5">
        <f>E629/D629</f>
        <v>2.0000000000000001E-4</v>
      </c>
      <c r="R629" s="8">
        <f>E629/N629</f>
        <v>90</v>
      </c>
      <c r="S629" s="9" t="str">
        <f>LEFT(P629, SEARCH("/",P629,1)-1)</f>
        <v>technology</v>
      </c>
      <c r="T629" s="9" t="str">
        <f>RIGHT(P629,LEN(P629)-SEARCH("/",P629,1))</f>
        <v>web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9">
        <f>(((I630/60)/60/24)+DATE(1970,1,1)+(-5/24))</f>
        <v>41833.484456018516</v>
      </c>
      <c r="K630">
        <v>1402677457</v>
      </c>
      <c r="L630" s="19">
        <f>(((K630/60)/60/24)+DATE(1970,1,1)+(-5/24))</f>
        <v>41803.484456018516</v>
      </c>
      <c r="M630" t="b">
        <v>0</v>
      </c>
      <c r="N630">
        <v>0</v>
      </c>
      <c r="O630" t="b">
        <v>0</v>
      </c>
      <c r="P630" t="s">
        <v>8272</v>
      </c>
      <c r="Q630" s="5">
        <f>E630/D630</f>
        <v>0</v>
      </c>
      <c r="R630" s="8" t="e">
        <f>E630/N630</f>
        <v>#DIV/0!</v>
      </c>
      <c r="S630" s="9" t="str">
        <f>LEFT(P630, SEARCH("/",P630,1)-1)</f>
        <v>technology</v>
      </c>
      <c r="T630" s="9" t="str">
        <f>RIGHT(P630,LEN(P630)-SEARCH("/",P630,1))</f>
        <v>web</v>
      </c>
    </row>
    <row r="631" spans="1:20" ht="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9">
        <f>(((I631/60)/60/24)+DATE(1970,1,1)+(-5/24))</f>
        <v>42504.429490740738</v>
      </c>
      <c r="K631">
        <v>1460647108</v>
      </c>
      <c r="L631" s="19">
        <f>(((K631/60)/60/24)+DATE(1970,1,1)+(-5/24))</f>
        <v>42474.429490740738</v>
      </c>
      <c r="M631" t="b">
        <v>0</v>
      </c>
      <c r="N631">
        <v>3</v>
      </c>
      <c r="O631" t="b">
        <v>0</v>
      </c>
      <c r="P631" t="s">
        <v>8272</v>
      </c>
      <c r="Q631" s="5">
        <f>E631/D631</f>
        <v>1.75E-3</v>
      </c>
      <c r="R631" s="8">
        <f>E631/N631</f>
        <v>116.66666666666667</v>
      </c>
      <c r="S631" s="9" t="str">
        <f>LEFT(P631, SEARCH("/",P631,1)-1)</f>
        <v>technology</v>
      </c>
      <c r="T631" s="9" t="str">
        <f>RIGHT(P631,LEN(P631)-SEARCH("/",P631,1))</f>
        <v>web</v>
      </c>
    </row>
    <row r="632" spans="1:20" ht="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9">
        <f>(((I632/60)/60/24)+DATE(1970,1,1)+(-5/24))</f>
        <v>42253.006944444445</v>
      </c>
      <c r="K632">
        <v>1438959121</v>
      </c>
      <c r="L632" s="19">
        <f>(((K632/60)/60/24)+DATE(1970,1,1)+(-5/24))</f>
        <v>42223.411122685182</v>
      </c>
      <c r="M632" t="b">
        <v>0</v>
      </c>
      <c r="N632">
        <v>1</v>
      </c>
      <c r="O632" t="b">
        <v>0</v>
      </c>
      <c r="P632" t="s">
        <v>8272</v>
      </c>
      <c r="Q632" s="5">
        <f>E632/D632</f>
        <v>8.3340278356529708E-4</v>
      </c>
      <c r="R632" s="8">
        <f>E632/N632</f>
        <v>10</v>
      </c>
      <c r="S632" s="9" t="str">
        <f>LEFT(P632, SEARCH("/",P632,1)-1)</f>
        <v>technology</v>
      </c>
      <c r="T632" s="9" t="str">
        <f>RIGHT(P632,LEN(P632)-SEARCH("/",P632,1))</f>
        <v>web</v>
      </c>
    </row>
    <row r="633" spans="1:20" ht="30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9">
        <f>(((I633/60)/60/24)+DATE(1970,1,1)+(-5/24))</f>
        <v>42518.563993055555</v>
      </c>
      <c r="K633">
        <v>1461954729</v>
      </c>
      <c r="L633" s="19">
        <f>(((K633/60)/60/24)+DATE(1970,1,1)+(-5/24))</f>
        <v>42489.563993055555</v>
      </c>
      <c r="M633" t="b">
        <v>0</v>
      </c>
      <c r="N633">
        <v>9</v>
      </c>
      <c r="O633" t="b">
        <v>0</v>
      </c>
      <c r="P633" t="s">
        <v>8272</v>
      </c>
      <c r="Q633" s="5">
        <f>E633/D633</f>
        <v>1.38E-2</v>
      </c>
      <c r="R633" s="8">
        <f>E633/N633</f>
        <v>76.666666666666671</v>
      </c>
      <c r="S633" s="9" t="str">
        <f>LEFT(P633, SEARCH("/",P633,1)-1)</f>
        <v>technology</v>
      </c>
      <c r="T633" s="9" t="str">
        <f>RIGHT(P633,LEN(P633)-SEARCH("/",P633,1))</f>
        <v>web</v>
      </c>
    </row>
    <row r="634" spans="1:20" ht="30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9">
        <f>(((I634/60)/60/24)+DATE(1970,1,1)+(-5/24))</f>
        <v>42333.492650462962</v>
      </c>
      <c r="K634">
        <v>1445874565</v>
      </c>
      <c r="L634" s="19">
        <f>(((K634/60)/60/24)+DATE(1970,1,1)+(-5/24))</f>
        <v>42303.450983796291</v>
      </c>
      <c r="M634" t="b">
        <v>0</v>
      </c>
      <c r="N634">
        <v>0</v>
      </c>
      <c r="O634" t="b">
        <v>0</v>
      </c>
      <c r="P634" t="s">
        <v>8272</v>
      </c>
      <c r="Q634" s="5">
        <f>E634/D634</f>
        <v>0</v>
      </c>
      <c r="R634" s="8" t="e">
        <f>E634/N634</f>
        <v>#DIV/0!</v>
      </c>
      <c r="S634" s="9" t="str">
        <f>LEFT(P634, SEARCH("/",P634,1)-1)</f>
        <v>technology</v>
      </c>
      <c r="T634" s="9" t="str">
        <f>RIGHT(P634,LEN(P634)-SEARCH("/",P634,1))</f>
        <v>web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9">
        <f>(((I635/60)/60/24)+DATE(1970,1,1)+(-5/24))</f>
        <v>42538.749999999993</v>
      </c>
      <c r="K635">
        <v>1463469062</v>
      </c>
      <c r="L635" s="19">
        <f>(((K635/60)/60/24)+DATE(1970,1,1)+(-5/24))</f>
        <v>42507.090995370374</v>
      </c>
      <c r="M635" t="b">
        <v>0</v>
      </c>
      <c r="N635">
        <v>25</v>
      </c>
      <c r="O635" t="b">
        <v>0</v>
      </c>
      <c r="P635" t="s">
        <v>8272</v>
      </c>
      <c r="Q635" s="5">
        <f>E635/D635</f>
        <v>0.1245</v>
      </c>
      <c r="R635" s="8">
        <f>E635/N635</f>
        <v>49.8</v>
      </c>
      <c r="S635" s="9" t="str">
        <f>LEFT(P635, SEARCH("/",P635,1)-1)</f>
        <v>technology</v>
      </c>
      <c r="T635" s="9" t="str">
        <f>RIGHT(P635,LEN(P635)-SEARCH("/",P635,1))</f>
        <v>web</v>
      </c>
    </row>
    <row r="636" spans="1:20" ht="30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9">
        <f>(((I636/60)/60/24)+DATE(1970,1,1)+(-5/24))</f>
        <v>42061.720243055555</v>
      </c>
      <c r="K636">
        <v>1422397029</v>
      </c>
      <c r="L636" s="19">
        <f>(((K636/60)/60/24)+DATE(1970,1,1)+(-5/24))</f>
        <v>42031.720243055555</v>
      </c>
      <c r="M636" t="b">
        <v>0</v>
      </c>
      <c r="N636">
        <v>1</v>
      </c>
      <c r="O636" t="b">
        <v>0</v>
      </c>
      <c r="P636" t="s">
        <v>8272</v>
      </c>
      <c r="Q636" s="5">
        <f>E636/D636</f>
        <v>2.0000000000000001E-4</v>
      </c>
      <c r="R636" s="8">
        <f>E636/N636</f>
        <v>1</v>
      </c>
      <c r="S636" s="9" t="str">
        <f>LEFT(P636, SEARCH("/",P636,1)-1)</f>
        <v>technology</v>
      </c>
      <c r="T636" s="9" t="str">
        <f>RIGHT(P636,LEN(P636)-SEARCH("/",P636,1))</f>
        <v>web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9">
        <f>(((I637/60)/60/24)+DATE(1970,1,1)+(-5/24))</f>
        <v>42105.883819444447</v>
      </c>
      <c r="K637">
        <v>1426212762</v>
      </c>
      <c r="L637" s="19">
        <f>(((K637/60)/60/24)+DATE(1970,1,1)+(-5/24))</f>
        <v>42075.883819444447</v>
      </c>
      <c r="M637" t="b">
        <v>0</v>
      </c>
      <c r="N637">
        <v>1</v>
      </c>
      <c r="O637" t="b">
        <v>0</v>
      </c>
      <c r="P637" t="s">
        <v>8272</v>
      </c>
      <c r="Q637" s="5">
        <f>E637/D637</f>
        <v>8.0000000000000007E-5</v>
      </c>
      <c r="R637" s="8">
        <f>E637/N637</f>
        <v>2</v>
      </c>
      <c r="S637" s="9" t="str">
        <f>LEFT(P637, SEARCH("/",P637,1)-1)</f>
        <v>technology</v>
      </c>
      <c r="T637" s="9" t="str">
        <f>RIGHT(P637,LEN(P637)-SEARCH("/",P637,1))</f>
        <v>web</v>
      </c>
    </row>
    <row r="638" spans="1:20" ht="30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9">
        <f>(((I638/60)/60/24)+DATE(1970,1,1)+(-5/24))</f>
        <v>42161.240972222215</v>
      </c>
      <c r="K638">
        <v>1430996150</v>
      </c>
      <c r="L638" s="19">
        <f>(((K638/60)/60/24)+DATE(1970,1,1)+(-5/24))</f>
        <v>42131.247106481482</v>
      </c>
      <c r="M638" t="b">
        <v>0</v>
      </c>
      <c r="N638">
        <v>1</v>
      </c>
      <c r="O638" t="b">
        <v>0</v>
      </c>
      <c r="P638" t="s">
        <v>8272</v>
      </c>
      <c r="Q638" s="5">
        <f>E638/D638</f>
        <v>2E-3</v>
      </c>
      <c r="R638" s="8">
        <f>E638/N638</f>
        <v>4</v>
      </c>
      <c r="S638" s="9" t="str">
        <f>LEFT(P638, SEARCH("/",P638,1)-1)</f>
        <v>technology</v>
      </c>
      <c r="T638" s="9" t="str">
        <f>RIGHT(P638,LEN(P638)-SEARCH("/",P638,1))</f>
        <v>web</v>
      </c>
    </row>
    <row r="639" spans="1:20" ht="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9">
        <f>(((I639/60)/60/24)+DATE(1970,1,1)+(-5/24))</f>
        <v>42791.75277777778</v>
      </c>
      <c r="K639">
        <v>1485558318</v>
      </c>
      <c r="L639" s="19">
        <f>(((K639/60)/60/24)+DATE(1970,1,1)+(-5/24))</f>
        <v>42762.75368055555</v>
      </c>
      <c r="M639" t="b">
        <v>0</v>
      </c>
      <c r="N639">
        <v>0</v>
      </c>
      <c r="O639" t="b">
        <v>0</v>
      </c>
      <c r="P639" t="s">
        <v>8272</v>
      </c>
      <c r="Q639" s="5">
        <f>E639/D639</f>
        <v>0</v>
      </c>
      <c r="R639" s="8" t="e">
        <f>E639/N639</f>
        <v>#DIV/0!</v>
      </c>
      <c r="S639" s="9" t="str">
        <f>LEFT(P639, SEARCH("/",P639,1)-1)</f>
        <v>technology</v>
      </c>
      <c r="T639" s="9" t="str">
        <f>RIGHT(P639,LEN(P639)-SEARCH("/",P639,1))</f>
        <v>web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9">
        <f>(((I640/60)/60/24)+DATE(1970,1,1)+(-5/24))</f>
        <v>42819.343310185184</v>
      </c>
      <c r="K640">
        <v>1485267262</v>
      </c>
      <c r="L640" s="19">
        <f>(((K640/60)/60/24)+DATE(1970,1,1)+(-5/24))</f>
        <v>42759.384976851848</v>
      </c>
      <c r="M640" t="b">
        <v>0</v>
      </c>
      <c r="N640">
        <v>6</v>
      </c>
      <c r="O640" t="b">
        <v>0</v>
      </c>
      <c r="P640" t="s">
        <v>8272</v>
      </c>
      <c r="Q640" s="5">
        <f>E640/D640</f>
        <v>9.0000000000000006E-5</v>
      </c>
      <c r="R640" s="8">
        <f>E640/N640</f>
        <v>3</v>
      </c>
      <c r="S640" s="9" t="str">
        <f>LEFT(P640, SEARCH("/",P640,1)-1)</f>
        <v>technology</v>
      </c>
      <c r="T640" s="9" t="str">
        <f>RIGHT(P640,LEN(P640)-SEARCH("/",P640,1))</f>
        <v>web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9">
        <f>(((I641/60)/60/24)+DATE(1970,1,1)+(-5/24))</f>
        <v>41925.374942129631</v>
      </c>
      <c r="K641">
        <v>1408024795</v>
      </c>
      <c r="L641" s="19">
        <f>(((K641/60)/60/24)+DATE(1970,1,1)+(-5/24))</f>
        <v>41865.374942129631</v>
      </c>
      <c r="M641" t="b">
        <v>0</v>
      </c>
      <c r="N641">
        <v>1</v>
      </c>
      <c r="O641" t="b">
        <v>0</v>
      </c>
      <c r="P641" t="s">
        <v>8272</v>
      </c>
      <c r="Q641" s="5">
        <f>E641/D641</f>
        <v>9.9999999999999995E-7</v>
      </c>
      <c r="R641" s="8">
        <f>E641/N641</f>
        <v>1</v>
      </c>
      <c r="S641" s="9" t="str">
        <f>LEFT(P641, SEARCH("/",P641,1)-1)</f>
        <v>technology</v>
      </c>
      <c r="T641" s="9" t="str">
        <f>RIGHT(P641,LEN(P641)-SEARCH("/",P641,1))</f>
        <v>web</v>
      </c>
    </row>
    <row r="642" spans="1:20" ht="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9">
        <f>(((I642/60)/60/24)+DATE(1970,1,1)+(-5/24))</f>
        <v>42698.749999999993</v>
      </c>
      <c r="K642">
        <v>1478685915</v>
      </c>
      <c r="L642" s="19">
        <f>(((K642/60)/60/24)+DATE(1970,1,1)+(-5/24))</f>
        <v>42683.21197916667</v>
      </c>
      <c r="M642" t="b">
        <v>0</v>
      </c>
      <c r="N642">
        <v>2</v>
      </c>
      <c r="O642" t="b">
        <v>1</v>
      </c>
      <c r="P642" t="s">
        <v>8273</v>
      </c>
      <c r="Q642" s="5">
        <f>E642/D642</f>
        <v>1.4428571428571428</v>
      </c>
      <c r="R642" s="8">
        <f>E642/N642</f>
        <v>50.5</v>
      </c>
      <c r="S642" s="9" t="str">
        <f>LEFT(P642, SEARCH("/",P642,1)-1)</f>
        <v>technology</v>
      </c>
      <c r="T642" s="9" t="str">
        <f>RIGHT(P642,LEN(P642)-SEARCH("/",P642,1))</f>
        <v>wearables</v>
      </c>
    </row>
    <row r="643" spans="1:20" ht="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9">
        <f>(((I643/60)/60/24)+DATE(1970,1,1)+(-5/24))</f>
        <v>42229.361666666664</v>
      </c>
      <c r="K643">
        <v>1436881248</v>
      </c>
      <c r="L643" s="19">
        <f>(((K643/60)/60/24)+DATE(1970,1,1)+(-5/24))</f>
        <v>42199.361666666664</v>
      </c>
      <c r="M643" t="b">
        <v>0</v>
      </c>
      <c r="N643">
        <v>315</v>
      </c>
      <c r="O643" t="b">
        <v>1</v>
      </c>
      <c r="P643" t="s">
        <v>8273</v>
      </c>
      <c r="Q643" s="5">
        <f>E643/D643</f>
        <v>1.1916249999999999</v>
      </c>
      <c r="R643" s="8">
        <f>E643/N643</f>
        <v>151.31746031746033</v>
      </c>
      <c r="S643" s="9" t="str">
        <f>LEFT(P643, SEARCH("/",P643,1)-1)</f>
        <v>technology</v>
      </c>
      <c r="T643" s="9" t="str">
        <f>RIGHT(P643,LEN(P643)-SEARCH("/",P643,1))</f>
        <v>wearables</v>
      </c>
    </row>
    <row r="644" spans="1:20" ht="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9">
        <f>(((I644/60)/60/24)+DATE(1970,1,1)+(-5/24))</f>
        <v>42235.442986111106</v>
      </c>
      <c r="K644">
        <v>1436888274</v>
      </c>
      <c r="L644" s="19">
        <f>(((K644/60)/60/24)+DATE(1970,1,1)+(-5/24))</f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5">
        <f>E644/D644</f>
        <v>14.604850000000001</v>
      </c>
      <c r="R644" s="8">
        <f>E644/N644</f>
        <v>134.3592456301748</v>
      </c>
      <c r="S644" s="9" t="str">
        <f>LEFT(P644, SEARCH("/",P644,1)-1)</f>
        <v>technology</v>
      </c>
      <c r="T644" s="9" t="str">
        <f>RIGHT(P644,LEN(P644)-SEARCH("/",P644,1))</f>
        <v>wearables</v>
      </c>
    </row>
    <row r="645" spans="1:20" ht="30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9">
        <f>(((I645/60)/60/24)+DATE(1970,1,1)+(-5/24))</f>
        <v>42155.43373842592</v>
      </c>
      <c r="K645">
        <v>1428333875</v>
      </c>
      <c r="L645" s="19">
        <f>(((K645/60)/60/24)+DATE(1970,1,1)+(-5/24))</f>
        <v>42100.43373842592</v>
      </c>
      <c r="M645" t="b">
        <v>0</v>
      </c>
      <c r="N645">
        <v>152</v>
      </c>
      <c r="O645" t="b">
        <v>1</v>
      </c>
      <c r="P645" t="s">
        <v>8273</v>
      </c>
      <c r="Q645" s="5">
        <f>E645/D645</f>
        <v>1.0580799999999999</v>
      </c>
      <c r="R645" s="8">
        <f>E645/N645</f>
        <v>174.02631578947367</v>
      </c>
      <c r="S645" s="9" t="str">
        <f>LEFT(P645, SEARCH("/",P645,1)-1)</f>
        <v>technology</v>
      </c>
      <c r="T645" s="9" t="str">
        <f>RIGHT(P645,LEN(P645)-SEARCH("/",P645,1))</f>
        <v>wearables</v>
      </c>
    </row>
    <row r="646" spans="1:20" ht="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9">
        <f>(((I646/60)/60/24)+DATE(1970,1,1)+(-5/24))</f>
        <v>41940.833333333328</v>
      </c>
      <c r="K646">
        <v>1410883139</v>
      </c>
      <c r="L646" s="19">
        <f>(((K646/60)/60/24)+DATE(1970,1,1)+(-5/24))</f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5">
        <f>E646/D646</f>
        <v>3.0011791999999997</v>
      </c>
      <c r="R646" s="8">
        <f>E646/N646</f>
        <v>73.486268364348675</v>
      </c>
      <c r="S646" s="9" t="str">
        <f>LEFT(P646, SEARCH("/",P646,1)-1)</f>
        <v>technology</v>
      </c>
      <c r="T646" s="9" t="str">
        <f>RIGHT(P646,LEN(P646)-SEARCH("/",P646,1))</f>
        <v>wearables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9">
        <f>(((I647/60)/60/24)+DATE(1970,1,1)+(-5/24))</f>
        <v>42593.817986111106</v>
      </c>
      <c r="K647">
        <v>1468370274</v>
      </c>
      <c r="L647" s="19">
        <f>(((K647/60)/60/24)+DATE(1970,1,1)+(-5/24))</f>
        <v>42563.817986111106</v>
      </c>
      <c r="M647" t="b">
        <v>0</v>
      </c>
      <c r="N647">
        <v>237</v>
      </c>
      <c r="O647" t="b">
        <v>1</v>
      </c>
      <c r="P647" t="s">
        <v>8273</v>
      </c>
      <c r="Q647" s="5">
        <f>E647/D647</f>
        <v>2.7869999999999999</v>
      </c>
      <c r="R647" s="8">
        <f>E647/N647</f>
        <v>23.518987341772153</v>
      </c>
      <c r="S647" s="9" t="str">
        <f>LEFT(P647, SEARCH("/",P647,1)-1)</f>
        <v>technology</v>
      </c>
      <c r="T647" s="9" t="str">
        <f>RIGHT(P647,LEN(P647)-SEARCH("/",P647,1))</f>
        <v>wearables</v>
      </c>
    </row>
    <row r="648" spans="1:20" ht="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9">
        <f>(((I648/60)/60/24)+DATE(1970,1,1)+(-5/24))</f>
        <v>41862.644293981481</v>
      </c>
      <c r="K648">
        <v>1405196867</v>
      </c>
      <c r="L648" s="19">
        <f>(((K648/60)/60/24)+DATE(1970,1,1)+(-5/24))</f>
        <v>41832.644293981481</v>
      </c>
      <c r="M648" t="b">
        <v>0</v>
      </c>
      <c r="N648">
        <v>27</v>
      </c>
      <c r="O648" t="b">
        <v>1</v>
      </c>
      <c r="P648" t="s">
        <v>8273</v>
      </c>
      <c r="Q648" s="5">
        <f>E648/D648</f>
        <v>1.3187625000000001</v>
      </c>
      <c r="R648" s="8">
        <f>E648/N648</f>
        <v>39.074444444444445</v>
      </c>
      <c r="S648" s="9" t="str">
        <f>LEFT(P648, SEARCH("/",P648,1)-1)</f>
        <v>technology</v>
      </c>
      <c r="T648" s="9" t="str">
        <f>RIGHT(P648,LEN(P648)-SEARCH("/",P648,1))</f>
        <v>wearables</v>
      </c>
    </row>
    <row r="649" spans="1:20" ht="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9">
        <f>(((I649/60)/60/24)+DATE(1970,1,1)+(-5/24))</f>
        <v>42446.517928240741</v>
      </c>
      <c r="K649">
        <v>1455647149</v>
      </c>
      <c r="L649" s="19">
        <f>(((K649/60)/60/24)+DATE(1970,1,1)+(-5/24))</f>
        <v>42416.559594907405</v>
      </c>
      <c r="M649" t="b">
        <v>0</v>
      </c>
      <c r="N649">
        <v>17</v>
      </c>
      <c r="O649" t="b">
        <v>1</v>
      </c>
      <c r="P649" t="s">
        <v>8273</v>
      </c>
      <c r="Q649" s="5">
        <f>E649/D649</f>
        <v>1.0705</v>
      </c>
      <c r="R649" s="8">
        <f>E649/N649</f>
        <v>125.94117647058823</v>
      </c>
      <c r="S649" s="9" t="str">
        <f>LEFT(P649, SEARCH("/",P649,1)-1)</f>
        <v>technology</v>
      </c>
      <c r="T649" s="9" t="str">
        <f>RIGHT(P649,LEN(P649)-SEARCH("/",P649,1))</f>
        <v>wearables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9">
        <f>(((I650/60)/60/24)+DATE(1970,1,1)+(-5/24))</f>
        <v>41926.485046296293</v>
      </c>
      <c r="K650">
        <v>1410280708</v>
      </c>
      <c r="L650" s="19">
        <f>(((K650/60)/60/24)+DATE(1970,1,1)+(-5/24))</f>
        <v>41891.485046296293</v>
      </c>
      <c r="M650" t="b">
        <v>0</v>
      </c>
      <c r="N650">
        <v>27</v>
      </c>
      <c r="O650" t="b">
        <v>1</v>
      </c>
      <c r="P650" t="s">
        <v>8273</v>
      </c>
      <c r="Q650" s="5">
        <f>E650/D650</f>
        <v>1.2682285714285715</v>
      </c>
      <c r="R650" s="8">
        <f>E650/N650</f>
        <v>1644</v>
      </c>
      <c r="S650" s="9" t="str">
        <f>LEFT(P650, SEARCH("/",P650,1)-1)</f>
        <v>technology</v>
      </c>
      <c r="T650" s="9" t="str">
        <f>RIGHT(P650,LEN(P650)-SEARCH("/",P650,1))</f>
        <v>wearables</v>
      </c>
    </row>
    <row r="651" spans="1:20" ht="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9">
        <f>(((I651/60)/60/24)+DATE(1970,1,1)+(-5/24))</f>
        <v>41898.703854166662</v>
      </c>
      <c r="K651">
        <v>1409090013</v>
      </c>
      <c r="L651" s="19">
        <f>(((K651/60)/60/24)+DATE(1970,1,1)+(-5/24))</f>
        <v>41877.703854166662</v>
      </c>
      <c r="M651" t="b">
        <v>0</v>
      </c>
      <c r="N651">
        <v>82</v>
      </c>
      <c r="O651" t="b">
        <v>1</v>
      </c>
      <c r="P651" t="s">
        <v>8273</v>
      </c>
      <c r="Q651" s="5">
        <f>E651/D651</f>
        <v>1.3996</v>
      </c>
      <c r="R651" s="8">
        <f>E651/N651</f>
        <v>42.670731707317074</v>
      </c>
      <c r="S651" s="9" t="str">
        <f>LEFT(P651, SEARCH("/",P651,1)-1)</f>
        <v>technology</v>
      </c>
      <c r="T651" s="9" t="str">
        <f>RIGHT(P651,LEN(P651)-SEARCH("/",P651,1))</f>
        <v>wearables</v>
      </c>
    </row>
    <row r="652" spans="1:20" ht="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9">
        <f>(((I652/60)/60/24)+DATE(1970,1,1)+(-5/24))</f>
        <v>41991.870185185187</v>
      </c>
      <c r="K652">
        <v>1413766384</v>
      </c>
      <c r="L652" s="19">
        <f>(((K652/60)/60/24)+DATE(1970,1,1)+(-5/24))</f>
        <v>41931.828518518516</v>
      </c>
      <c r="M652" t="b">
        <v>0</v>
      </c>
      <c r="N652">
        <v>48</v>
      </c>
      <c r="O652" t="b">
        <v>1</v>
      </c>
      <c r="P652" t="s">
        <v>8273</v>
      </c>
      <c r="Q652" s="5">
        <f>E652/D652</f>
        <v>1.1240000000000001</v>
      </c>
      <c r="R652" s="8">
        <f>E652/N652</f>
        <v>35.125</v>
      </c>
      <c r="S652" s="9" t="str">
        <f>LEFT(P652, SEARCH("/",P652,1)-1)</f>
        <v>technology</v>
      </c>
      <c r="T652" s="9" t="str">
        <f>RIGHT(P652,LEN(P652)-SEARCH("/",P652,1))</f>
        <v>wearables</v>
      </c>
    </row>
    <row r="653" spans="1:20" ht="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9">
        <f>(((I653/60)/60/24)+DATE(1970,1,1)+(-5/24))</f>
        <v>41985.809155092589</v>
      </c>
      <c r="K653">
        <v>1415838311</v>
      </c>
      <c r="L653" s="19">
        <f>(((K653/60)/60/24)+DATE(1970,1,1)+(-5/24))</f>
        <v>41955.809155092589</v>
      </c>
      <c r="M653" t="b">
        <v>0</v>
      </c>
      <c r="N653">
        <v>105</v>
      </c>
      <c r="O653" t="b">
        <v>1</v>
      </c>
      <c r="P653" t="s">
        <v>8273</v>
      </c>
      <c r="Q653" s="5">
        <f>E653/D653</f>
        <v>1.00528</v>
      </c>
      <c r="R653" s="8">
        <f>E653/N653</f>
        <v>239.35238095238094</v>
      </c>
      <c r="S653" s="9" t="str">
        <f>LEFT(P653, SEARCH("/",P653,1)-1)</f>
        <v>technology</v>
      </c>
      <c r="T653" s="9" t="str">
        <f>RIGHT(P653,LEN(P653)-SEARCH("/",P653,1))</f>
        <v>wearables</v>
      </c>
    </row>
    <row r="654" spans="1:20" ht="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9">
        <f>(((I654/60)/60/24)+DATE(1970,1,1)+(-5/24))</f>
        <v>42705.523726851847</v>
      </c>
      <c r="K654">
        <v>1478018050</v>
      </c>
      <c r="L654" s="19">
        <f>(((K654/60)/60/24)+DATE(1970,1,1)+(-5/24))</f>
        <v>42675.482060185182</v>
      </c>
      <c r="M654" t="b">
        <v>0</v>
      </c>
      <c r="N654">
        <v>28</v>
      </c>
      <c r="O654" t="b">
        <v>1</v>
      </c>
      <c r="P654" t="s">
        <v>8273</v>
      </c>
      <c r="Q654" s="5">
        <f>E654/D654</f>
        <v>1.0046666666666666</v>
      </c>
      <c r="R654" s="8">
        <f>E654/N654</f>
        <v>107.64285714285714</v>
      </c>
      <c r="S654" s="9" t="str">
        <f>LEFT(P654, SEARCH("/",P654,1)-1)</f>
        <v>technology</v>
      </c>
      <c r="T654" s="9" t="str">
        <f>RIGHT(P654,LEN(P654)-SEARCH("/",P654,1))</f>
        <v>wearables</v>
      </c>
    </row>
    <row r="655" spans="1:20" ht="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9">
        <f>(((I655/60)/60/24)+DATE(1970,1,1)+(-5/24))</f>
        <v>42236.410185185181</v>
      </c>
      <c r="K655">
        <v>1436885440</v>
      </c>
      <c r="L655" s="19">
        <f>(((K655/60)/60/24)+DATE(1970,1,1)+(-5/24))</f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5">
        <f>E655/D655</f>
        <v>1.4144600000000001</v>
      </c>
      <c r="R655" s="8">
        <f>E655/N655</f>
        <v>95.830623306233065</v>
      </c>
      <c r="S655" s="9" t="str">
        <f>LEFT(P655, SEARCH("/",P655,1)-1)</f>
        <v>technology</v>
      </c>
      <c r="T655" s="9" t="str">
        <f>RIGHT(P655,LEN(P655)-SEARCH("/",P655,1))</f>
        <v>wearables</v>
      </c>
    </row>
    <row r="656" spans="1:20" ht="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9">
        <f>(((I656/60)/60/24)+DATE(1970,1,1)+(-5/24))</f>
        <v>42193.748993055553</v>
      </c>
      <c r="K656">
        <v>1433804313</v>
      </c>
      <c r="L656" s="19">
        <f>(((K656/60)/60/24)+DATE(1970,1,1)+(-5/24))</f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5">
        <f>E656/D656</f>
        <v>2.6729166666666666</v>
      </c>
      <c r="R656" s="8">
        <f>E656/N656</f>
        <v>31.663376110562684</v>
      </c>
      <c r="S656" s="9" t="str">
        <f>LEFT(P656, SEARCH("/",P656,1)-1)</f>
        <v>technology</v>
      </c>
      <c r="T656" s="9" t="str">
        <f>RIGHT(P656,LEN(P656)-SEARCH("/",P656,1))</f>
        <v>wearables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9">
        <f>(((I657/60)/60/24)+DATE(1970,1,1)+(-5/24))</f>
        <v>42075.707314814812</v>
      </c>
      <c r="K657">
        <v>1423609112</v>
      </c>
      <c r="L657" s="19">
        <f>(((K657/60)/60/24)+DATE(1970,1,1)+(-5/24))</f>
        <v>42045.748981481483</v>
      </c>
      <c r="M657" t="b">
        <v>0</v>
      </c>
      <c r="N657">
        <v>274</v>
      </c>
      <c r="O657" t="b">
        <v>1</v>
      </c>
      <c r="P657" t="s">
        <v>8273</v>
      </c>
      <c r="Q657" s="5">
        <f>E657/D657</f>
        <v>1.4688749999999999</v>
      </c>
      <c r="R657" s="8">
        <f>E657/N657</f>
        <v>42.886861313868614</v>
      </c>
      <c r="S657" s="9" t="str">
        <f>LEFT(P657, SEARCH("/",P657,1)-1)</f>
        <v>technology</v>
      </c>
      <c r="T657" s="9" t="str">
        <f>RIGHT(P657,LEN(P657)-SEARCH("/",P657,1))</f>
        <v>wearables</v>
      </c>
    </row>
    <row r="658" spans="1:20" ht="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9">
        <f>(((I658/60)/60/24)+DATE(1970,1,1)+(-5/24))</f>
        <v>42477.554618055547</v>
      </c>
      <c r="K658">
        <v>1455736719</v>
      </c>
      <c r="L658" s="19">
        <f>(((K658/60)/60/24)+DATE(1970,1,1)+(-5/24))</f>
        <v>42417.596284722218</v>
      </c>
      <c r="M658" t="b">
        <v>0</v>
      </c>
      <c r="N658">
        <v>87</v>
      </c>
      <c r="O658" t="b">
        <v>1</v>
      </c>
      <c r="P658" t="s">
        <v>8273</v>
      </c>
      <c r="Q658" s="5">
        <f>E658/D658</f>
        <v>2.1356000000000002</v>
      </c>
      <c r="R658" s="8">
        <f>E658/N658</f>
        <v>122.73563218390805</v>
      </c>
      <c r="S658" s="9" t="str">
        <f>LEFT(P658, SEARCH("/",P658,1)-1)</f>
        <v>technology</v>
      </c>
      <c r="T658" s="9" t="str">
        <f>RIGHT(P658,LEN(P658)-SEARCH("/",P658,1))</f>
        <v>wearables</v>
      </c>
    </row>
    <row r="659" spans="1:20" ht="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9">
        <f>(((I659/60)/60/24)+DATE(1970,1,1)+(-5/24))</f>
        <v>42361.637407407405</v>
      </c>
      <c r="K659">
        <v>1448309872</v>
      </c>
      <c r="L659" s="19">
        <f>(((K659/60)/60/24)+DATE(1970,1,1)+(-5/24))</f>
        <v>42331.637407407405</v>
      </c>
      <c r="M659" t="b">
        <v>0</v>
      </c>
      <c r="N659">
        <v>99</v>
      </c>
      <c r="O659" t="b">
        <v>1</v>
      </c>
      <c r="P659" t="s">
        <v>8273</v>
      </c>
      <c r="Q659" s="5">
        <f>E659/D659</f>
        <v>1.2569999999999999</v>
      </c>
      <c r="R659" s="8">
        <f>E659/N659</f>
        <v>190.45454545454547</v>
      </c>
      <c r="S659" s="9" t="str">
        <f>LEFT(P659, SEARCH("/",P659,1)-1)</f>
        <v>technology</v>
      </c>
      <c r="T659" s="9" t="str">
        <f>RIGHT(P659,LEN(P659)-SEARCH("/",P659,1))</f>
        <v>wearables</v>
      </c>
    </row>
    <row r="660" spans="1:20" ht="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9">
        <f>(((I660/60)/60/24)+DATE(1970,1,1)+(-5/24))</f>
        <v>42211.541666666664</v>
      </c>
      <c r="K660">
        <v>1435117889</v>
      </c>
      <c r="L660" s="19">
        <f>(((K660/60)/60/24)+DATE(1970,1,1)+(-5/24))</f>
        <v>42178.952418981477</v>
      </c>
      <c r="M660" t="b">
        <v>0</v>
      </c>
      <c r="N660">
        <v>276</v>
      </c>
      <c r="O660" t="b">
        <v>1</v>
      </c>
      <c r="P660" t="s">
        <v>8273</v>
      </c>
      <c r="Q660" s="5">
        <f>E660/D660</f>
        <v>1.0446206037108834</v>
      </c>
      <c r="R660" s="8">
        <f>E660/N660</f>
        <v>109.33695652173913</v>
      </c>
      <c r="S660" s="9" t="str">
        <f>LEFT(P660, SEARCH("/",P660,1)-1)</f>
        <v>technology</v>
      </c>
      <c r="T660" s="9" t="str">
        <f>RIGHT(P660,LEN(P660)-SEARCH("/",P660,1))</f>
        <v>wearables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9">
        <f>(((I661/60)/60/24)+DATE(1970,1,1)+(-5/24))</f>
        <v>42239.385358796295</v>
      </c>
      <c r="K661">
        <v>1437747295</v>
      </c>
      <c r="L661" s="19">
        <f>(((K661/60)/60/24)+DATE(1970,1,1)+(-5/24))</f>
        <v>42209.385358796295</v>
      </c>
      <c r="M661" t="b">
        <v>0</v>
      </c>
      <c r="N661">
        <v>21</v>
      </c>
      <c r="O661" t="b">
        <v>1</v>
      </c>
      <c r="P661" t="s">
        <v>8273</v>
      </c>
      <c r="Q661" s="5">
        <f>E661/D661</f>
        <v>1.0056666666666667</v>
      </c>
      <c r="R661" s="8">
        <f>E661/N661</f>
        <v>143.66666666666666</v>
      </c>
      <c r="S661" s="9" t="str">
        <f>LEFT(P661, SEARCH("/",P661,1)-1)</f>
        <v>technology</v>
      </c>
      <c r="T661" s="9" t="str">
        <f>RIGHT(P661,LEN(P661)-SEARCH("/",P661,1))</f>
        <v>wearables</v>
      </c>
    </row>
    <row r="662" spans="1:20" ht="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9">
        <f>(((I662/60)/60/24)+DATE(1970,1,1)+(-5/24))</f>
        <v>41952.574988425928</v>
      </c>
      <c r="K662">
        <v>1412963279</v>
      </c>
      <c r="L662" s="19">
        <f>(((K662/60)/60/24)+DATE(1970,1,1)+(-5/24))</f>
        <v>41922.533321759256</v>
      </c>
      <c r="M662" t="b">
        <v>0</v>
      </c>
      <c r="N662">
        <v>18</v>
      </c>
      <c r="O662" t="b">
        <v>0</v>
      </c>
      <c r="P662" t="s">
        <v>8273</v>
      </c>
      <c r="Q662" s="5">
        <f>E662/D662</f>
        <v>3.058E-2</v>
      </c>
      <c r="R662" s="8">
        <f>E662/N662</f>
        <v>84.944444444444443</v>
      </c>
      <c r="S662" s="9" t="str">
        <f>LEFT(P662, SEARCH("/",P662,1)-1)</f>
        <v>technology</v>
      </c>
      <c r="T662" s="9" t="str">
        <f>RIGHT(P662,LEN(P662)-SEARCH("/",P662,1))</f>
        <v>wearables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9">
        <f>(((I663/60)/60/24)+DATE(1970,1,1)+(-5/24))</f>
        <v>42666.437025462961</v>
      </c>
      <c r="K663">
        <v>1474644559</v>
      </c>
      <c r="L663" s="19">
        <f>(((K663/60)/60/24)+DATE(1970,1,1)+(-5/24))</f>
        <v>42636.437025462961</v>
      </c>
      <c r="M663" t="b">
        <v>0</v>
      </c>
      <c r="N663">
        <v>9</v>
      </c>
      <c r="O663" t="b">
        <v>0</v>
      </c>
      <c r="P663" t="s">
        <v>8273</v>
      </c>
      <c r="Q663" s="5">
        <f>E663/D663</f>
        <v>9.4999999999999998E-3</v>
      </c>
      <c r="R663" s="8">
        <f>E663/N663</f>
        <v>10.555555555555555</v>
      </c>
      <c r="S663" s="9" t="str">
        <f>LEFT(P663, SEARCH("/",P663,1)-1)</f>
        <v>technology</v>
      </c>
      <c r="T663" s="9" t="str">
        <f>RIGHT(P663,LEN(P663)-SEARCH("/",P663,1))</f>
        <v>wearables</v>
      </c>
    </row>
    <row r="664" spans="1:20" ht="30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9">
        <f>(((I664/60)/60/24)+DATE(1970,1,1)+(-5/24))</f>
        <v>42020.229710648149</v>
      </c>
      <c r="K664">
        <v>1418812247</v>
      </c>
      <c r="L664" s="19">
        <f>(((K664/60)/60/24)+DATE(1970,1,1)+(-5/24))</f>
        <v>41990.229710648149</v>
      </c>
      <c r="M664" t="b">
        <v>0</v>
      </c>
      <c r="N664">
        <v>4</v>
      </c>
      <c r="O664" t="b">
        <v>0</v>
      </c>
      <c r="P664" t="s">
        <v>8273</v>
      </c>
      <c r="Q664" s="5">
        <f>E664/D664</f>
        <v>4.0000000000000001E-3</v>
      </c>
      <c r="R664" s="8">
        <f>E664/N664</f>
        <v>39</v>
      </c>
      <c r="S664" s="9" t="str">
        <f>LEFT(P664, SEARCH("/",P664,1)-1)</f>
        <v>technology</v>
      </c>
      <c r="T664" s="9" t="str">
        <f>RIGHT(P664,LEN(P664)-SEARCH("/",P664,1))</f>
        <v>wearables</v>
      </c>
    </row>
    <row r="665" spans="1:20" ht="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9">
        <f>(((I665/60)/60/24)+DATE(1970,1,1)+(-5/24))</f>
        <v>42203.634907407402</v>
      </c>
      <c r="K665">
        <v>1434658456</v>
      </c>
      <c r="L665" s="19">
        <f>(((K665/60)/60/24)+DATE(1970,1,1)+(-5/24))</f>
        <v>42173.634907407402</v>
      </c>
      <c r="M665" t="b">
        <v>0</v>
      </c>
      <c r="N665">
        <v>7</v>
      </c>
      <c r="O665" t="b">
        <v>0</v>
      </c>
      <c r="P665" t="s">
        <v>8273</v>
      </c>
      <c r="Q665" s="5">
        <f>E665/D665</f>
        <v>3.5000000000000001E-3</v>
      </c>
      <c r="R665" s="8">
        <f>E665/N665</f>
        <v>100</v>
      </c>
      <c r="S665" s="9" t="str">
        <f>LEFT(P665, SEARCH("/",P665,1)-1)</f>
        <v>technology</v>
      </c>
      <c r="T665" s="9" t="str">
        <f>RIGHT(P665,LEN(P665)-SEARCH("/",P665,1))</f>
        <v>wearables</v>
      </c>
    </row>
    <row r="666" spans="1:20" ht="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9">
        <f>(((I666/60)/60/24)+DATE(1970,1,1)+(-5/24))</f>
        <v>42107.458043981482</v>
      </c>
      <c r="K666">
        <v>1426348775</v>
      </c>
      <c r="L666" s="19">
        <f>(((K666/60)/60/24)+DATE(1970,1,1)+(-5/24))</f>
        <v>42077.458043981482</v>
      </c>
      <c r="M666" t="b">
        <v>0</v>
      </c>
      <c r="N666">
        <v>29</v>
      </c>
      <c r="O666" t="b">
        <v>0</v>
      </c>
      <c r="P666" t="s">
        <v>8273</v>
      </c>
      <c r="Q666" s="5">
        <f>E666/D666</f>
        <v>7.5333333333333335E-2</v>
      </c>
      <c r="R666" s="8">
        <f>E666/N666</f>
        <v>31.172413793103448</v>
      </c>
      <c r="S666" s="9" t="str">
        <f>LEFT(P666, SEARCH("/",P666,1)-1)</f>
        <v>technology</v>
      </c>
      <c r="T666" s="9" t="str">
        <f>RIGHT(P666,LEN(P666)-SEARCH("/",P666,1))</f>
        <v>wearables</v>
      </c>
    </row>
    <row r="667" spans="1:20" ht="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9">
        <f>(((I667/60)/60/24)+DATE(1970,1,1)+(-5/24))</f>
        <v>42748.503020833326</v>
      </c>
      <c r="K667">
        <v>1479143061</v>
      </c>
      <c r="L667" s="19">
        <f>(((K667/60)/60/24)+DATE(1970,1,1)+(-5/24))</f>
        <v>42688.503020833326</v>
      </c>
      <c r="M667" t="b">
        <v>0</v>
      </c>
      <c r="N667">
        <v>12</v>
      </c>
      <c r="O667" t="b">
        <v>0</v>
      </c>
      <c r="P667" t="s">
        <v>8273</v>
      </c>
      <c r="Q667" s="5">
        <f>E667/D667</f>
        <v>0.18640000000000001</v>
      </c>
      <c r="R667" s="8">
        <f>E667/N667</f>
        <v>155.33333333333334</v>
      </c>
      <c r="S667" s="9" t="str">
        <f>LEFT(P667, SEARCH("/",P667,1)-1)</f>
        <v>technology</v>
      </c>
      <c r="T667" s="9" t="str">
        <f>RIGHT(P667,LEN(P667)-SEARCH("/",P667,1))</f>
        <v>wearables</v>
      </c>
    </row>
    <row r="668" spans="1:20" ht="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9">
        <f>(((I668/60)/60/24)+DATE(1970,1,1)+(-5/24))</f>
        <v>41868.623819444445</v>
      </c>
      <c r="K668">
        <v>1405713498</v>
      </c>
      <c r="L668" s="19">
        <f>(((K668/60)/60/24)+DATE(1970,1,1)+(-5/24))</f>
        <v>41838.623819444445</v>
      </c>
      <c r="M668" t="b">
        <v>0</v>
      </c>
      <c r="N668">
        <v>4</v>
      </c>
      <c r="O668" t="b">
        <v>0</v>
      </c>
      <c r="P668" t="s">
        <v>8273</v>
      </c>
      <c r="Q668" s="5">
        <f>E668/D668</f>
        <v>4.0000000000000003E-5</v>
      </c>
      <c r="R668" s="8">
        <f>E668/N668</f>
        <v>2</v>
      </c>
      <c r="S668" s="9" t="str">
        <f>LEFT(P668, SEARCH("/",P668,1)-1)</f>
        <v>technology</v>
      </c>
      <c r="T668" s="9" t="str">
        <f>RIGHT(P668,LEN(P668)-SEARCH("/",P668,1))</f>
        <v>wearables</v>
      </c>
    </row>
    <row r="669" spans="1:20" ht="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9">
        <f>(((I669/60)/60/24)+DATE(1970,1,1)+(-5/24))</f>
        <v>42672.165081018517</v>
      </c>
      <c r="K669">
        <v>1474275463</v>
      </c>
      <c r="L669" s="19">
        <f>(((K669/60)/60/24)+DATE(1970,1,1)+(-5/24))</f>
        <v>42632.165081018517</v>
      </c>
      <c r="M669" t="b">
        <v>0</v>
      </c>
      <c r="N669">
        <v>28</v>
      </c>
      <c r="O669" t="b">
        <v>0</v>
      </c>
      <c r="P669" t="s">
        <v>8273</v>
      </c>
      <c r="Q669" s="5">
        <f>E669/D669</f>
        <v>0.1002</v>
      </c>
      <c r="R669" s="8">
        <f>E669/N669</f>
        <v>178.92857142857142</v>
      </c>
      <c r="S669" s="9" t="str">
        <f>LEFT(P669, SEARCH("/",P669,1)-1)</f>
        <v>technology</v>
      </c>
      <c r="T669" s="9" t="str">
        <f>RIGHT(P669,LEN(P669)-SEARCH("/",P669,1))</f>
        <v>wearables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9">
        <f>(((I670/60)/60/24)+DATE(1970,1,1)+(-5/24))</f>
        <v>42135.622939814813</v>
      </c>
      <c r="K670">
        <v>1427486222</v>
      </c>
      <c r="L670" s="19">
        <f>(((K670/60)/60/24)+DATE(1970,1,1)+(-5/24))</f>
        <v>42090.622939814813</v>
      </c>
      <c r="M670" t="b">
        <v>0</v>
      </c>
      <c r="N670">
        <v>25</v>
      </c>
      <c r="O670" t="b">
        <v>0</v>
      </c>
      <c r="P670" t="s">
        <v>8273</v>
      </c>
      <c r="Q670" s="5">
        <f>E670/D670</f>
        <v>4.5600000000000002E-2</v>
      </c>
      <c r="R670" s="8">
        <f>E670/N670</f>
        <v>27.36</v>
      </c>
      <c r="S670" s="9" t="str">
        <f>LEFT(P670, SEARCH("/",P670,1)-1)</f>
        <v>technology</v>
      </c>
      <c r="T670" s="9" t="str">
        <f>RIGHT(P670,LEN(P670)-SEARCH("/",P670,1))</f>
        <v>wearables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9">
        <f>(((I671/60)/60/24)+DATE(1970,1,1)+(-5/24))</f>
        <v>42557.417337962957</v>
      </c>
      <c r="K671">
        <v>1465225258</v>
      </c>
      <c r="L671" s="19">
        <f>(((K671/60)/60/24)+DATE(1970,1,1)+(-5/24))</f>
        <v>42527.417337962957</v>
      </c>
      <c r="M671" t="b">
        <v>0</v>
      </c>
      <c r="N671">
        <v>28</v>
      </c>
      <c r="O671" t="b">
        <v>0</v>
      </c>
      <c r="P671" t="s">
        <v>8273</v>
      </c>
      <c r="Q671" s="5">
        <f>E671/D671</f>
        <v>0.21507499999999999</v>
      </c>
      <c r="R671" s="8">
        <f>E671/N671</f>
        <v>1536.25</v>
      </c>
      <c r="S671" s="9" t="str">
        <f>LEFT(P671, SEARCH("/",P671,1)-1)</f>
        <v>technology</v>
      </c>
      <c r="T671" s="9" t="str">
        <f>RIGHT(P671,LEN(P671)-SEARCH("/",P671,1))</f>
        <v>wearables</v>
      </c>
    </row>
    <row r="672" spans="1:20" ht="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9">
        <f>(((I672/60)/60/24)+DATE(1970,1,1)+(-5/24))</f>
        <v>42540.131944444445</v>
      </c>
      <c r="K672">
        <v>1463418120</v>
      </c>
      <c r="L672" s="19">
        <f>(((K672/60)/60/24)+DATE(1970,1,1)+(-5/24))</f>
        <v>42506.501388888886</v>
      </c>
      <c r="M672" t="b">
        <v>0</v>
      </c>
      <c r="N672">
        <v>310</v>
      </c>
      <c r="O672" t="b">
        <v>0</v>
      </c>
      <c r="P672" t="s">
        <v>8273</v>
      </c>
      <c r="Q672" s="5">
        <f>E672/D672</f>
        <v>0.29276666666666668</v>
      </c>
      <c r="R672" s="8">
        <f>E672/N672</f>
        <v>84.99677419354839</v>
      </c>
      <c r="S672" s="9" t="str">
        <f>LEFT(P672, SEARCH("/",P672,1)-1)</f>
        <v>technology</v>
      </c>
      <c r="T672" s="9" t="str">
        <f>RIGHT(P672,LEN(P672)-SEARCH("/",P672,1))</f>
        <v>wearables</v>
      </c>
    </row>
    <row r="673" spans="1:20" ht="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9">
        <f>(((I673/60)/60/24)+DATE(1970,1,1)+(-5/24))</f>
        <v>42017.958333333336</v>
      </c>
      <c r="K673">
        <v>1418315852</v>
      </c>
      <c r="L673" s="19">
        <f>(((K673/60)/60/24)+DATE(1970,1,1)+(-5/24))</f>
        <v>41984.484398148146</v>
      </c>
      <c r="M673" t="b">
        <v>0</v>
      </c>
      <c r="N673">
        <v>15</v>
      </c>
      <c r="O673" t="b">
        <v>0</v>
      </c>
      <c r="P673" t="s">
        <v>8273</v>
      </c>
      <c r="Q673" s="5">
        <f>E673/D673</f>
        <v>0.39426666666666665</v>
      </c>
      <c r="R673" s="8">
        <f>E673/N673</f>
        <v>788.5333333333333</v>
      </c>
      <c r="S673" s="9" t="str">
        <f>LEFT(P673, SEARCH("/",P673,1)-1)</f>
        <v>technology</v>
      </c>
      <c r="T673" s="9" t="str">
        <f>RIGHT(P673,LEN(P673)-SEARCH("/",P673,1))</f>
        <v>wearables</v>
      </c>
    </row>
    <row r="674" spans="1:20" ht="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9">
        <f>(((I674/60)/60/24)+DATE(1970,1,1)+(-5/24))</f>
        <v>42004.999305555553</v>
      </c>
      <c r="K674">
        <v>1417410964</v>
      </c>
      <c r="L674" s="19">
        <f>(((K674/60)/60/24)+DATE(1970,1,1)+(-5/24))</f>
        <v>41974.011157407404</v>
      </c>
      <c r="M674" t="b">
        <v>0</v>
      </c>
      <c r="N674">
        <v>215</v>
      </c>
      <c r="O674" t="b">
        <v>0</v>
      </c>
      <c r="P674" t="s">
        <v>8273</v>
      </c>
      <c r="Q674" s="5">
        <f>E674/D674</f>
        <v>0.21628</v>
      </c>
      <c r="R674" s="8">
        <f>E674/N674</f>
        <v>50.29767441860465</v>
      </c>
      <c r="S674" s="9" t="str">
        <f>LEFT(P674, SEARCH("/",P674,1)-1)</f>
        <v>technology</v>
      </c>
      <c r="T674" s="9" t="str">
        <f>RIGHT(P674,LEN(P674)-SEARCH("/",P674,1))</f>
        <v>wearables</v>
      </c>
    </row>
    <row r="675" spans="1:20" ht="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9">
        <f>(((I675/60)/60/24)+DATE(1970,1,1)+(-5/24))</f>
        <v>41883.6321412037</v>
      </c>
      <c r="K675">
        <v>1405714217</v>
      </c>
      <c r="L675" s="19">
        <f>(((K675/60)/60/24)+DATE(1970,1,1)+(-5/24))</f>
        <v>41838.6321412037</v>
      </c>
      <c r="M675" t="b">
        <v>0</v>
      </c>
      <c r="N675">
        <v>3</v>
      </c>
      <c r="O675" t="b">
        <v>0</v>
      </c>
      <c r="P675" t="s">
        <v>8273</v>
      </c>
      <c r="Q675" s="5">
        <f>E675/D675</f>
        <v>2.0500000000000002E-3</v>
      </c>
      <c r="R675" s="8">
        <f>E675/N675</f>
        <v>68.333333333333329</v>
      </c>
      <c r="S675" s="9" t="str">
        <f>LEFT(P675, SEARCH("/",P675,1)-1)</f>
        <v>technology</v>
      </c>
      <c r="T675" s="9" t="str">
        <f>RIGHT(P675,LEN(P675)-SEARCH("/",P675,1))</f>
        <v>wearables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9">
        <f>(((I676/60)/60/24)+DATE(1970,1,1)+(-5/24))</f>
        <v>41862.907719907402</v>
      </c>
      <c r="K676">
        <v>1402627627</v>
      </c>
      <c r="L676" s="19">
        <f>(((K676/60)/60/24)+DATE(1970,1,1)+(-5/24))</f>
        <v>41802.907719907402</v>
      </c>
      <c r="M676" t="b">
        <v>0</v>
      </c>
      <c r="N676">
        <v>2</v>
      </c>
      <c r="O676" t="b">
        <v>0</v>
      </c>
      <c r="P676" t="s">
        <v>8273</v>
      </c>
      <c r="Q676" s="5">
        <f>E676/D676</f>
        <v>2.9999999999999997E-4</v>
      </c>
      <c r="R676" s="8">
        <f>E676/N676</f>
        <v>7.5</v>
      </c>
      <c r="S676" s="9" t="str">
        <f>LEFT(P676, SEARCH("/",P676,1)-1)</f>
        <v>technology</v>
      </c>
      <c r="T676" s="9" t="str">
        <f>RIGHT(P676,LEN(P676)-SEARCH("/",P676,1))</f>
        <v>wearables</v>
      </c>
    </row>
    <row r="677" spans="1:20" ht="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9">
        <f>(((I677/60)/60/24)+DATE(1970,1,1)+(-5/24))</f>
        <v>42005.082638888889</v>
      </c>
      <c r="K677">
        <v>1417558804</v>
      </c>
      <c r="L677" s="19">
        <f>(((K677/60)/60/24)+DATE(1970,1,1)+(-5/24))</f>
        <v>41975.722268518519</v>
      </c>
      <c r="M677" t="b">
        <v>0</v>
      </c>
      <c r="N677">
        <v>26</v>
      </c>
      <c r="O677" t="b">
        <v>0</v>
      </c>
      <c r="P677" t="s">
        <v>8273</v>
      </c>
      <c r="Q677" s="5">
        <f>E677/D677</f>
        <v>0.14849999999999999</v>
      </c>
      <c r="R677" s="8">
        <f>E677/N677</f>
        <v>34.269230769230766</v>
      </c>
      <c r="S677" s="9" t="str">
        <f>LEFT(P677, SEARCH("/",P677,1)-1)</f>
        <v>technology</v>
      </c>
      <c r="T677" s="9" t="str">
        <f>RIGHT(P677,LEN(P677)-SEARCH("/",P677,1))</f>
        <v>wearables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9">
        <f>(((I678/60)/60/24)+DATE(1970,1,1)+(-5/24))</f>
        <v>42042.559965277782</v>
      </c>
      <c r="K678">
        <v>1420741581</v>
      </c>
      <c r="L678" s="19">
        <f>(((K678/60)/60/24)+DATE(1970,1,1)+(-5/24))</f>
        <v>42012.559965277782</v>
      </c>
      <c r="M678" t="b">
        <v>0</v>
      </c>
      <c r="N678">
        <v>24</v>
      </c>
      <c r="O678" t="b">
        <v>0</v>
      </c>
      <c r="P678" t="s">
        <v>8273</v>
      </c>
      <c r="Q678" s="5">
        <f>E678/D678</f>
        <v>1.4710000000000001E-2</v>
      </c>
      <c r="R678" s="8">
        <f>E678/N678</f>
        <v>61.291666666666664</v>
      </c>
      <c r="S678" s="9" t="str">
        <f>LEFT(P678, SEARCH("/",P678,1)-1)</f>
        <v>technology</v>
      </c>
      <c r="T678" s="9" t="str">
        <f>RIGHT(P678,LEN(P678)-SEARCH("/",P678,1))</f>
        <v>wearables</v>
      </c>
    </row>
    <row r="679" spans="1:20" ht="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9">
        <f>(((I679/60)/60/24)+DATE(1970,1,1)+(-5/24))</f>
        <v>42549.195543981477</v>
      </c>
      <c r="K679">
        <v>1463218895</v>
      </c>
      <c r="L679" s="19">
        <f>(((K679/60)/60/24)+DATE(1970,1,1)+(-5/24))</f>
        <v>42504.195543981477</v>
      </c>
      <c r="M679" t="b">
        <v>0</v>
      </c>
      <c r="N679">
        <v>96</v>
      </c>
      <c r="O679" t="b">
        <v>0</v>
      </c>
      <c r="P679" t="s">
        <v>8273</v>
      </c>
      <c r="Q679" s="5">
        <f>E679/D679</f>
        <v>0.25584000000000001</v>
      </c>
      <c r="R679" s="8">
        <f>E679/N679</f>
        <v>133.25</v>
      </c>
      <c r="S679" s="9" t="str">
        <f>LEFT(P679, SEARCH("/",P679,1)-1)</f>
        <v>technology</v>
      </c>
      <c r="T679" s="9" t="str">
        <f>RIGHT(P679,LEN(P679)-SEARCH("/",P679,1))</f>
        <v>wearables</v>
      </c>
    </row>
    <row r="680" spans="1:20" ht="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9">
        <f>(((I680/60)/60/24)+DATE(1970,1,1)+(-5/24))</f>
        <v>42511.168263888881</v>
      </c>
      <c r="K680">
        <v>1461229338</v>
      </c>
      <c r="L680" s="19">
        <f>(((K680/60)/60/24)+DATE(1970,1,1)+(-5/24))</f>
        <v>42481.168263888881</v>
      </c>
      <c r="M680" t="b">
        <v>0</v>
      </c>
      <c r="N680">
        <v>17</v>
      </c>
      <c r="O680" t="b">
        <v>0</v>
      </c>
      <c r="P680" t="s">
        <v>8273</v>
      </c>
      <c r="Q680" s="5">
        <f>E680/D680</f>
        <v>3.8206896551724136E-2</v>
      </c>
      <c r="R680" s="8">
        <f>E680/N680</f>
        <v>65.17647058823529</v>
      </c>
      <c r="S680" s="9" t="str">
        <f>LEFT(P680, SEARCH("/",P680,1)-1)</f>
        <v>technology</v>
      </c>
      <c r="T680" s="9" t="str">
        <f>RIGHT(P680,LEN(P680)-SEARCH("/",P680,1))</f>
        <v>wearables</v>
      </c>
    </row>
    <row r="681" spans="1:20" ht="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9">
        <f>(((I681/60)/60/24)+DATE(1970,1,1)+(-5/24))</f>
        <v>42616.487372685187</v>
      </c>
      <c r="K681">
        <v>1467736909</v>
      </c>
      <c r="L681" s="19">
        <f>(((K681/60)/60/24)+DATE(1970,1,1)+(-5/24))</f>
        <v>42556.487372685187</v>
      </c>
      <c r="M681" t="b">
        <v>0</v>
      </c>
      <c r="N681">
        <v>94</v>
      </c>
      <c r="O681" t="b">
        <v>0</v>
      </c>
      <c r="P681" t="s">
        <v>8273</v>
      </c>
      <c r="Q681" s="5">
        <f>E681/D681</f>
        <v>0.15485964912280703</v>
      </c>
      <c r="R681" s="8">
        <f>E681/N681</f>
        <v>93.90425531914893</v>
      </c>
      <c r="S681" s="9" t="str">
        <f>LEFT(P681, SEARCH("/",P681,1)-1)</f>
        <v>technology</v>
      </c>
      <c r="T681" s="9" t="str">
        <f>RIGHT(P681,LEN(P681)-SEARCH("/",P681,1))</f>
        <v>wearables</v>
      </c>
    </row>
    <row r="682" spans="1:20" ht="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9">
        <f>(((I682/60)/60/24)+DATE(1970,1,1)+(-5/24))</f>
        <v>41899.293182870366</v>
      </c>
      <c r="K682">
        <v>1407931331</v>
      </c>
      <c r="L682" s="19">
        <f>(((K682/60)/60/24)+DATE(1970,1,1)+(-5/24))</f>
        <v>41864.293182870366</v>
      </c>
      <c r="M682" t="b">
        <v>0</v>
      </c>
      <c r="N682">
        <v>129</v>
      </c>
      <c r="O682" t="b">
        <v>0</v>
      </c>
      <c r="P682" t="s">
        <v>8273</v>
      </c>
      <c r="Q682" s="5">
        <f>E682/D682</f>
        <v>0.25912000000000002</v>
      </c>
      <c r="R682" s="8">
        <f>E682/N682</f>
        <v>150.65116279069767</v>
      </c>
      <c r="S682" s="9" t="str">
        <f>LEFT(P682, SEARCH("/",P682,1)-1)</f>
        <v>technology</v>
      </c>
      <c r="T682" s="9" t="str">
        <f>RIGHT(P682,LEN(P682)-SEARCH("/",P682,1))</f>
        <v>wearables</v>
      </c>
    </row>
    <row r="683" spans="1:20" ht="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9">
        <f>(((I683/60)/60/24)+DATE(1970,1,1)+(-5/24))</f>
        <v>42669.597268518519</v>
      </c>
      <c r="K683">
        <v>1474917604</v>
      </c>
      <c r="L683" s="19">
        <f>(((K683/60)/60/24)+DATE(1970,1,1)+(-5/24))</f>
        <v>42639.597268518519</v>
      </c>
      <c r="M683" t="b">
        <v>0</v>
      </c>
      <c r="N683">
        <v>1</v>
      </c>
      <c r="O683" t="b">
        <v>0</v>
      </c>
      <c r="P683" t="s">
        <v>8273</v>
      </c>
      <c r="Q683" s="5">
        <f>E683/D683</f>
        <v>4.0000000000000002E-4</v>
      </c>
      <c r="R683" s="8">
        <f>E683/N683</f>
        <v>1</v>
      </c>
      <c r="S683" s="9" t="str">
        <f>LEFT(P683, SEARCH("/",P683,1)-1)</f>
        <v>technology</v>
      </c>
      <c r="T683" s="9" t="str">
        <f>RIGHT(P683,LEN(P683)-SEARCH("/",P683,1))</f>
        <v>wearables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9">
        <f>(((I684/60)/60/24)+DATE(1970,1,1)+(-5/24))</f>
        <v>42808.51530092593</v>
      </c>
      <c r="K684">
        <v>1486923722</v>
      </c>
      <c r="L684" s="19">
        <f>(((K684/60)/60/24)+DATE(1970,1,1)+(-5/24))</f>
        <v>42778.556967592587</v>
      </c>
      <c r="M684" t="b">
        <v>0</v>
      </c>
      <c r="N684">
        <v>4</v>
      </c>
      <c r="O684" t="b">
        <v>0</v>
      </c>
      <c r="P684" t="s">
        <v>8273</v>
      </c>
      <c r="Q684" s="5">
        <f>E684/D684</f>
        <v>1.06E-3</v>
      </c>
      <c r="R684" s="8">
        <f>E684/N684</f>
        <v>13.25</v>
      </c>
      <c r="S684" s="9" t="str">
        <f>LEFT(P684, SEARCH("/",P684,1)-1)</f>
        <v>technology</v>
      </c>
      <c r="T684" s="9" t="str">
        <f>RIGHT(P684,LEN(P684)-SEARCH("/",P684,1))</f>
        <v>wearables</v>
      </c>
    </row>
    <row r="685" spans="1:20" ht="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9">
        <f>(((I685/60)/60/24)+DATE(1970,1,1)+(-5/24))</f>
        <v>42674.691712962966</v>
      </c>
      <c r="K685">
        <v>1474493764</v>
      </c>
      <c r="L685" s="19">
        <f>(((K685/60)/60/24)+DATE(1970,1,1)+(-5/24))</f>
        <v>42634.691712962966</v>
      </c>
      <c r="M685" t="b">
        <v>0</v>
      </c>
      <c r="N685">
        <v>3</v>
      </c>
      <c r="O685" t="b">
        <v>0</v>
      </c>
      <c r="P685" t="s">
        <v>8273</v>
      </c>
      <c r="Q685" s="5">
        <f>E685/D685</f>
        <v>8.5142857142857138E-3</v>
      </c>
      <c r="R685" s="8">
        <f>E685/N685</f>
        <v>99.333333333333329</v>
      </c>
      <c r="S685" s="9" t="str">
        <f>LEFT(P685, SEARCH("/",P685,1)-1)</f>
        <v>technology</v>
      </c>
      <c r="T685" s="9" t="str">
        <f>RIGHT(P685,LEN(P685)-SEARCH("/",P685,1))</f>
        <v>wearables</v>
      </c>
    </row>
    <row r="686" spans="1:2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9">
        <f>(((I686/60)/60/24)+DATE(1970,1,1)+(-5/24))</f>
        <v>41844.916666666664</v>
      </c>
      <c r="K686">
        <v>1403176891</v>
      </c>
      <c r="L686" s="19">
        <f>(((K686/60)/60/24)+DATE(1970,1,1)+(-5/24))</f>
        <v>41809.26494212963</v>
      </c>
      <c r="M686" t="b">
        <v>0</v>
      </c>
      <c r="N686">
        <v>135</v>
      </c>
      <c r="O686" t="b">
        <v>0</v>
      </c>
      <c r="P686" t="s">
        <v>8273</v>
      </c>
      <c r="Q686" s="5">
        <f>E686/D686</f>
        <v>7.4837500000000001E-2</v>
      </c>
      <c r="R686" s="8">
        <f>E686/N686</f>
        <v>177.39259259259259</v>
      </c>
      <c r="S686" s="9" t="str">
        <f>LEFT(P686, SEARCH("/",P686,1)-1)</f>
        <v>technology</v>
      </c>
      <c r="T686" s="9" t="str">
        <f>RIGHT(P686,LEN(P686)-SEARCH("/",P686,1))</f>
        <v>wearables</v>
      </c>
    </row>
    <row r="687" spans="1:20" ht="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9">
        <f>(((I687/60)/60/24)+DATE(1970,1,1)+(-5/24))</f>
        <v>42016.658240740733</v>
      </c>
      <c r="K687">
        <v>1417207672</v>
      </c>
      <c r="L687" s="19">
        <f>(((K687/60)/60/24)+DATE(1970,1,1)+(-5/24))</f>
        <v>41971.658240740733</v>
      </c>
      <c r="M687" t="b">
        <v>0</v>
      </c>
      <c r="N687">
        <v>10</v>
      </c>
      <c r="O687" t="b">
        <v>0</v>
      </c>
      <c r="P687" t="s">
        <v>8273</v>
      </c>
      <c r="Q687" s="5">
        <f>E687/D687</f>
        <v>0.27650000000000002</v>
      </c>
      <c r="R687" s="8">
        <f>E687/N687</f>
        <v>55.3</v>
      </c>
      <c r="S687" s="9" t="str">
        <f>LEFT(P687, SEARCH("/",P687,1)-1)</f>
        <v>technology</v>
      </c>
      <c r="T687" s="9" t="str">
        <f>RIGHT(P687,LEN(P687)-SEARCH("/",P687,1))</f>
        <v>wearables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9">
        <f>(((I688/60)/60/24)+DATE(1970,1,1)+(-5/24))</f>
        <v>42219.464930555558</v>
      </c>
      <c r="K688">
        <v>1436026170</v>
      </c>
      <c r="L688" s="19">
        <f>(((K688/60)/60/24)+DATE(1970,1,1)+(-5/24))</f>
        <v>42189.464930555558</v>
      </c>
      <c r="M688" t="b">
        <v>0</v>
      </c>
      <c r="N688">
        <v>0</v>
      </c>
      <c r="O688" t="b">
        <v>0</v>
      </c>
      <c r="P688" t="s">
        <v>8273</v>
      </c>
      <c r="Q688" s="5">
        <f>E688/D688</f>
        <v>0</v>
      </c>
      <c r="R688" s="8" t="e">
        <f>E688/N688</f>
        <v>#DIV/0!</v>
      </c>
      <c r="S688" s="9" t="str">
        <f>LEFT(P688, SEARCH("/",P688,1)-1)</f>
        <v>technology</v>
      </c>
      <c r="T688" s="9" t="str">
        <f>RIGHT(P688,LEN(P688)-SEARCH("/",P688,1))</f>
        <v>wearables</v>
      </c>
    </row>
    <row r="689" spans="1:20" ht="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9">
        <f>(((I689/60)/60/24)+DATE(1970,1,1)+(-5/24))</f>
        <v>42771.542280092595</v>
      </c>
      <c r="K689">
        <v>1481133653</v>
      </c>
      <c r="L689" s="19">
        <f>(((K689/60)/60/24)+DATE(1970,1,1)+(-5/24))</f>
        <v>42711.542280092595</v>
      </c>
      <c r="M689" t="b">
        <v>0</v>
      </c>
      <c r="N689">
        <v>6</v>
      </c>
      <c r="O689" t="b">
        <v>0</v>
      </c>
      <c r="P689" t="s">
        <v>8273</v>
      </c>
      <c r="Q689" s="5">
        <f>E689/D689</f>
        <v>3.5499999999999997E-2</v>
      </c>
      <c r="R689" s="8">
        <f>E689/N689</f>
        <v>591.66666666666663</v>
      </c>
      <c r="S689" s="9" t="str">
        <f>LEFT(P689, SEARCH("/",P689,1)-1)</f>
        <v>technology</v>
      </c>
      <c r="T689" s="9" t="str">
        <f>RIGHT(P689,LEN(P689)-SEARCH("/",P689,1))</f>
        <v>wearables</v>
      </c>
    </row>
    <row r="690" spans="1:20" ht="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9">
        <f>(((I690/60)/60/24)+DATE(1970,1,1)+(-5/24))</f>
        <v>42291.896446759252</v>
      </c>
      <c r="K690">
        <v>1442284253</v>
      </c>
      <c r="L690" s="19">
        <f>(((K690/60)/60/24)+DATE(1970,1,1)+(-5/24))</f>
        <v>42261.896446759252</v>
      </c>
      <c r="M690" t="b">
        <v>0</v>
      </c>
      <c r="N690">
        <v>36</v>
      </c>
      <c r="O690" t="b">
        <v>0</v>
      </c>
      <c r="P690" t="s">
        <v>8273</v>
      </c>
      <c r="Q690" s="5">
        <f>E690/D690</f>
        <v>0.72989999999999999</v>
      </c>
      <c r="R690" s="8">
        <f>E690/N690</f>
        <v>405.5</v>
      </c>
      <c r="S690" s="9" t="str">
        <f>LEFT(P690, SEARCH("/",P690,1)-1)</f>
        <v>technology</v>
      </c>
      <c r="T690" s="9" t="str">
        <f>RIGHT(P690,LEN(P690)-SEARCH("/",P690,1))</f>
        <v>wearables</v>
      </c>
    </row>
    <row r="691" spans="1:20" ht="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9">
        <f>(((I691/60)/60/24)+DATE(1970,1,1)+(-5/24))</f>
        <v>42711.999305555553</v>
      </c>
      <c r="K691">
        <v>1478016097</v>
      </c>
      <c r="L691" s="19">
        <f>(((K691/60)/60/24)+DATE(1970,1,1)+(-5/24))</f>
        <v>42675.459456018514</v>
      </c>
      <c r="M691" t="b">
        <v>0</v>
      </c>
      <c r="N691">
        <v>336</v>
      </c>
      <c r="O691" t="b">
        <v>0</v>
      </c>
      <c r="P691" t="s">
        <v>8273</v>
      </c>
      <c r="Q691" s="5">
        <f>E691/D691</f>
        <v>0.57648750000000004</v>
      </c>
      <c r="R691" s="8">
        <f>E691/N691</f>
        <v>343.14732142857144</v>
      </c>
      <c r="S691" s="9" t="str">
        <f>LEFT(P691, SEARCH("/",P691,1)-1)</f>
        <v>technology</v>
      </c>
      <c r="T691" s="9" t="str">
        <f>RIGHT(P691,LEN(P691)-SEARCH("/",P691,1))</f>
        <v>wearables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9">
        <f>(((I692/60)/60/24)+DATE(1970,1,1)+(-5/24))</f>
        <v>42622.041666666664</v>
      </c>
      <c r="K692">
        <v>1469718841</v>
      </c>
      <c r="L692" s="19">
        <f>(((K692/60)/60/24)+DATE(1970,1,1)+(-5/24))</f>
        <v>42579.426400462959</v>
      </c>
      <c r="M692" t="b">
        <v>0</v>
      </c>
      <c r="N692">
        <v>34</v>
      </c>
      <c r="O692" t="b">
        <v>0</v>
      </c>
      <c r="P692" t="s">
        <v>8273</v>
      </c>
      <c r="Q692" s="5">
        <f>E692/D692</f>
        <v>0.1234</v>
      </c>
      <c r="R692" s="8">
        <f>E692/N692</f>
        <v>72.588235294117652</v>
      </c>
      <c r="S692" s="9" t="str">
        <f>LEFT(P692, SEARCH("/",P692,1)-1)</f>
        <v>technology</v>
      </c>
      <c r="T692" s="9" t="str">
        <f>RIGHT(P692,LEN(P692)-SEARCH("/",P692,1))</f>
        <v>wearables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9">
        <f>(((I693/60)/60/24)+DATE(1970,1,1)+(-5/24))</f>
        <v>42185.819976851846</v>
      </c>
      <c r="K693">
        <v>1433292046</v>
      </c>
      <c r="L693" s="19">
        <f>(((K693/60)/60/24)+DATE(1970,1,1)+(-5/24))</f>
        <v>42157.819976851846</v>
      </c>
      <c r="M693" t="b">
        <v>0</v>
      </c>
      <c r="N693">
        <v>10</v>
      </c>
      <c r="O693" t="b">
        <v>0</v>
      </c>
      <c r="P693" t="s">
        <v>8273</v>
      </c>
      <c r="Q693" s="5">
        <f>E693/D693</f>
        <v>5.1999999999999998E-3</v>
      </c>
      <c r="R693" s="8">
        <f>E693/N693</f>
        <v>26</v>
      </c>
      <c r="S693" s="9" t="str">
        <f>LEFT(P693, SEARCH("/",P693,1)-1)</f>
        <v>technology</v>
      </c>
      <c r="T693" s="9" t="str">
        <f>RIGHT(P693,LEN(P693)-SEARCH("/",P693,1))</f>
        <v>wearables</v>
      </c>
    </row>
    <row r="694" spans="1:20" ht="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9">
        <f>(((I694/60)/60/24)+DATE(1970,1,1)+(-5/24))</f>
        <v>42726.167395833334</v>
      </c>
      <c r="K694">
        <v>1479805263</v>
      </c>
      <c r="L694" s="19">
        <f>(((K694/60)/60/24)+DATE(1970,1,1)+(-5/24))</f>
        <v>42696.167395833334</v>
      </c>
      <c r="M694" t="b">
        <v>0</v>
      </c>
      <c r="N694">
        <v>201</v>
      </c>
      <c r="O694" t="b">
        <v>0</v>
      </c>
      <c r="P694" t="s">
        <v>8273</v>
      </c>
      <c r="Q694" s="5">
        <f>E694/D694</f>
        <v>6.5299999999999997E-2</v>
      </c>
      <c r="R694" s="8">
        <f>E694/N694</f>
        <v>6.4975124378109452</v>
      </c>
      <c r="S694" s="9" t="str">
        <f>LEFT(P694, SEARCH("/",P694,1)-1)</f>
        <v>technology</v>
      </c>
      <c r="T694" s="9" t="str">
        <f>RIGHT(P694,LEN(P694)-SEARCH("/",P694,1))</f>
        <v>wearables</v>
      </c>
    </row>
    <row r="695" spans="1:20" ht="30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9">
        <f>(((I695/60)/60/24)+DATE(1970,1,1)+(-5/24))</f>
        <v>42124.599849537037</v>
      </c>
      <c r="K695">
        <v>1427829827</v>
      </c>
      <c r="L695" s="19">
        <f>(((K695/60)/60/24)+DATE(1970,1,1)+(-5/24))</f>
        <v>42094.599849537037</v>
      </c>
      <c r="M695" t="b">
        <v>0</v>
      </c>
      <c r="N695">
        <v>296</v>
      </c>
      <c r="O695" t="b">
        <v>0</v>
      </c>
      <c r="P695" t="s">
        <v>8273</v>
      </c>
      <c r="Q695" s="5">
        <f>E695/D695</f>
        <v>0.35338000000000003</v>
      </c>
      <c r="R695" s="8">
        <f>E695/N695</f>
        <v>119.38513513513513</v>
      </c>
      <c r="S695" s="9" t="str">
        <f>LEFT(P695, SEARCH("/",P695,1)-1)</f>
        <v>technology</v>
      </c>
      <c r="T695" s="9" t="str">
        <f>RIGHT(P695,LEN(P695)-SEARCH("/",P695,1))</f>
        <v>wearables</v>
      </c>
    </row>
    <row r="696" spans="1:20" ht="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9">
        <f>(((I696/60)/60/24)+DATE(1970,1,1)+(-5/24))</f>
        <v>42767.455543981479</v>
      </c>
      <c r="K696">
        <v>1483372559</v>
      </c>
      <c r="L696" s="19">
        <f>(((K696/60)/60/24)+DATE(1970,1,1)+(-5/24))</f>
        <v>42737.455543981479</v>
      </c>
      <c r="M696" t="b">
        <v>0</v>
      </c>
      <c r="N696">
        <v>7</v>
      </c>
      <c r="O696" t="b">
        <v>0</v>
      </c>
      <c r="P696" t="s">
        <v>8273</v>
      </c>
      <c r="Q696" s="5">
        <f>E696/D696</f>
        <v>3.933333333333333E-3</v>
      </c>
      <c r="R696" s="8">
        <f>E696/N696</f>
        <v>84.285714285714292</v>
      </c>
      <c r="S696" s="9" t="str">
        <f>LEFT(P696, SEARCH("/",P696,1)-1)</f>
        <v>technology</v>
      </c>
      <c r="T696" s="9" t="str">
        <f>RIGHT(P696,LEN(P696)-SEARCH("/",P696,1))</f>
        <v>wearables</v>
      </c>
    </row>
    <row r="697" spans="1:20" ht="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9">
        <f>(((I697/60)/60/24)+DATE(1970,1,1)+(-5/24))</f>
        <v>41943.312731481477</v>
      </c>
      <c r="K697">
        <v>1412166620</v>
      </c>
      <c r="L697" s="19">
        <f>(((K697/60)/60/24)+DATE(1970,1,1)+(-5/24))</f>
        <v>41913.312731481477</v>
      </c>
      <c r="M697" t="b">
        <v>0</v>
      </c>
      <c r="N697">
        <v>7</v>
      </c>
      <c r="O697" t="b">
        <v>0</v>
      </c>
      <c r="P697" t="s">
        <v>8273</v>
      </c>
      <c r="Q697" s="5">
        <f>E697/D697</f>
        <v>1.06E-2</v>
      </c>
      <c r="R697" s="8">
        <f>E697/N697</f>
        <v>90.857142857142861</v>
      </c>
      <c r="S697" s="9" t="str">
        <f>LEFT(P697, SEARCH("/",P697,1)-1)</f>
        <v>technology</v>
      </c>
      <c r="T697" s="9" t="str">
        <f>RIGHT(P697,LEN(P697)-SEARCH("/",P697,1))</f>
        <v>wearables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9">
        <f>(((I698/60)/60/24)+DATE(1970,1,1)+(-5/24))</f>
        <v>41845.718773148146</v>
      </c>
      <c r="K698">
        <v>1403734502</v>
      </c>
      <c r="L698" s="19">
        <f>(((K698/60)/60/24)+DATE(1970,1,1)+(-5/24))</f>
        <v>41815.718773148146</v>
      </c>
      <c r="M698" t="b">
        <v>0</v>
      </c>
      <c r="N698">
        <v>1</v>
      </c>
      <c r="O698" t="b">
        <v>0</v>
      </c>
      <c r="P698" t="s">
        <v>8273</v>
      </c>
      <c r="Q698" s="5">
        <f>E698/D698</f>
        <v>5.7142857142857145E-6</v>
      </c>
      <c r="R698" s="8">
        <f>E698/N698</f>
        <v>1</v>
      </c>
      <c r="S698" s="9" t="str">
        <f>LEFT(P698, SEARCH("/",P698,1)-1)</f>
        <v>technology</v>
      </c>
      <c r="T698" s="9" t="str">
        <f>RIGHT(P698,LEN(P698)-SEARCH("/",P698,1))</f>
        <v>wearables</v>
      </c>
    </row>
    <row r="699" spans="1:20" ht="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9">
        <f>(((I699/60)/60/24)+DATE(1970,1,1)+(-5/24))</f>
        <v>42403.314687500002</v>
      </c>
      <c r="K699">
        <v>1453206789</v>
      </c>
      <c r="L699" s="19">
        <f>(((K699/60)/60/24)+DATE(1970,1,1)+(-5/24))</f>
        <v>42388.314687500002</v>
      </c>
      <c r="M699" t="b">
        <v>0</v>
      </c>
      <c r="N699">
        <v>114</v>
      </c>
      <c r="O699" t="b">
        <v>0</v>
      </c>
      <c r="P699" t="s">
        <v>8273</v>
      </c>
      <c r="Q699" s="5">
        <f>E699/D699</f>
        <v>0.46379999999999999</v>
      </c>
      <c r="R699" s="8">
        <f>E699/N699</f>
        <v>20.342105263157894</v>
      </c>
      <c r="S699" s="9" t="str">
        <f>LEFT(P699, SEARCH("/",P699,1)-1)</f>
        <v>technology</v>
      </c>
      <c r="T699" s="9" t="str">
        <f>RIGHT(P699,LEN(P699)-SEARCH("/",P699,1))</f>
        <v>wearables</v>
      </c>
    </row>
    <row r="700" spans="1:20" ht="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9">
        <f>(((I700/60)/60/24)+DATE(1970,1,1)+(-5/24))</f>
        <v>41899.875</v>
      </c>
      <c r="K700">
        <v>1408141245</v>
      </c>
      <c r="L700" s="19">
        <f>(((K700/60)/60/24)+DATE(1970,1,1)+(-5/24))</f>
        <v>41866.72274305555</v>
      </c>
      <c r="M700" t="b">
        <v>0</v>
      </c>
      <c r="N700">
        <v>29</v>
      </c>
      <c r="O700" t="b">
        <v>0</v>
      </c>
      <c r="P700" t="s">
        <v>8273</v>
      </c>
      <c r="Q700" s="5">
        <f>E700/D700</f>
        <v>0.15390000000000001</v>
      </c>
      <c r="R700" s="8">
        <f>E700/N700</f>
        <v>530.68965517241384</v>
      </c>
      <c r="S700" s="9" t="str">
        <f>LEFT(P700, SEARCH("/",P700,1)-1)</f>
        <v>technology</v>
      </c>
      <c r="T700" s="9" t="str">
        <f>RIGHT(P700,LEN(P700)-SEARCH("/",P700,1))</f>
        <v>wearables</v>
      </c>
    </row>
    <row r="701" spans="1:20" ht="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9">
        <f>(((I701/60)/60/24)+DATE(1970,1,1)+(-5/24))</f>
        <v>41600.458333333328</v>
      </c>
      <c r="K701">
        <v>1381923548</v>
      </c>
      <c r="L701" s="19">
        <f>(((K701/60)/60/24)+DATE(1970,1,1)+(-5/24))</f>
        <v>41563.277175925927</v>
      </c>
      <c r="M701" t="b">
        <v>0</v>
      </c>
      <c r="N701">
        <v>890</v>
      </c>
      <c r="O701" t="b">
        <v>0</v>
      </c>
      <c r="P701" t="s">
        <v>8273</v>
      </c>
      <c r="Q701" s="5">
        <f>E701/D701</f>
        <v>0.824221076923077</v>
      </c>
      <c r="R701" s="8">
        <f>E701/N701</f>
        <v>120.39184269662923</v>
      </c>
      <c r="S701" s="9" t="str">
        <f>LEFT(P701, SEARCH("/",P701,1)-1)</f>
        <v>technology</v>
      </c>
      <c r="T701" s="9" t="str">
        <f>RIGHT(P701,LEN(P701)-SEARCH("/",P701,1))</f>
        <v>wearables</v>
      </c>
    </row>
    <row r="702" spans="1:20" ht="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9">
        <f>(((I702/60)/60/24)+DATE(1970,1,1)+(-5/24))</f>
        <v>42745.480104166665</v>
      </c>
      <c r="K702">
        <v>1481473881</v>
      </c>
      <c r="L702" s="19">
        <f>(((K702/60)/60/24)+DATE(1970,1,1)+(-5/24))</f>
        <v>42715.480104166665</v>
      </c>
      <c r="M702" t="b">
        <v>0</v>
      </c>
      <c r="N702">
        <v>31</v>
      </c>
      <c r="O702" t="b">
        <v>0</v>
      </c>
      <c r="P702" t="s">
        <v>8273</v>
      </c>
      <c r="Q702" s="5">
        <f>E702/D702</f>
        <v>2.6866666666666667E-2</v>
      </c>
      <c r="R702" s="8">
        <f>E702/N702</f>
        <v>13</v>
      </c>
      <c r="S702" s="9" t="str">
        <f>LEFT(P702, SEARCH("/",P702,1)-1)</f>
        <v>technology</v>
      </c>
      <c r="T702" s="9" t="str">
        <f>RIGHT(P702,LEN(P702)-SEARCH("/",P702,1))</f>
        <v>wearables</v>
      </c>
    </row>
    <row r="703" spans="1:20" ht="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9">
        <f>(((I703/60)/60/24)+DATE(1970,1,1)+(-5/24))</f>
        <v>41843.454629629625</v>
      </c>
      <c r="K703">
        <v>1403538880</v>
      </c>
      <c r="L703" s="19">
        <f>(((K703/60)/60/24)+DATE(1970,1,1)+(-5/24))</f>
        <v>41813.454629629625</v>
      </c>
      <c r="M703" t="b">
        <v>0</v>
      </c>
      <c r="N703">
        <v>21</v>
      </c>
      <c r="O703" t="b">
        <v>0</v>
      </c>
      <c r="P703" t="s">
        <v>8273</v>
      </c>
      <c r="Q703" s="5">
        <f>E703/D703</f>
        <v>0.26600000000000001</v>
      </c>
      <c r="R703" s="8">
        <f>E703/N703</f>
        <v>291.33333333333331</v>
      </c>
      <c r="S703" s="9" t="str">
        <f>LEFT(P703, SEARCH("/",P703,1)-1)</f>
        <v>technology</v>
      </c>
      <c r="T703" s="9" t="str">
        <f>RIGHT(P703,LEN(P703)-SEARCH("/",P703,1))</f>
        <v>wearables</v>
      </c>
    </row>
    <row r="704" spans="1:20" ht="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9">
        <f>(((I704/60)/60/24)+DATE(1970,1,1)+(-5/24))</f>
        <v>42698.560034722213</v>
      </c>
      <c r="K704">
        <v>1477416387</v>
      </c>
      <c r="L704" s="19">
        <f>(((K704/60)/60/24)+DATE(1970,1,1)+(-5/24))</f>
        <v>42668.518368055556</v>
      </c>
      <c r="M704" t="b">
        <v>0</v>
      </c>
      <c r="N704">
        <v>37</v>
      </c>
      <c r="O704" t="b">
        <v>0</v>
      </c>
      <c r="P704" t="s">
        <v>8273</v>
      </c>
      <c r="Q704" s="5">
        <f>E704/D704</f>
        <v>0.30813400000000002</v>
      </c>
      <c r="R704" s="8">
        <f>E704/N704</f>
        <v>124.9191891891892</v>
      </c>
      <c r="S704" s="9" t="str">
        <f>LEFT(P704, SEARCH("/",P704,1)-1)</f>
        <v>technology</v>
      </c>
      <c r="T704" s="9" t="str">
        <f>RIGHT(P704,LEN(P704)-SEARCH("/",P704,1))</f>
        <v>wearables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9">
        <f>(((I705/60)/60/24)+DATE(1970,1,1)+(-5/24))</f>
        <v>42766.772222222215</v>
      </c>
      <c r="K705">
        <v>1481150949</v>
      </c>
      <c r="L705" s="19">
        <f>(((K705/60)/60/24)+DATE(1970,1,1)+(-5/24))</f>
        <v>42711.742465277777</v>
      </c>
      <c r="M705" t="b">
        <v>0</v>
      </c>
      <c r="N705">
        <v>7</v>
      </c>
      <c r="O705" t="b">
        <v>0</v>
      </c>
      <c r="P705" t="s">
        <v>8273</v>
      </c>
      <c r="Q705" s="5">
        <f>E705/D705</f>
        <v>5.5800000000000002E-2</v>
      </c>
      <c r="R705" s="8">
        <f>E705/N705</f>
        <v>119.57142857142857</v>
      </c>
      <c r="S705" s="9" t="str">
        <f>LEFT(P705, SEARCH("/",P705,1)-1)</f>
        <v>technology</v>
      </c>
      <c r="T705" s="9" t="str">
        <f>RIGHT(P705,LEN(P705)-SEARCH("/",P705,1))</f>
        <v>wearables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9">
        <f>(((I706/60)/60/24)+DATE(1970,1,1)+(-5/24))</f>
        <v>42785.984583333331</v>
      </c>
      <c r="K706">
        <v>1482381468</v>
      </c>
      <c r="L706" s="19">
        <f>(((K706/60)/60/24)+DATE(1970,1,1)+(-5/24))</f>
        <v>42725.984583333331</v>
      </c>
      <c r="M706" t="b">
        <v>0</v>
      </c>
      <c r="N706">
        <v>4</v>
      </c>
      <c r="O706" t="b">
        <v>0</v>
      </c>
      <c r="P706" t="s">
        <v>8273</v>
      </c>
      <c r="Q706" s="5">
        <f>E706/D706</f>
        <v>8.7454545454545458E-3</v>
      </c>
      <c r="R706" s="8">
        <f>E706/N706</f>
        <v>120.25</v>
      </c>
      <c r="S706" s="9" t="str">
        <f>LEFT(P706, SEARCH("/",P706,1)-1)</f>
        <v>technology</v>
      </c>
      <c r="T706" s="9" t="str">
        <f>RIGHT(P706,LEN(P706)-SEARCH("/",P706,1))</f>
        <v>wearables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9">
        <f>(((I707/60)/60/24)+DATE(1970,1,1)+(-5/24))</f>
        <v>42756.283310185179</v>
      </c>
      <c r="K707">
        <v>1482407278</v>
      </c>
      <c r="L707" s="19">
        <f>(((K707/60)/60/24)+DATE(1970,1,1)+(-5/24))</f>
        <v>42726.283310185179</v>
      </c>
      <c r="M707" t="b">
        <v>0</v>
      </c>
      <c r="N707">
        <v>5</v>
      </c>
      <c r="O707" t="b">
        <v>0</v>
      </c>
      <c r="P707" t="s">
        <v>8273</v>
      </c>
      <c r="Q707" s="5">
        <f>E707/D707</f>
        <v>9.7699999999999992E-3</v>
      </c>
      <c r="R707" s="8">
        <f>E707/N707</f>
        <v>195.4</v>
      </c>
      <c r="S707" s="9" t="str">
        <f>LEFT(P707, SEARCH("/",P707,1)-1)</f>
        <v>technology</v>
      </c>
      <c r="T707" s="9" t="str">
        <f>RIGHT(P707,LEN(P707)-SEARCH("/",P707,1))</f>
        <v>wearables</v>
      </c>
    </row>
    <row r="708" spans="1:20" ht="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9">
        <f>(((I708/60)/60/24)+DATE(1970,1,1)+(-5/24))</f>
        <v>42718.568749999999</v>
      </c>
      <c r="K708">
        <v>1478130783</v>
      </c>
      <c r="L708" s="19">
        <f>(((K708/60)/60/24)+DATE(1970,1,1)+(-5/24))</f>
        <v>42676.786840277775</v>
      </c>
      <c r="M708" t="b">
        <v>0</v>
      </c>
      <c r="N708">
        <v>0</v>
      </c>
      <c r="O708" t="b">
        <v>0</v>
      </c>
      <c r="P708" t="s">
        <v>8273</v>
      </c>
      <c r="Q708" s="5">
        <f>E708/D708</f>
        <v>0</v>
      </c>
      <c r="R708" s="8" t="e">
        <f>E708/N708</f>
        <v>#DIV/0!</v>
      </c>
      <c r="S708" s="9" t="str">
        <f>LEFT(P708, SEARCH("/",P708,1)-1)</f>
        <v>technology</v>
      </c>
      <c r="T708" s="9" t="str">
        <f>RIGHT(P708,LEN(P708)-SEARCH("/",P708,1))</f>
        <v>wearables</v>
      </c>
    </row>
    <row r="709" spans="1:20" ht="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9">
        <f>(((I709/60)/60/24)+DATE(1970,1,1)+(-5/24))</f>
        <v>42736.45517361111</v>
      </c>
      <c r="K709">
        <v>1479830127</v>
      </c>
      <c r="L709" s="19">
        <f>(((K709/60)/60/24)+DATE(1970,1,1)+(-5/24))</f>
        <v>42696.45517361111</v>
      </c>
      <c r="M709" t="b">
        <v>0</v>
      </c>
      <c r="N709">
        <v>456</v>
      </c>
      <c r="O709" t="b">
        <v>0</v>
      </c>
      <c r="P709" t="s">
        <v>8273</v>
      </c>
      <c r="Q709" s="5">
        <f>E709/D709</f>
        <v>0.78927352941176465</v>
      </c>
      <c r="R709" s="8">
        <f>E709/N709</f>
        <v>117.69868421052631</v>
      </c>
      <c r="S709" s="9" t="str">
        <f>LEFT(P709, SEARCH("/",P709,1)-1)</f>
        <v>technology</v>
      </c>
      <c r="T709" s="9" t="str">
        <f>RIGHT(P709,LEN(P709)-SEARCH("/",P709,1))</f>
        <v>wearables</v>
      </c>
    </row>
    <row r="710" spans="1:20" ht="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9">
        <f>(((I710/60)/60/24)+DATE(1970,1,1)+(-5/24))</f>
        <v>41895.372685185182</v>
      </c>
      <c r="K710">
        <v>1405432600</v>
      </c>
      <c r="L710" s="19">
        <f>(((K710/60)/60/24)+DATE(1970,1,1)+(-5/24))</f>
        <v>41835.372685185182</v>
      </c>
      <c r="M710" t="b">
        <v>0</v>
      </c>
      <c r="N710">
        <v>369</v>
      </c>
      <c r="O710" t="b">
        <v>0</v>
      </c>
      <c r="P710" t="s">
        <v>8273</v>
      </c>
      <c r="Q710" s="5">
        <f>E710/D710</f>
        <v>0.22092500000000001</v>
      </c>
      <c r="R710" s="8">
        <f>E710/N710</f>
        <v>23.948509485094849</v>
      </c>
      <c r="S710" s="9" t="str">
        <f>LEFT(P710, SEARCH("/",P710,1)-1)</f>
        <v>technology</v>
      </c>
      <c r="T710" s="9" t="str">
        <f>RIGHT(P710,LEN(P710)-SEARCH("/",P710,1))</f>
        <v>wearables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9">
        <f>(((I711/60)/60/24)+DATE(1970,1,1)+(-5/24))</f>
        <v>41977.832858796297</v>
      </c>
      <c r="K711">
        <v>1415149159</v>
      </c>
      <c r="L711" s="19">
        <f>(((K711/60)/60/24)+DATE(1970,1,1)+(-5/24))</f>
        <v>41947.832858796297</v>
      </c>
      <c r="M711" t="b">
        <v>0</v>
      </c>
      <c r="N711">
        <v>2</v>
      </c>
      <c r="O711" t="b">
        <v>0</v>
      </c>
      <c r="P711" t="s">
        <v>8273</v>
      </c>
      <c r="Q711" s="5">
        <f>E711/D711</f>
        <v>4.0666666666666663E-3</v>
      </c>
      <c r="R711" s="8">
        <f>E711/N711</f>
        <v>30.5</v>
      </c>
      <c r="S711" s="9" t="str">
        <f>LEFT(P711, SEARCH("/",P711,1)-1)</f>
        <v>technology</v>
      </c>
      <c r="T711" s="9" t="str">
        <f>RIGHT(P711,LEN(P711)-SEARCH("/",P711,1))</f>
        <v>wearables</v>
      </c>
    </row>
    <row r="712" spans="1:20" ht="30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9">
        <f>(((I712/60)/60/24)+DATE(1970,1,1)+(-5/24))</f>
        <v>41870.822222222218</v>
      </c>
      <c r="K712">
        <v>1405640302</v>
      </c>
      <c r="L712" s="19">
        <f>(((K712/60)/60/24)+DATE(1970,1,1)+(-5/24))</f>
        <v>41837.776643518519</v>
      </c>
      <c r="M712" t="b">
        <v>0</v>
      </c>
      <c r="N712">
        <v>0</v>
      </c>
      <c r="O712" t="b">
        <v>0</v>
      </c>
      <c r="P712" t="s">
        <v>8273</v>
      </c>
      <c r="Q712" s="5">
        <f>E712/D712</f>
        <v>0</v>
      </c>
      <c r="R712" s="8" t="e">
        <f>E712/N712</f>
        <v>#DIV/0!</v>
      </c>
      <c r="S712" s="9" t="str">
        <f>LEFT(P712, SEARCH("/",P712,1)-1)</f>
        <v>technology</v>
      </c>
      <c r="T712" s="9" t="str">
        <f>RIGHT(P712,LEN(P712)-SEARCH("/",P712,1))</f>
        <v>wearables</v>
      </c>
    </row>
    <row r="713" spans="1:20" ht="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9">
        <f>(((I713/60)/60/24)+DATE(1970,1,1)+(-5/24))</f>
        <v>42718.292453703696</v>
      </c>
      <c r="K713">
        <v>1478257268</v>
      </c>
      <c r="L713" s="19">
        <f>(((K713/60)/60/24)+DATE(1970,1,1)+(-5/24))</f>
        <v>42678.250787037039</v>
      </c>
      <c r="M713" t="b">
        <v>0</v>
      </c>
      <c r="N713">
        <v>338</v>
      </c>
      <c r="O713" t="b">
        <v>0</v>
      </c>
      <c r="P713" t="s">
        <v>8273</v>
      </c>
      <c r="Q713" s="5">
        <f>E713/D713</f>
        <v>0.33790999999999999</v>
      </c>
      <c r="R713" s="8">
        <f>E713/N713</f>
        <v>99.973372781065095</v>
      </c>
      <c r="S713" s="9" t="str">
        <f>LEFT(P713, SEARCH("/",P713,1)-1)</f>
        <v>technology</v>
      </c>
      <c r="T713" s="9" t="str">
        <f>RIGHT(P713,LEN(P713)-SEARCH("/",P713,1))</f>
        <v>wearables</v>
      </c>
    </row>
    <row r="714" spans="1:20" ht="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9">
        <f>(((I714/60)/60/24)+DATE(1970,1,1)+(-5/24))</f>
        <v>42414.472592592596</v>
      </c>
      <c r="K714">
        <v>1452874832</v>
      </c>
      <c r="L714" s="19">
        <f>(((K714/60)/60/24)+DATE(1970,1,1)+(-5/24))</f>
        <v>42384.472592592596</v>
      </c>
      <c r="M714" t="b">
        <v>0</v>
      </c>
      <c r="N714">
        <v>4</v>
      </c>
      <c r="O714" t="b">
        <v>0</v>
      </c>
      <c r="P714" t="s">
        <v>8273</v>
      </c>
      <c r="Q714" s="5">
        <f>E714/D714</f>
        <v>2.1649484536082476E-3</v>
      </c>
      <c r="R714" s="8">
        <f>E714/N714</f>
        <v>26.25</v>
      </c>
      <c r="S714" s="9" t="str">
        <f>LEFT(P714, SEARCH("/",P714,1)-1)</f>
        <v>technology</v>
      </c>
      <c r="T714" s="9" t="str">
        <f>RIGHT(P714,LEN(P714)-SEARCH("/",P714,1))</f>
        <v>wearables</v>
      </c>
    </row>
    <row r="715" spans="1:20" ht="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9">
        <f>(((I715/60)/60/24)+DATE(1970,1,1)+(-5/24))</f>
        <v>42526.320972222216</v>
      </c>
      <c r="K715">
        <v>1462538532</v>
      </c>
      <c r="L715" s="19">
        <f>(((K715/60)/60/24)+DATE(1970,1,1)+(-5/24))</f>
        <v>42496.320972222216</v>
      </c>
      <c r="M715" t="b">
        <v>0</v>
      </c>
      <c r="N715">
        <v>1</v>
      </c>
      <c r="O715" t="b">
        <v>0</v>
      </c>
      <c r="P715" t="s">
        <v>8273</v>
      </c>
      <c r="Q715" s="5">
        <f>E715/D715</f>
        <v>7.9600000000000001E-3</v>
      </c>
      <c r="R715" s="8">
        <f>E715/N715</f>
        <v>199</v>
      </c>
      <c r="S715" s="9" t="str">
        <f>LEFT(P715, SEARCH("/",P715,1)-1)</f>
        <v>technology</v>
      </c>
      <c r="T715" s="9" t="str">
        <f>RIGHT(P715,LEN(P715)-SEARCH("/",P715,1))</f>
        <v>wearables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9">
        <f>(((I716/60)/60/24)+DATE(1970,1,1)+(-5/24))</f>
        <v>42794.579652777778</v>
      </c>
      <c r="K716">
        <v>1483124082</v>
      </c>
      <c r="L716" s="19">
        <f>(((K716/60)/60/24)+DATE(1970,1,1)+(-5/24))</f>
        <v>42734.579652777778</v>
      </c>
      <c r="M716" t="b">
        <v>0</v>
      </c>
      <c r="N716">
        <v>28</v>
      </c>
      <c r="O716" t="b">
        <v>0</v>
      </c>
      <c r="P716" t="s">
        <v>8273</v>
      </c>
      <c r="Q716" s="5">
        <f>E716/D716</f>
        <v>0.14993333333333334</v>
      </c>
      <c r="R716" s="8">
        <f>E716/N716</f>
        <v>80.321428571428569</v>
      </c>
      <c r="S716" s="9" t="str">
        <f>LEFT(P716, SEARCH("/",P716,1)-1)</f>
        <v>technology</v>
      </c>
      <c r="T716" s="9" t="str">
        <f>RIGHT(P716,LEN(P716)-SEARCH("/",P716,1))</f>
        <v>wearables</v>
      </c>
    </row>
    <row r="717" spans="1:20" ht="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9">
        <f>(((I717/60)/60/24)+DATE(1970,1,1)+(-5/24))</f>
        <v>42312.924074074072</v>
      </c>
      <c r="K717">
        <v>1443233440</v>
      </c>
      <c r="L717" s="19">
        <f>(((K717/60)/60/24)+DATE(1970,1,1)+(-5/24))</f>
        <v>42272.8824074074</v>
      </c>
      <c r="M717" t="b">
        <v>0</v>
      </c>
      <c r="N717">
        <v>12</v>
      </c>
      <c r="O717" t="b">
        <v>0</v>
      </c>
      <c r="P717" t="s">
        <v>8273</v>
      </c>
      <c r="Q717" s="5">
        <f>E717/D717</f>
        <v>5.0509090909090906E-2</v>
      </c>
      <c r="R717" s="8">
        <f>E717/N717</f>
        <v>115.75</v>
      </c>
      <c r="S717" s="9" t="str">
        <f>LEFT(P717, SEARCH("/",P717,1)-1)</f>
        <v>technology</v>
      </c>
      <c r="T717" s="9" t="str">
        <f>RIGHT(P717,LEN(P717)-SEARCH("/",P717,1))</f>
        <v>wearables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9">
        <f>(((I718/60)/60/24)+DATE(1970,1,1)+(-5/24))</f>
        <v>41973.791666666664</v>
      </c>
      <c r="K718">
        <v>1414511307</v>
      </c>
      <c r="L718" s="19">
        <f>(((K718/60)/60/24)+DATE(1970,1,1)+(-5/24))</f>
        <v>41940.450312499997</v>
      </c>
      <c r="M718" t="b">
        <v>0</v>
      </c>
      <c r="N718">
        <v>16</v>
      </c>
      <c r="O718" t="b">
        <v>0</v>
      </c>
      <c r="P718" t="s">
        <v>8273</v>
      </c>
      <c r="Q718" s="5">
        <f>E718/D718</f>
        <v>0.10214285714285715</v>
      </c>
      <c r="R718" s="8">
        <f>E718/N718</f>
        <v>44.6875</v>
      </c>
      <c r="S718" s="9" t="str">
        <f>LEFT(P718, SEARCH("/",P718,1)-1)</f>
        <v>technology</v>
      </c>
      <c r="T718" s="9" t="str">
        <f>RIGHT(P718,LEN(P718)-SEARCH("/",P718,1))</f>
        <v>wearables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9">
        <f>(((I719/60)/60/24)+DATE(1970,1,1)+(-5/24))</f>
        <v>41887.645856481482</v>
      </c>
      <c r="K719">
        <v>1407357002</v>
      </c>
      <c r="L719" s="19">
        <f>(((K719/60)/60/24)+DATE(1970,1,1)+(-5/24))</f>
        <v>41857.645856481482</v>
      </c>
      <c r="M719" t="b">
        <v>0</v>
      </c>
      <c r="N719">
        <v>4</v>
      </c>
      <c r="O719" t="b">
        <v>0</v>
      </c>
      <c r="P719" t="s">
        <v>8273</v>
      </c>
      <c r="Q719" s="5">
        <f>E719/D719</f>
        <v>3.0500000000000002E-3</v>
      </c>
      <c r="R719" s="8">
        <f>E719/N719</f>
        <v>76.25</v>
      </c>
      <c r="S719" s="9" t="str">
        <f>LEFT(P719, SEARCH("/",P719,1)-1)</f>
        <v>technology</v>
      </c>
      <c r="T719" s="9" t="str">
        <f>RIGHT(P719,LEN(P719)-SEARCH("/",P719,1))</f>
        <v>wearables</v>
      </c>
    </row>
    <row r="720" spans="1:20" ht="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9">
        <f>(((I720/60)/60/24)+DATE(1970,1,1)+(-5/24))</f>
        <v>42784.040972222218</v>
      </c>
      <c r="K720">
        <v>1484684247</v>
      </c>
      <c r="L720" s="19">
        <f>(((K720/60)/60/24)+DATE(1970,1,1)+(-5/24))</f>
        <v>42752.637118055551</v>
      </c>
      <c r="M720" t="b">
        <v>0</v>
      </c>
      <c r="N720">
        <v>4</v>
      </c>
      <c r="O720" t="b">
        <v>0</v>
      </c>
      <c r="P720" t="s">
        <v>8273</v>
      </c>
      <c r="Q720" s="5">
        <f>E720/D720</f>
        <v>7.4999999999999997E-3</v>
      </c>
      <c r="R720" s="8">
        <f>E720/N720</f>
        <v>22.5</v>
      </c>
      <c r="S720" s="9" t="str">
        <f>LEFT(P720, SEARCH("/",P720,1)-1)</f>
        <v>technology</v>
      </c>
      <c r="T720" s="9" t="str">
        <f>RIGHT(P720,LEN(P720)-SEARCH("/",P720,1))</f>
        <v>wearables</v>
      </c>
    </row>
    <row r="721" spans="1:20" ht="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9">
        <f>(((I721/60)/60/24)+DATE(1970,1,1)+(-5/24))</f>
        <v>42422.83189814815</v>
      </c>
      <c r="K721">
        <v>1454979476</v>
      </c>
      <c r="L721" s="19">
        <f>(((K721/60)/60/24)+DATE(1970,1,1)+(-5/24))</f>
        <v>42408.83189814815</v>
      </c>
      <c r="M721" t="b">
        <v>0</v>
      </c>
      <c r="N721">
        <v>10</v>
      </c>
      <c r="O721" t="b">
        <v>0</v>
      </c>
      <c r="P721" t="s">
        <v>8273</v>
      </c>
      <c r="Q721" s="5">
        <f>E721/D721</f>
        <v>1.2933333333333333E-2</v>
      </c>
      <c r="R721" s="8">
        <f>E721/N721</f>
        <v>19.399999999999999</v>
      </c>
      <c r="S721" s="9" t="str">
        <f>LEFT(P721, SEARCH("/",P721,1)-1)</f>
        <v>technology</v>
      </c>
      <c r="T721" s="9" t="str">
        <f>RIGHT(P721,LEN(P721)-SEARCH("/",P721,1))</f>
        <v>wearables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9">
        <f>(((I722/60)/60/24)+DATE(1970,1,1)+(-5/24))</f>
        <v>40937.440868055557</v>
      </c>
      <c r="K722">
        <v>1325432091</v>
      </c>
      <c r="L722" s="19">
        <f>(((K722/60)/60/24)+DATE(1970,1,1)+(-5/24))</f>
        <v>40909.440868055557</v>
      </c>
      <c r="M722" t="b">
        <v>0</v>
      </c>
      <c r="N722">
        <v>41</v>
      </c>
      <c r="O722" t="b">
        <v>1</v>
      </c>
      <c r="P722" t="s">
        <v>8274</v>
      </c>
      <c r="Q722" s="5">
        <f>E722/D722</f>
        <v>1.4394736842105262</v>
      </c>
      <c r="R722" s="8">
        <f>E722/N722</f>
        <v>66.707317073170728</v>
      </c>
      <c r="S722" s="9" t="str">
        <f>LEFT(P722, SEARCH("/",P722,1)-1)</f>
        <v>publishing</v>
      </c>
      <c r="T722" s="9" t="str">
        <f>RIGHT(P722,LEN(P722)-SEARCH("/",P722,1))</f>
        <v>nonfiction</v>
      </c>
    </row>
    <row r="723" spans="1:20" ht="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9">
        <f>(((I723/60)/60/24)+DATE(1970,1,1)+(-5/24))</f>
        <v>41852.363506944443</v>
      </c>
      <c r="K723">
        <v>1403012607</v>
      </c>
      <c r="L723" s="19">
        <f>(((K723/60)/60/24)+DATE(1970,1,1)+(-5/24))</f>
        <v>41807.363506944443</v>
      </c>
      <c r="M723" t="b">
        <v>0</v>
      </c>
      <c r="N723">
        <v>119</v>
      </c>
      <c r="O723" t="b">
        <v>1</v>
      </c>
      <c r="P723" t="s">
        <v>8274</v>
      </c>
      <c r="Q723" s="5">
        <f>E723/D723</f>
        <v>1.2210975609756098</v>
      </c>
      <c r="R723" s="8">
        <f>E723/N723</f>
        <v>84.142857142857139</v>
      </c>
      <c r="S723" s="9" t="str">
        <f>LEFT(P723, SEARCH("/",P723,1)-1)</f>
        <v>publishing</v>
      </c>
      <c r="T723" s="9" t="str">
        <f>RIGHT(P723,LEN(P723)-SEARCH("/",P723,1))</f>
        <v>nonfiction</v>
      </c>
    </row>
    <row r="724" spans="1:20" ht="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9">
        <f>(((I724/60)/60/24)+DATE(1970,1,1)+(-5/24))</f>
        <v>41007.555300925924</v>
      </c>
      <c r="K724">
        <v>1331320778</v>
      </c>
      <c r="L724" s="19">
        <f>(((K724/60)/60/24)+DATE(1970,1,1)+(-5/24))</f>
        <v>40977.596967592588</v>
      </c>
      <c r="M724" t="b">
        <v>0</v>
      </c>
      <c r="N724">
        <v>153</v>
      </c>
      <c r="O724" t="b">
        <v>1</v>
      </c>
      <c r="P724" t="s">
        <v>8274</v>
      </c>
      <c r="Q724" s="5">
        <f>E724/D724</f>
        <v>1.3202400000000001</v>
      </c>
      <c r="R724" s="8">
        <f>E724/N724</f>
        <v>215.72549019607843</v>
      </c>
      <c r="S724" s="9" t="str">
        <f>LEFT(P724, SEARCH("/",P724,1)-1)</f>
        <v>publishing</v>
      </c>
      <c r="T724" s="9" t="str">
        <f>RIGHT(P724,LEN(P724)-SEARCH("/",P724,1))</f>
        <v>nonfiction</v>
      </c>
    </row>
    <row r="725" spans="1:20" ht="30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9">
        <f>(((I725/60)/60/24)+DATE(1970,1,1)+(-5/24))</f>
        <v>42214.957638888889</v>
      </c>
      <c r="K725">
        <v>1435606549</v>
      </c>
      <c r="L725" s="19">
        <f>(((K725/60)/60/24)+DATE(1970,1,1)+(-5/24))</f>
        <v>42184.608206018522</v>
      </c>
      <c r="M725" t="b">
        <v>0</v>
      </c>
      <c r="N725">
        <v>100</v>
      </c>
      <c r="O725" t="b">
        <v>1</v>
      </c>
      <c r="P725" t="s">
        <v>8274</v>
      </c>
      <c r="Q725" s="5">
        <f>E725/D725</f>
        <v>1.0938000000000001</v>
      </c>
      <c r="R725" s="8">
        <f>E725/N725</f>
        <v>54.69</v>
      </c>
      <c r="S725" s="9" t="str">
        <f>LEFT(P725, SEARCH("/",P725,1)-1)</f>
        <v>publishing</v>
      </c>
      <c r="T725" s="9" t="str">
        <f>RIGHT(P725,LEN(P725)-SEARCH("/",P725,1))</f>
        <v>nonfiction</v>
      </c>
    </row>
    <row r="726" spans="1:20" ht="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9">
        <f>(((I726/60)/60/24)+DATE(1970,1,1)+(-5/24))</f>
        <v>40724.430127314808</v>
      </c>
      <c r="K726">
        <v>1306855163</v>
      </c>
      <c r="L726" s="19">
        <f>(((K726/60)/60/24)+DATE(1970,1,1)+(-5/24))</f>
        <v>40694.430127314808</v>
      </c>
      <c r="M726" t="b">
        <v>0</v>
      </c>
      <c r="N726">
        <v>143</v>
      </c>
      <c r="O726" t="b">
        <v>1</v>
      </c>
      <c r="P726" t="s">
        <v>8274</v>
      </c>
      <c r="Q726" s="5">
        <f>E726/D726</f>
        <v>1.0547157142857144</v>
      </c>
      <c r="R726" s="8">
        <f>E726/N726</f>
        <v>51.62944055944056</v>
      </c>
      <c r="S726" s="9" t="str">
        <f>LEFT(P726, SEARCH("/",P726,1)-1)</f>
        <v>publishing</v>
      </c>
      <c r="T726" s="9" t="str">
        <f>RIGHT(P726,LEN(P726)-SEARCH("/",P726,1))</f>
        <v>nonfiction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9">
        <f>(((I727/60)/60/24)+DATE(1970,1,1)+(-5/24))</f>
        <v>42351.417962962958</v>
      </c>
      <c r="K727">
        <v>1447426912</v>
      </c>
      <c r="L727" s="19">
        <f>(((K727/60)/60/24)+DATE(1970,1,1)+(-5/24))</f>
        <v>42321.417962962958</v>
      </c>
      <c r="M727" t="b">
        <v>0</v>
      </c>
      <c r="N727">
        <v>140</v>
      </c>
      <c r="O727" t="b">
        <v>1</v>
      </c>
      <c r="P727" t="s">
        <v>8274</v>
      </c>
      <c r="Q727" s="5">
        <f>E727/D727</f>
        <v>1.0035000000000001</v>
      </c>
      <c r="R727" s="8">
        <f>E727/N727</f>
        <v>143.35714285714286</v>
      </c>
      <c r="S727" s="9" t="str">
        <f>LEFT(P727, SEARCH("/",P727,1)-1)</f>
        <v>publishing</v>
      </c>
      <c r="T727" s="9" t="str">
        <f>RIGHT(P727,LEN(P727)-SEARCH("/",P727,1))</f>
        <v>nonfiction</v>
      </c>
    </row>
    <row r="728" spans="1:20" ht="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9">
        <f>(((I728/60)/60/24)+DATE(1970,1,1)+(-5/24))</f>
        <v>41375.834340277775</v>
      </c>
      <c r="K728">
        <v>1363136487</v>
      </c>
      <c r="L728" s="19">
        <f>(((K728/60)/60/24)+DATE(1970,1,1)+(-5/24))</f>
        <v>41345.834340277775</v>
      </c>
      <c r="M728" t="b">
        <v>0</v>
      </c>
      <c r="N728">
        <v>35</v>
      </c>
      <c r="O728" t="b">
        <v>1</v>
      </c>
      <c r="P728" t="s">
        <v>8274</v>
      </c>
      <c r="Q728" s="5">
        <f>E728/D728</f>
        <v>1.014</v>
      </c>
      <c r="R728" s="8">
        <f>E728/N728</f>
        <v>72.428571428571431</v>
      </c>
      <c r="S728" s="9" t="str">
        <f>LEFT(P728, SEARCH("/",P728,1)-1)</f>
        <v>publishing</v>
      </c>
      <c r="T728" s="9" t="str">
        <f>RIGHT(P728,LEN(P728)-SEARCH("/",P728,1))</f>
        <v>nonfiction</v>
      </c>
    </row>
    <row r="729" spans="1:20" ht="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9">
        <f>(((I729/60)/60/24)+DATE(1970,1,1)+(-5/24))</f>
        <v>41288.680555555555</v>
      </c>
      <c r="K729">
        <v>1354580949</v>
      </c>
      <c r="L729" s="19">
        <f>(((K729/60)/60/24)+DATE(1970,1,1)+(-5/24))</f>
        <v>41246.811909722215</v>
      </c>
      <c r="M729" t="b">
        <v>0</v>
      </c>
      <c r="N729">
        <v>149</v>
      </c>
      <c r="O729" t="b">
        <v>1</v>
      </c>
      <c r="P729" t="s">
        <v>8274</v>
      </c>
      <c r="Q729" s="5">
        <f>E729/D729</f>
        <v>1.5551428571428572</v>
      </c>
      <c r="R729" s="8">
        <f>E729/N729</f>
        <v>36.530201342281877</v>
      </c>
      <c r="S729" s="9" t="str">
        <f>LEFT(P729, SEARCH("/",P729,1)-1)</f>
        <v>publishing</v>
      </c>
      <c r="T729" s="9" t="str">
        <f>RIGHT(P729,LEN(P729)-SEARCH("/",P729,1))</f>
        <v>nonfiction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9">
        <f>(((I730/60)/60/24)+DATE(1970,1,1)+(-5/24))</f>
        <v>40776.629131944443</v>
      </c>
      <c r="K730">
        <v>1310069157</v>
      </c>
      <c r="L730" s="19">
        <f>(((K730/60)/60/24)+DATE(1970,1,1)+(-5/24))</f>
        <v>40731.629131944443</v>
      </c>
      <c r="M730" t="b">
        <v>0</v>
      </c>
      <c r="N730">
        <v>130</v>
      </c>
      <c r="O730" t="b">
        <v>1</v>
      </c>
      <c r="P730" t="s">
        <v>8274</v>
      </c>
      <c r="Q730" s="5">
        <f>E730/D730</f>
        <v>1.05566</v>
      </c>
      <c r="R730" s="8">
        <f>E730/N730</f>
        <v>60.903461538461535</v>
      </c>
      <c r="S730" s="9" t="str">
        <f>LEFT(P730, SEARCH("/",P730,1)-1)</f>
        <v>publishing</v>
      </c>
      <c r="T730" s="9" t="str">
        <f>RIGHT(P730,LEN(P730)-SEARCH("/",P730,1))</f>
        <v>nonfiction</v>
      </c>
    </row>
    <row r="731" spans="1:20" ht="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9">
        <f>(((I731/60)/60/24)+DATE(1970,1,1)+(-5/24))</f>
        <v>41170.97755787037</v>
      </c>
      <c r="K731">
        <v>1342844861</v>
      </c>
      <c r="L731" s="19">
        <f>(((K731/60)/60/24)+DATE(1970,1,1)+(-5/24))</f>
        <v>41110.97755787037</v>
      </c>
      <c r="M731" t="b">
        <v>0</v>
      </c>
      <c r="N731">
        <v>120</v>
      </c>
      <c r="O731" t="b">
        <v>1</v>
      </c>
      <c r="P731" t="s">
        <v>8274</v>
      </c>
      <c r="Q731" s="5">
        <f>E731/D731</f>
        <v>1.3065</v>
      </c>
      <c r="R731" s="8">
        <f>E731/N731</f>
        <v>43.55</v>
      </c>
      <c r="S731" s="9" t="str">
        <f>LEFT(P731, SEARCH("/",P731,1)-1)</f>
        <v>publishing</v>
      </c>
      <c r="T731" s="9" t="str">
        <f>RIGHT(P731,LEN(P731)-SEARCH("/",P731,1))</f>
        <v>nonfiction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9">
        <f>(((I732/60)/60/24)+DATE(1970,1,1)+(-5/24))</f>
        <v>40884.536932870367</v>
      </c>
      <c r="K732">
        <v>1320688391</v>
      </c>
      <c r="L732" s="19">
        <f>(((K732/60)/60/24)+DATE(1970,1,1)+(-5/24))</f>
        <v>40854.536932870367</v>
      </c>
      <c r="M732" t="b">
        <v>0</v>
      </c>
      <c r="N732">
        <v>265</v>
      </c>
      <c r="O732" t="b">
        <v>1</v>
      </c>
      <c r="P732" t="s">
        <v>8274</v>
      </c>
      <c r="Q732" s="5">
        <f>E732/D732</f>
        <v>1.3219000000000001</v>
      </c>
      <c r="R732" s="8">
        <f>E732/N732</f>
        <v>99.766037735849054</v>
      </c>
      <c r="S732" s="9" t="str">
        <f>LEFT(P732, SEARCH("/",P732,1)-1)</f>
        <v>publishing</v>
      </c>
      <c r="T732" s="9" t="str">
        <f>RIGHT(P732,LEN(P732)-SEARCH("/",P732,1))</f>
        <v>nonfiction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9">
        <f>(((I733/60)/60/24)+DATE(1970,1,1)+(-5/24))</f>
        <v>40930.041666666664</v>
      </c>
      <c r="K733">
        <v>1322852747</v>
      </c>
      <c r="L733" s="19">
        <f>(((K733/60)/60/24)+DATE(1970,1,1)+(-5/24))</f>
        <v>40879.587349537032</v>
      </c>
      <c r="M733" t="b">
        <v>0</v>
      </c>
      <c r="N733">
        <v>71</v>
      </c>
      <c r="O733" t="b">
        <v>1</v>
      </c>
      <c r="P733" t="s">
        <v>8274</v>
      </c>
      <c r="Q733" s="5">
        <f>E733/D733</f>
        <v>1.26</v>
      </c>
      <c r="R733" s="8">
        <f>E733/N733</f>
        <v>88.732394366197184</v>
      </c>
      <c r="S733" s="9" t="str">
        <f>LEFT(P733, SEARCH("/",P733,1)-1)</f>
        <v>publishing</v>
      </c>
      <c r="T733" s="9" t="str">
        <f>RIGHT(P733,LEN(P733)-SEARCH("/",P733,1))</f>
        <v>nonfiction</v>
      </c>
    </row>
    <row r="734" spans="1:20" ht="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9">
        <f>(((I734/60)/60/24)+DATE(1970,1,1)+(-5/24))</f>
        <v>41546.21598379629</v>
      </c>
      <c r="K734">
        <v>1375265461</v>
      </c>
      <c r="L734" s="19">
        <f>(((K734/60)/60/24)+DATE(1970,1,1)+(-5/24))</f>
        <v>41486.21598379629</v>
      </c>
      <c r="M734" t="b">
        <v>0</v>
      </c>
      <c r="N734">
        <v>13</v>
      </c>
      <c r="O734" t="b">
        <v>1</v>
      </c>
      <c r="P734" t="s">
        <v>8274</v>
      </c>
      <c r="Q734" s="5">
        <f>E734/D734</f>
        <v>1.6</v>
      </c>
      <c r="R734" s="8">
        <f>E734/N734</f>
        <v>4.9230769230769234</v>
      </c>
      <c r="S734" s="9" t="str">
        <f>LEFT(P734, SEARCH("/",P734,1)-1)</f>
        <v>publishing</v>
      </c>
      <c r="T734" s="9" t="str">
        <f>RIGHT(P734,LEN(P734)-SEARCH("/",P734,1))</f>
        <v>nonfiction</v>
      </c>
    </row>
    <row r="735" spans="1:20" ht="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9">
        <f>(((I735/60)/60/24)+DATE(1970,1,1)+(-5/24))</f>
        <v>41628.211712962962</v>
      </c>
      <c r="K735">
        <v>1384941892</v>
      </c>
      <c r="L735" s="19">
        <f>(((K735/60)/60/24)+DATE(1970,1,1)+(-5/24))</f>
        <v>41598.211712962962</v>
      </c>
      <c r="M735" t="b">
        <v>0</v>
      </c>
      <c r="N735">
        <v>169</v>
      </c>
      <c r="O735" t="b">
        <v>1</v>
      </c>
      <c r="P735" t="s">
        <v>8274</v>
      </c>
      <c r="Q735" s="5">
        <f>E735/D735</f>
        <v>1.2048000000000001</v>
      </c>
      <c r="R735" s="8">
        <f>E735/N735</f>
        <v>17.822485207100591</v>
      </c>
      <c r="S735" s="9" t="str">
        <f>LEFT(P735, SEARCH("/",P735,1)-1)</f>
        <v>publishing</v>
      </c>
      <c r="T735" s="9" t="str">
        <f>RIGHT(P735,LEN(P735)-SEARCH("/",P735,1))</f>
        <v>nonfiction</v>
      </c>
    </row>
    <row r="736" spans="1:20" ht="30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9">
        <f>(((I736/60)/60/24)+DATE(1970,1,1)+(-5/24))</f>
        <v>42132.999999999993</v>
      </c>
      <c r="K736">
        <v>1428465420</v>
      </c>
      <c r="L736" s="19">
        <f>(((K736/60)/60/24)+DATE(1970,1,1)+(-5/24))</f>
        <v>42101.956249999996</v>
      </c>
      <c r="M736" t="b">
        <v>0</v>
      </c>
      <c r="N736">
        <v>57</v>
      </c>
      <c r="O736" t="b">
        <v>1</v>
      </c>
      <c r="P736" t="s">
        <v>8274</v>
      </c>
      <c r="Q736" s="5">
        <f>E736/D736</f>
        <v>1.2552941176470589</v>
      </c>
      <c r="R736" s="8">
        <f>E736/N736</f>
        <v>187.19298245614036</v>
      </c>
      <c r="S736" s="9" t="str">
        <f>LEFT(P736, SEARCH("/",P736,1)-1)</f>
        <v>publishing</v>
      </c>
      <c r="T736" s="9" t="str">
        <f>RIGHT(P736,LEN(P736)-SEARCH("/",P736,1))</f>
        <v>nonfiction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9">
        <f>(((I737/60)/60/24)+DATE(1970,1,1)+(-5/24))</f>
        <v>41976.818749999999</v>
      </c>
      <c r="K737">
        <v>1414975346</v>
      </c>
      <c r="L737" s="19">
        <f>(((K737/60)/60/24)+DATE(1970,1,1)+(-5/24))</f>
        <v>41945.821134259255</v>
      </c>
      <c r="M737" t="b">
        <v>0</v>
      </c>
      <c r="N737">
        <v>229</v>
      </c>
      <c r="O737" t="b">
        <v>1</v>
      </c>
      <c r="P737" t="s">
        <v>8274</v>
      </c>
      <c r="Q737" s="5">
        <f>E737/D737</f>
        <v>1.1440638297872341</v>
      </c>
      <c r="R737" s="8">
        <f>E737/N737</f>
        <v>234.80786026200875</v>
      </c>
      <c r="S737" s="9" t="str">
        <f>LEFT(P737, SEARCH("/",P737,1)-1)</f>
        <v>publishing</v>
      </c>
      <c r="T737" s="9" t="str">
        <f>RIGHT(P737,LEN(P737)-SEARCH("/",P737,1))</f>
        <v>nonfiction</v>
      </c>
    </row>
    <row r="738" spans="1:20" ht="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9">
        <f>(((I738/60)/60/24)+DATE(1970,1,1)+(-5/24))</f>
        <v>41598.999305555553</v>
      </c>
      <c r="K738">
        <v>1383327440</v>
      </c>
      <c r="L738" s="19">
        <f>(((K738/60)/60/24)+DATE(1970,1,1)+(-5/24))</f>
        <v>41579.525925925926</v>
      </c>
      <c r="M738" t="b">
        <v>0</v>
      </c>
      <c r="N738">
        <v>108</v>
      </c>
      <c r="O738" t="b">
        <v>1</v>
      </c>
      <c r="P738" t="s">
        <v>8274</v>
      </c>
      <c r="Q738" s="5">
        <f>E738/D738</f>
        <v>3.151388888888889</v>
      </c>
      <c r="R738" s="8">
        <f>E738/N738</f>
        <v>105.04629629629629</v>
      </c>
      <c r="S738" s="9" t="str">
        <f>LEFT(P738, SEARCH("/",P738,1)-1)</f>
        <v>publishing</v>
      </c>
      <c r="T738" s="9" t="str">
        <f>RIGHT(P738,LEN(P738)-SEARCH("/",P738,1))</f>
        <v>nonfiction</v>
      </c>
    </row>
    <row r="739" spans="1:20" ht="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9">
        <f>(((I739/60)/60/24)+DATE(1970,1,1)+(-5/24))</f>
        <v>41684.625</v>
      </c>
      <c r="K739">
        <v>1390890987</v>
      </c>
      <c r="L739" s="19">
        <f>(((K739/60)/60/24)+DATE(1970,1,1)+(-5/24))</f>
        <v>41667.066979166666</v>
      </c>
      <c r="M739" t="b">
        <v>0</v>
      </c>
      <c r="N739">
        <v>108</v>
      </c>
      <c r="O739" t="b">
        <v>1</v>
      </c>
      <c r="P739" t="s">
        <v>8274</v>
      </c>
      <c r="Q739" s="5">
        <f>E739/D739</f>
        <v>1.224</v>
      </c>
      <c r="R739" s="8">
        <f>E739/N739</f>
        <v>56.666666666666664</v>
      </c>
      <c r="S739" s="9" t="str">
        <f>LEFT(P739, SEARCH("/",P739,1)-1)</f>
        <v>publishing</v>
      </c>
      <c r="T739" s="9" t="str">
        <f>RIGHT(P739,LEN(P739)-SEARCH("/",P739,1))</f>
        <v>nonfiction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9">
        <f>(((I740/60)/60/24)+DATE(1970,1,1)+(-5/24))</f>
        <v>41973.999305555553</v>
      </c>
      <c r="K740">
        <v>1414765794</v>
      </c>
      <c r="L740" s="19">
        <f>(((K740/60)/60/24)+DATE(1970,1,1)+(-5/24))</f>
        <v>41943.395763888882</v>
      </c>
      <c r="M740" t="b">
        <v>0</v>
      </c>
      <c r="N740">
        <v>41</v>
      </c>
      <c r="O740" t="b">
        <v>1</v>
      </c>
      <c r="P740" t="s">
        <v>8274</v>
      </c>
      <c r="Q740" s="5">
        <f>E740/D740</f>
        <v>1.0673333333333332</v>
      </c>
      <c r="R740" s="8">
        <f>E740/N740</f>
        <v>39.048780487804876</v>
      </c>
      <c r="S740" s="9" t="str">
        <f>LEFT(P740, SEARCH("/",P740,1)-1)</f>
        <v>publishing</v>
      </c>
      <c r="T740" s="9" t="str">
        <f>RIGHT(P740,LEN(P740)-SEARCH("/",P740,1))</f>
        <v>nonfiction</v>
      </c>
    </row>
    <row r="741" spans="1:20" ht="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9">
        <f>(((I741/60)/60/24)+DATE(1970,1,1)+(-5/24))</f>
        <v>41862.294317129628</v>
      </c>
      <c r="K741">
        <v>1404907429</v>
      </c>
      <c r="L741" s="19">
        <f>(((K741/60)/60/24)+DATE(1970,1,1)+(-5/24))</f>
        <v>41829.294317129628</v>
      </c>
      <c r="M741" t="b">
        <v>0</v>
      </c>
      <c r="N741">
        <v>139</v>
      </c>
      <c r="O741" t="b">
        <v>1</v>
      </c>
      <c r="P741" t="s">
        <v>8274</v>
      </c>
      <c r="Q741" s="5">
        <f>E741/D741</f>
        <v>1.5833333333333333</v>
      </c>
      <c r="R741" s="8">
        <f>E741/N741</f>
        <v>68.345323741007192</v>
      </c>
      <c r="S741" s="9" t="str">
        <f>LEFT(P741, SEARCH("/",P741,1)-1)</f>
        <v>publishing</v>
      </c>
      <c r="T741" s="9" t="str">
        <f>RIGHT(P741,LEN(P741)-SEARCH("/",P741,1))</f>
        <v>nonfiction</v>
      </c>
    </row>
    <row r="742" spans="1:20" ht="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9">
        <f>(((I742/60)/60/24)+DATE(1970,1,1)+(-5/24))</f>
        <v>42175.93844907407</v>
      </c>
      <c r="K742">
        <v>1433647882</v>
      </c>
      <c r="L742" s="19">
        <f>(((K742/60)/60/24)+DATE(1970,1,1)+(-5/24))</f>
        <v>42161.93844907407</v>
      </c>
      <c r="M742" t="b">
        <v>0</v>
      </c>
      <c r="N742">
        <v>19</v>
      </c>
      <c r="O742" t="b">
        <v>1</v>
      </c>
      <c r="P742" t="s">
        <v>8274</v>
      </c>
      <c r="Q742" s="5">
        <f>E742/D742</f>
        <v>1.0740000000000001</v>
      </c>
      <c r="R742" s="8">
        <f>E742/N742</f>
        <v>169.57894736842104</v>
      </c>
      <c r="S742" s="9" t="str">
        <f>LEFT(P742, SEARCH("/",P742,1)-1)</f>
        <v>publishing</v>
      </c>
      <c r="T742" s="9" t="str">
        <f>RIGHT(P742,LEN(P742)-SEARCH("/",P742,1))</f>
        <v>nonfiction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9">
        <f>(((I743/60)/60/24)+DATE(1970,1,1)+(-5/24))</f>
        <v>41436.439884259256</v>
      </c>
      <c r="K743">
        <v>1367940806</v>
      </c>
      <c r="L743" s="19">
        <f>(((K743/60)/60/24)+DATE(1970,1,1)+(-5/24))</f>
        <v>41401.439884259256</v>
      </c>
      <c r="M743" t="b">
        <v>0</v>
      </c>
      <c r="N743">
        <v>94</v>
      </c>
      <c r="O743" t="b">
        <v>1</v>
      </c>
      <c r="P743" t="s">
        <v>8274</v>
      </c>
      <c r="Q743" s="5">
        <f>E743/D743</f>
        <v>1.0226</v>
      </c>
      <c r="R743" s="8">
        <f>E743/N743</f>
        <v>141.42340425531913</v>
      </c>
      <c r="S743" s="9" t="str">
        <f>LEFT(P743, SEARCH("/",P743,1)-1)</f>
        <v>publishing</v>
      </c>
      <c r="T743" s="9" t="str">
        <f>RIGHT(P743,LEN(P743)-SEARCH("/",P743,1))</f>
        <v>nonfiction</v>
      </c>
    </row>
    <row r="744" spans="1:20" ht="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9">
        <f>(((I744/60)/60/24)+DATE(1970,1,1)+(-5/24))</f>
        <v>41719.667962962958</v>
      </c>
      <c r="K744">
        <v>1392847312</v>
      </c>
      <c r="L744" s="19">
        <f>(((K744/60)/60/24)+DATE(1970,1,1)+(-5/24))</f>
        <v>41689.709629629629</v>
      </c>
      <c r="M744" t="b">
        <v>0</v>
      </c>
      <c r="N744">
        <v>23</v>
      </c>
      <c r="O744" t="b">
        <v>1</v>
      </c>
      <c r="P744" t="s">
        <v>8274</v>
      </c>
      <c r="Q744" s="5">
        <f>E744/D744</f>
        <v>1.1071428571428572</v>
      </c>
      <c r="R744" s="8">
        <f>E744/N744</f>
        <v>67.391304347826093</v>
      </c>
      <c r="S744" s="9" t="str">
        <f>LEFT(P744, SEARCH("/",P744,1)-1)</f>
        <v>publishing</v>
      </c>
      <c r="T744" s="9" t="str">
        <f>RIGHT(P744,LEN(P744)-SEARCH("/",P744,1))</f>
        <v>nonfiction</v>
      </c>
    </row>
    <row r="745" spans="1:20" ht="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9">
        <f>(((I745/60)/60/24)+DATE(1970,1,1)+(-5/24))</f>
        <v>41015.666666666664</v>
      </c>
      <c r="K745">
        <v>1332435685</v>
      </c>
      <c r="L745" s="19">
        <f>(((K745/60)/60/24)+DATE(1970,1,1)+(-5/24))</f>
        <v>40990.500983796293</v>
      </c>
      <c r="M745" t="b">
        <v>0</v>
      </c>
      <c r="N745">
        <v>15</v>
      </c>
      <c r="O745" t="b">
        <v>1</v>
      </c>
      <c r="P745" t="s">
        <v>8274</v>
      </c>
      <c r="Q745" s="5">
        <f>E745/D745</f>
        <v>1.48</v>
      </c>
      <c r="R745" s="8">
        <f>E745/N745</f>
        <v>54.266666666666666</v>
      </c>
      <c r="S745" s="9" t="str">
        <f>LEFT(P745, SEARCH("/",P745,1)-1)</f>
        <v>publishing</v>
      </c>
      <c r="T745" s="9" t="str">
        <f>RIGHT(P745,LEN(P745)-SEARCH("/",P745,1))</f>
        <v>nonfiction</v>
      </c>
    </row>
    <row r="746" spans="1:20" ht="30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9">
        <f>(((I746/60)/60/24)+DATE(1970,1,1)+(-5/24))</f>
        <v>41256.748877314814</v>
      </c>
      <c r="K746">
        <v>1352847503</v>
      </c>
      <c r="L746" s="19">
        <f>(((K746/60)/60/24)+DATE(1970,1,1)+(-5/24))</f>
        <v>41226.748877314814</v>
      </c>
      <c r="M746" t="b">
        <v>0</v>
      </c>
      <c r="N746">
        <v>62</v>
      </c>
      <c r="O746" t="b">
        <v>1</v>
      </c>
      <c r="P746" t="s">
        <v>8274</v>
      </c>
      <c r="Q746" s="5">
        <f>E746/D746</f>
        <v>1.0232000000000001</v>
      </c>
      <c r="R746" s="8">
        <f>E746/N746</f>
        <v>82.516129032258064</v>
      </c>
      <c r="S746" s="9" t="str">
        <f>LEFT(P746, SEARCH("/",P746,1)-1)</f>
        <v>publishing</v>
      </c>
      <c r="T746" s="9" t="str">
        <f>RIGHT(P746,LEN(P746)-SEARCH("/",P746,1))</f>
        <v>nonfiction</v>
      </c>
    </row>
    <row r="747" spans="1:20" ht="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9">
        <f>(((I747/60)/60/24)+DATE(1970,1,1)+(-5/24))</f>
        <v>41397.363946759258</v>
      </c>
      <c r="K747">
        <v>1364996645</v>
      </c>
      <c r="L747" s="19">
        <f>(((K747/60)/60/24)+DATE(1970,1,1)+(-5/24))</f>
        <v>41367.363946759258</v>
      </c>
      <c r="M747" t="b">
        <v>0</v>
      </c>
      <c r="N747">
        <v>74</v>
      </c>
      <c r="O747" t="b">
        <v>1</v>
      </c>
      <c r="P747" t="s">
        <v>8274</v>
      </c>
      <c r="Q747" s="5">
        <f>E747/D747</f>
        <v>1.7909909909909909</v>
      </c>
      <c r="R747" s="8">
        <f>E747/N747</f>
        <v>53.729729729729726</v>
      </c>
      <c r="S747" s="9" t="str">
        <f>LEFT(P747, SEARCH("/",P747,1)-1)</f>
        <v>publishing</v>
      </c>
      <c r="T747" s="9" t="str">
        <f>RIGHT(P747,LEN(P747)-SEARCH("/",P747,1))</f>
        <v>nonfiction</v>
      </c>
    </row>
    <row r="748" spans="1: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9">
        <f>(((I748/60)/60/24)+DATE(1970,1,1)+(-5/24))</f>
        <v>41174.957638888889</v>
      </c>
      <c r="K748">
        <v>1346806909</v>
      </c>
      <c r="L748" s="19">
        <f>(((K748/60)/60/24)+DATE(1970,1,1)+(-5/24))</f>
        <v>41156.834594907406</v>
      </c>
      <c r="M748" t="b">
        <v>0</v>
      </c>
      <c r="N748">
        <v>97</v>
      </c>
      <c r="O748" t="b">
        <v>1</v>
      </c>
      <c r="P748" t="s">
        <v>8274</v>
      </c>
      <c r="Q748" s="5">
        <f>E748/D748</f>
        <v>1.1108135252761968</v>
      </c>
      <c r="R748" s="8">
        <f>E748/N748</f>
        <v>34.206185567010309</v>
      </c>
      <c r="S748" s="9" t="str">
        <f>LEFT(P748, SEARCH("/",P748,1)-1)</f>
        <v>publishing</v>
      </c>
      <c r="T748" s="9" t="str">
        <f>RIGHT(P748,LEN(P748)-SEARCH("/",P748,1))</f>
        <v>nonfiction</v>
      </c>
    </row>
    <row r="749" spans="1:20" ht="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9">
        <f>(((I749/60)/60/24)+DATE(1970,1,1)+(-5/24))</f>
        <v>42019.245833333327</v>
      </c>
      <c r="K749">
        <v>1418649019</v>
      </c>
      <c r="L749" s="19">
        <f>(((K749/60)/60/24)+DATE(1970,1,1)+(-5/24))</f>
        <v>41988.340497685182</v>
      </c>
      <c r="M749" t="b">
        <v>0</v>
      </c>
      <c r="N749">
        <v>55</v>
      </c>
      <c r="O749" t="b">
        <v>1</v>
      </c>
      <c r="P749" t="s">
        <v>8274</v>
      </c>
      <c r="Q749" s="5">
        <f>E749/D749</f>
        <v>1.0004285714285714</v>
      </c>
      <c r="R749" s="8">
        <f>E749/N749</f>
        <v>127.32727272727273</v>
      </c>
      <c r="S749" s="9" t="str">
        <f>LEFT(P749, SEARCH("/",P749,1)-1)</f>
        <v>publishing</v>
      </c>
      <c r="T749" s="9" t="str">
        <f>RIGHT(P749,LEN(P749)-SEARCH("/",P749,1))</f>
        <v>nonfiction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9">
        <f>(((I750/60)/60/24)+DATE(1970,1,1)+(-5/24))</f>
        <v>41861.638495370367</v>
      </c>
      <c r="K750">
        <v>1405109966</v>
      </c>
      <c r="L750" s="19">
        <f>(((K750/60)/60/24)+DATE(1970,1,1)+(-5/24))</f>
        <v>41831.638495370367</v>
      </c>
      <c r="M750" t="b">
        <v>0</v>
      </c>
      <c r="N750">
        <v>44</v>
      </c>
      <c r="O750" t="b">
        <v>1</v>
      </c>
      <c r="P750" t="s">
        <v>8274</v>
      </c>
      <c r="Q750" s="5">
        <f>E750/D750</f>
        <v>1.0024999999999999</v>
      </c>
      <c r="R750" s="8">
        <f>E750/N750</f>
        <v>45.56818181818182</v>
      </c>
      <c r="S750" s="9" t="str">
        <f>LEFT(P750, SEARCH("/",P750,1)-1)</f>
        <v>publishing</v>
      </c>
      <c r="T750" s="9" t="str">
        <f>RIGHT(P750,LEN(P750)-SEARCH("/",P750,1))</f>
        <v>nonfiction</v>
      </c>
    </row>
    <row r="751" spans="1:20" ht="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9">
        <f>(((I751/60)/60/24)+DATE(1970,1,1)+(-5/24))</f>
        <v>42763.732986111114</v>
      </c>
      <c r="K751">
        <v>1483050930</v>
      </c>
      <c r="L751" s="19">
        <f>(((K751/60)/60/24)+DATE(1970,1,1)+(-5/24))</f>
        <v>42733.732986111114</v>
      </c>
      <c r="M751" t="b">
        <v>0</v>
      </c>
      <c r="N751">
        <v>110</v>
      </c>
      <c r="O751" t="b">
        <v>1</v>
      </c>
      <c r="P751" t="s">
        <v>8274</v>
      </c>
      <c r="Q751" s="5">
        <f>E751/D751</f>
        <v>1.0556000000000001</v>
      </c>
      <c r="R751" s="8">
        <f>E751/N751</f>
        <v>95.963636363636368</v>
      </c>
      <c r="S751" s="9" t="str">
        <f>LEFT(P751, SEARCH("/",P751,1)-1)</f>
        <v>publishing</v>
      </c>
      <c r="T751" s="9" t="str">
        <f>RIGHT(P751,LEN(P751)-SEARCH("/",P751,1))</f>
        <v>nonfiction</v>
      </c>
    </row>
    <row r="752" spans="1:20" ht="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9">
        <f>(((I752/60)/60/24)+DATE(1970,1,1)+(-5/24))</f>
        <v>41329.669814814813</v>
      </c>
      <c r="K752">
        <v>1359147872</v>
      </c>
      <c r="L752" s="19">
        <f>(((K752/60)/60/24)+DATE(1970,1,1)+(-5/24))</f>
        <v>41299.669814814813</v>
      </c>
      <c r="M752" t="b">
        <v>0</v>
      </c>
      <c r="N752">
        <v>59</v>
      </c>
      <c r="O752" t="b">
        <v>1</v>
      </c>
      <c r="P752" t="s">
        <v>8274</v>
      </c>
      <c r="Q752" s="5">
        <f>E752/D752</f>
        <v>1.0258775877587758</v>
      </c>
      <c r="R752" s="8">
        <f>E752/N752</f>
        <v>77.271186440677965</v>
      </c>
      <c r="S752" s="9" t="str">
        <f>LEFT(P752, SEARCH("/",P752,1)-1)</f>
        <v>publishing</v>
      </c>
      <c r="T752" s="9" t="str">
        <f>RIGHT(P752,LEN(P752)-SEARCH("/",P752,1))</f>
        <v>nonfiction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9">
        <f>(((I753/60)/60/24)+DATE(1970,1,1)+(-5/24))</f>
        <v>40759.422164351847</v>
      </c>
      <c r="K753">
        <v>1308496075</v>
      </c>
      <c r="L753" s="19">
        <f>(((K753/60)/60/24)+DATE(1970,1,1)+(-5/24))</f>
        <v>40713.422164351847</v>
      </c>
      <c r="M753" t="b">
        <v>0</v>
      </c>
      <c r="N753">
        <v>62</v>
      </c>
      <c r="O753" t="b">
        <v>1</v>
      </c>
      <c r="P753" t="s">
        <v>8274</v>
      </c>
      <c r="Q753" s="5">
        <f>E753/D753</f>
        <v>1.1850000000000001</v>
      </c>
      <c r="R753" s="8">
        <f>E753/N753</f>
        <v>57.338709677419352</v>
      </c>
      <c r="S753" s="9" t="str">
        <f>LEFT(P753, SEARCH("/",P753,1)-1)</f>
        <v>publishing</v>
      </c>
      <c r="T753" s="9" t="str">
        <f>RIGHT(P753,LEN(P753)-SEARCH("/",P753,1))</f>
        <v>nonfiction</v>
      </c>
    </row>
    <row r="754" spans="1:20" ht="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9">
        <f>(((I754/60)/60/24)+DATE(1970,1,1)+(-5/24))</f>
        <v>42659.249999999993</v>
      </c>
      <c r="K754">
        <v>1474884417</v>
      </c>
      <c r="L754" s="19">
        <f>(((K754/60)/60/24)+DATE(1970,1,1)+(-5/24))</f>
        <v>42639.213159722225</v>
      </c>
      <c r="M754" t="b">
        <v>0</v>
      </c>
      <c r="N754">
        <v>105</v>
      </c>
      <c r="O754" t="b">
        <v>1</v>
      </c>
      <c r="P754" t="s">
        <v>8274</v>
      </c>
      <c r="Q754" s="5">
        <f>E754/D754</f>
        <v>1.117</v>
      </c>
      <c r="R754" s="8">
        <f>E754/N754</f>
        <v>53.19047619047619</v>
      </c>
      <c r="S754" s="9" t="str">
        <f>LEFT(P754, SEARCH("/",P754,1)-1)</f>
        <v>publishing</v>
      </c>
      <c r="T754" s="9" t="str">
        <f>RIGHT(P754,LEN(P754)-SEARCH("/",P754,1))</f>
        <v>nonfiction</v>
      </c>
    </row>
    <row r="755" spans="1:20" ht="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9">
        <f>(((I755/60)/60/24)+DATE(1970,1,1)+(-5/24))</f>
        <v>42049.381840277776</v>
      </c>
      <c r="K755">
        <v>1421330991</v>
      </c>
      <c r="L755" s="19">
        <f>(((K755/60)/60/24)+DATE(1970,1,1)+(-5/24))</f>
        <v>42019.381840277776</v>
      </c>
      <c r="M755" t="b">
        <v>0</v>
      </c>
      <c r="N755">
        <v>26</v>
      </c>
      <c r="O755" t="b">
        <v>1</v>
      </c>
      <c r="P755" t="s">
        <v>8274</v>
      </c>
      <c r="Q755" s="5">
        <f>E755/D755</f>
        <v>1.28</v>
      </c>
      <c r="R755" s="8">
        <f>E755/N755</f>
        <v>492.30769230769232</v>
      </c>
      <c r="S755" s="9" t="str">
        <f>LEFT(P755, SEARCH("/",P755,1)-1)</f>
        <v>publishing</v>
      </c>
      <c r="T755" s="9" t="str">
        <f>RIGHT(P755,LEN(P755)-SEARCH("/",P755,1))</f>
        <v>nonfiction</v>
      </c>
    </row>
    <row r="756" spans="1:20" ht="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9">
        <f>(((I756/60)/60/24)+DATE(1970,1,1)+(-5/24))</f>
        <v>41279.54075231481</v>
      </c>
      <c r="K756">
        <v>1354816721</v>
      </c>
      <c r="L756" s="19">
        <f>(((K756/60)/60/24)+DATE(1970,1,1)+(-5/24))</f>
        <v>41249.54075231481</v>
      </c>
      <c r="M756" t="b">
        <v>0</v>
      </c>
      <c r="N756">
        <v>49</v>
      </c>
      <c r="O756" t="b">
        <v>1</v>
      </c>
      <c r="P756" t="s">
        <v>8274</v>
      </c>
      <c r="Q756" s="5">
        <f>E756/D756</f>
        <v>1.0375000000000001</v>
      </c>
      <c r="R756" s="8">
        <f>E756/N756</f>
        <v>42.346938775510203</v>
      </c>
      <c r="S756" s="9" t="str">
        <f>LEFT(P756, SEARCH("/",P756,1)-1)</f>
        <v>publishing</v>
      </c>
      <c r="T756" s="9" t="str">
        <f>RIGHT(P756,LEN(P756)-SEARCH("/",P756,1))</f>
        <v>nonfiction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9">
        <f>(((I757/60)/60/24)+DATE(1970,1,1)+(-5/24))</f>
        <v>41413.820138888885</v>
      </c>
      <c r="K757">
        <v>1366381877</v>
      </c>
      <c r="L757" s="19">
        <f>(((K757/60)/60/24)+DATE(1970,1,1)+(-5/24))</f>
        <v>41383.396724537037</v>
      </c>
      <c r="M757" t="b">
        <v>0</v>
      </c>
      <c r="N757">
        <v>68</v>
      </c>
      <c r="O757" t="b">
        <v>1</v>
      </c>
      <c r="P757" t="s">
        <v>8274</v>
      </c>
      <c r="Q757" s="5">
        <f>E757/D757</f>
        <v>1.0190760000000001</v>
      </c>
      <c r="R757" s="8">
        <f>E757/N757</f>
        <v>37.466029411764708</v>
      </c>
      <c r="S757" s="9" t="str">
        <f>LEFT(P757, SEARCH("/",P757,1)-1)</f>
        <v>publishing</v>
      </c>
      <c r="T757" s="9" t="str">
        <f>RIGHT(P757,LEN(P757)-SEARCH("/",P757,1))</f>
        <v>nonfiction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9">
        <f>(((I758/60)/60/24)+DATE(1970,1,1)+(-5/24))</f>
        <v>40651.516886574071</v>
      </c>
      <c r="K758">
        <v>1297880659</v>
      </c>
      <c r="L758" s="19">
        <f>(((K758/60)/60/24)+DATE(1970,1,1)+(-5/24))</f>
        <v>40590.558553240735</v>
      </c>
      <c r="M758" t="b">
        <v>0</v>
      </c>
      <c r="N758">
        <v>22</v>
      </c>
      <c r="O758" t="b">
        <v>1</v>
      </c>
      <c r="P758" t="s">
        <v>8274</v>
      </c>
      <c r="Q758" s="5">
        <f>E758/D758</f>
        <v>1.177142857142857</v>
      </c>
      <c r="R758" s="8">
        <f>E758/N758</f>
        <v>37.454545454545453</v>
      </c>
      <c r="S758" s="9" t="str">
        <f>LEFT(P758, SEARCH("/",P758,1)-1)</f>
        <v>publishing</v>
      </c>
      <c r="T758" s="9" t="str">
        <f>RIGHT(P758,LEN(P758)-SEARCH("/",P758,1))</f>
        <v>nonfiction</v>
      </c>
    </row>
    <row r="759" spans="1:20" ht="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9">
        <f>(((I759/60)/60/24)+DATE(1970,1,1)+(-5/24))</f>
        <v>41248.846226851849</v>
      </c>
      <c r="K759">
        <v>1353547114</v>
      </c>
      <c r="L759" s="19">
        <f>(((K759/60)/60/24)+DATE(1970,1,1)+(-5/24))</f>
        <v>41234.846226851849</v>
      </c>
      <c r="M759" t="b">
        <v>0</v>
      </c>
      <c r="N759">
        <v>18</v>
      </c>
      <c r="O759" t="b">
        <v>1</v>
      </c>
      <c r="P759" t="s">
        <v>8274</v>
      </c>
      <c r="Q759" s="5">
        <f>E759/D759</f>
        <v>2.38</v>
      </c>
      <c r="R759" s="8">
        <f>E759/N759</f>
        <v>33.055555555555557</v>
      </c>
      <c r="S759" s="9" t="str">
        <f>LEFT(P759, SEARCH("/",P759,1)-1)</f>
        <v>publishing</v>
      </c>
      <c r="T759" s="9" t="str">
        <f>RIGHT(P759,LEN(P759)-SEARCH("/",P759,1))</f>
        <v>nonfiction</v>
      </c>
    </row>
    <row r="760" spans="1:20" ht="30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9">
        <f>(((I760/60)/60/24)+DATE(1970,1,1)+(-5/24))</f>
        <v>40459.628101851849</v>
      </c>
      <c r="K760">
        <v>1283976268</v>
      </c>
      <c r="L760" s="19">
        <f>(((K760/60)/60/24)+DATE(1970,1,1)+(-5/24))</f>
        <v>40429.628101851849</v>
      </c>
      <c r="M760" t="b">
        <v>0</v>
      </c>
      <c r="N760">
        <v>19</v>
      </c>
      <c r="O760" t="b">
        <v>1</v>
      </c>
      <c r="P760" t="s">
        <v>8274</v>
      </c>
      <c r="Q760" s="5">
        <f>E760/D760</f>
        <v>1.02</v>
      </c>
      <c r="R760" s="8">
        <f>E760/N760</f>
        <v>134.21052631578948</v>
      </c>
      <c r="S760" s="9" t="str">
        <f>LEFT(P760, SEARCH("/",P760,1)-1)</f>
        <v>publishing</v>
      </c>
      <c r="T760" s="9" t="str">
        <f>RIGHT(P760,LEN(P760)-SEARCH("/",P760,1))</f>
        <v>nonfiction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9">
        <f>(((I761/60)/60/24)+DATE(1970,1,1)+(-5/24))</f>
        <v>41829.121979166666</v>
      </c>
      <c r="K761">
        <v>1401436539</v>
      </c>
      <c r="L761" s="19">
        <f>(((K761/60)/60/24)+DATE(1970,1,1)+(-5/24))</f>
        <v>41789.121979166666</v>
      </c>
      <c r="M761" t="b">
        <v>0</v>
      </c>
      <c r="N761">
        <v>99</v>
      </c>
      <c r="O761" t="b">
        <v>1</v>
      </c>
      <c r="P761" t="s">
        <v>8274</v>
      </c>
      <c r="Q761" s="5">
        <f>E761/D761</f>
        <v>1.0192000000000001</v>
      </c>
      <c r="R761" s="8">
        <f>E761/N761</f>
        <v>51.474747474747474</v>
      </c>
      <c r="S761" s="9" t="str">
        <f>LEFT(P761, SEARCH("/",P761,1)-1)</f>
        <v>publishing</v>
      </c>
      <c r="T761" s="9" t="str">
        <f>RIGHT(P761,LEN(P761)-SEARCH("/",P761,1))</f>
        <v>nonfiction</v>
      </c>
    </row>
    <row r="762" spans="1:20" ht="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9">
        <f>(((I762/60)/60/24)+DATE(1970,1,1)+(-5/24))</f>
        <v>42700.597372685181</v>
      </c>
      <c r="K762">
        <v>1477592413</v>
      </c>
      <c r="L762" s="19">
        <f>(((K762/60)/60/24)+DATE(1970,1,1)+(-5/24))</f>
        <v>42670.555706018517</v>
      </c>
      <c r="M762" t="b">
        <v>0</v>
      </c>
      <c r="N762">
        <v>0</v>
      </c>
      <c r="O762" t="b">
        <v>0</v>
      </c>
      <c r="P762" t="s">
        <v>8275</v>
      </c>
      <c r="Q762" s="5">
        <f>E762/D762</f>
        <v>0</v>
      </c>
      <c r="R762" s="8" t="e">
        <f>E762/N762</f>
        <v>#DIV/0!</v>
      </c>
      <c r="S762" s="9" t="str">
        <f>LEFT(P762, SEARCH("/",P762,1)-1)</f>
        <v>publishing</v>
      </c>
      <c r="T762" s="9" t="str">
        <f>RIGHT(P762,LEN(P762)-SEARCH("/",P762,1))</f>
        <v>fiction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9">
        <f>(((I763/60)/60/24)+DATE(1970,1,1)+(-5/24))</f>
        <v>41672.543124999997</v>
      </c>
      <c r="K763">
        <v>1388772126</v>
      </c>
      <c r="L763" s="19">
        <f>(((K763/60)/60/24)+DATE(1970,1,1)+(-5/24))</f>
        <v>41642.543124999997</v>
      </c>
      <c r="M763" t="b">
        <v>0</v>
      </c>
      <c r="N763">
        <v>6</v>
      </c>
      <c r="O763" t="b">
        <v>0</v>
      </c>
      <c r="P763" t="s">
        <v>8275</v>
      </c>
      <c r="Q763" s="5">
        <f>E763/D763</f>
        <v>4.7E-2</v>
      </c>
      <c r="R763" s="8">
        <f>E763/N763</f>
        <v>39.166666666666664</v>
      </c>
      <c r="S763" s="9" t="str">
        <f>LEFT(P763, SEARCH("/",P763,1)-1)</f>
        <v>publishing</v>
      </c>
      <c r="T763" s="9" t="str">
        <f>RIGHT(P763,LEN(P763)-SEARCH("/",P763,1))</f>
        <v>fiction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9">
        <f>(((I764/60)/60/24)+DATE(1970,1,1)+(-5/24))</f>
        <v>42708.041666666664</v>
      </c>
      <c r="K764">
        <v>1479328570</v>
      </c>
      <c r="L764" s="19">
        <f>(((K764/60)/60/24)+DATE(1970,1,1)+(-5/24))</f>
        <v>42690.65011574074</v>
      </c>
      <c r="M764" t="b">
        <v>0</v>
      </c>
      <c r="N764">
        <v>0</v>
      </c>
      <c r="O764" t="b">
        <v>0</v>
      </c>
      <c r="P764" t="s">
        <v>8275</v>
      </c>
      <c r="Q764" s="5">
        <f>E764/D764</f>
        <v>0</v>
      </c>
      <c r="R764" s="8" t="e">
        <f>E764/N764</f>
        <v>#DIV/0!</v>
      </c>
      <c r="S764" s="9" t="str">
        <f>LEFT(P764, SEARCH("/",P764,1)-1)</f>
        <v>publishing</v>
      </c>
      <c r="T764" s="9" t="str">
        <f>RIGHT(P764,LEN(P764)-SEARCH("/",P764,1))</f>
        <v>fiction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9">
        <f>(((I765/60)/60/24)+DATE(1970,1,1)+(-5/24))</f>
        <v>41501.238518518512</v>
      </c>
      <c r="K765">
        <v>1373971408</v>
      </c>
      <c r="L765" s="19">
        <f>(((K765/60)/60/24)+DATE(1970,1,1)+(-5/24))</f>
        <v>41471.238518518512</v>
      </c>
      <c r="M765" t="b">
        <v>0</v>
      </c>
      <c r="N765">
        <v>1</v>
      </c>
      <c r="O765" t="b">
        <v>0</v>
      </c>
      <c r="P765" t="s">
        <v>8275</v>
      </c>
      <c r="Q765" s="5">
        <f>E765/D765</f>
        <v>1.1655011655011655E-3</v>
      </c>
      <c r="R765" s="8">
        <f>E765/N765</f>
        <v>5</v>
      </c>
      <c r="S765" s="9" t="str">
        <f>LEFT(P765, SEARCH("/",P765,1)-1)</f>
        <v>publishing</v>
      </c>
      <c r="T765" s="9" t="str">
        <f>RIGHT(P765,LEN(P765)-SEARCH("/",P765,1))</f>
        <v>fiction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9">
        <f>(((I766/60)/60/24)+DATE(1970,1,1)+(-5/24))</f>
        <v>42256.964826388888</v>
      </c>
      <c r="K766">
        <v>1439266161</v>
      </c>
      <c r="L766" s="19">
        <f>(((K766/60)/60/24)+DATE(1970,1,1)+(-5/24))</f>
        <v>42226.964826388888</v>
      </c>
      <c r="M766" t="b">
        <v>0</v>
      </c>
      <c r="N766">
        <v>0</v>
      </c>
      <c r="O766" t="b">
        <v>0</v>
      </c>
      <c r="P766" t="s">
        <v>8275</v>
      </c>
      <c r="Q766" s="5">
        <f>E766/D766</f>
        <v>0</v>
      </c>
      <c r="R766" s="8" t="e">
        <f>E766/N766</f>
        <v>#DIV/0!</v>
      </c>
      <c r="S766" s="9" t="str">
        <f>LEFT(P766, SEARCH("/",P766,1)-1)</f>
        <v>publishing</v>
      </c>
      <c r="T766" s="9" t="str">
        <f>RIGHT(P766,LEN(P766)-SEARCH("/",P766,1))</f>
        <v>fiction</v>
      </c>
    </row>
    <row r="767" spans="1:20" ht="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9">
        <f>(((I767/60)/60/24)+DATE(1970,1,1)+(-5/24))</f>
        <v>41931.334305555552</v>
      </c>
      <c r="K767">
        <v>1411131684</v>
      </c>
      <c r="L767" s="19">
        <f>(((K767/60)/60/24)+DATE(1970,1,1)+(-5/24))</f>
        <v>41901.334305555552</v>
      </c>
      <c r="M767" t="b">
        <v>0</v>
      </c>
      <c r="N767">
        <v>44</v>
      </c>
      <c r="O767" t="b">
        <v>0</v>
      </c>
      <c r="P767" t="s">
        <v>8275</v>
      </c>
      <c r="Q767" s="5">
        <f>E767/D767</f>
        <v>0.36014285714285715</v>
      </c>
      <c r="R767" s="8">
        <f>E767/N767</f>
        <v>57.295454545454547</v>
      </c>
      <c r="S767" s="9" t="str">
        <f>LEFT(P767, SEARCH("/",P767,1)-1)</f>
        <v>publishing</v>
      </c>
      <c r="T767" s="9" t="str">
        <f>RIGHT(P767,LEN(P767)-SEARCH("/",P767,1))</f>
        <v>fiction</v>
      </c>
    </row>
    <row r="768" spans="1:20" ht="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9">
        <f>(((I768/60)/60/24)+DATE(1970,1,1)+(-5/24))</f>
        <v>42051.57503472222</v>
      </c>
      <c r="K768">
        <v>1421520483</v>
      </c>
      <c r="L768" s="19">
        <f>(((K768/60)/60/24)+DATE(1970,1,1)+(-5/24))</f>
        <v>42021.57503472222</v>
      </c>
      <c r="M768" t="b">
        <v>0</v>
      </c>
      <c r="N768">
        <v>0</v>
      </c>
      <c r="O768" t="b">
        <v>0</v>
      </c>
      <c r="P768" t="s">
        <v>8275</v>
      </c>
      <c r="Q768" s="5">
        <f>E768/D768</f>
        <v>0</v>
      </c>
      <c r="R768" s="8" t="e">
        <f>E768/N768</f>
        <v>#DIV/0!</v>
      </c>
      <c r="S768" s="9" t="str">
        <f>LEFT(P768, SEARCH("/",P768,1)-1)</f>
        <v>publishing</v>
      </c>
      <c r="T768" s="9" t="str">
        <f>RIGHT(P768,LEN(P768)-SEARCH("/",P768,1))</f>
        <v>fiction</v>
      </c>
    </row>
    <row r="769" spans="1:20" ht="60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9">
        <f>(((I769/60)/60/24)+DATE(1970,1,1)+(-5/24))</f>
        <v>42144.935300925928</v>
      </c>
      <c r="K769">
        <v>1429586810</v>
      </c>
      <c r="L769" s="19">
        <f>(((K769/60)/60/24)+DATE(1970,1,1)+(-5/24))</f>
        <v>42114.935300925928</v>
      </c>
      <c r="M769" t="b">
        <v>0</v>
      </c>
      <c r="N769">
        <v>3</v>
      </c>
      <c r="O769" t="b">
        <v>0</v>
      </c>
      <c r="P769" t="s">
        <v>8275</v>
      </c>
      <c r="Q769" s="5">
        <f>E769/D769</f>
        <v>3.5400000000000001E-2</v>
      </c>
      <c r="R769" s="8">
        <f>E769/N769</f>
        <v>59</v>
      </c>
      <c r="S769" s="9" t="str">
        <f>LEFT(P769, SEARCH("/",P769,1)-1)</f>
        <v>publishing</v>
      </c>
      <c r="T769" s="9" t="str">
        <f>RIGHT(P769,LEN(P769)-SEARCH("/",P769,1))</f>
        <v>fiction</v>
      </c>
    </row>
    <row r="770" spans="1:20" ht="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9">
        <f>(((I770/60)/60/24)+DATE(1970,1,1)+(-5/24))</f>
        <v>41623.998726851853</v>
      </c>
      <c r="K770">
        <v>1384577890</v>
      </c>
      <c r="L770" s="19">
        <f>(((K770/60)/60/24)+DATE(1970,1,1)+(-5/24))</f>
        <v>41593.998726851853</v>
      </c>
      <c r="M770" t="b">
        <v>0</v>
      </c>
      <c r="N770">
        <v>0</v>
      </c>
      <c r="O770" t="b">
        <v>0</v>
      </c>
      <c r="P770" t="s">
        <v>8275</v>
      </c>
      <c r="Q770" s="5">
        <f>E770/D770</f>
        <v>0</v>
      </c>
      <c r="R770" s="8" t="e">
        <f>E770/N770</f>
        <v>#DIV/0!</v>
      </c>
      <c r="S770" s="9" t="str">
        <f>LEFT(P770, SEARCH("/",P770,1)-1)</f>
        <v>publishing</v>
      </c>
      <c r="T770" s="9" t="str">
        <f>RIGHT(P770,LEN(P770)-SEARCH("/",P770,1))</f>
        <v>fiction</v>
      </c>
    </row>
    <row r="771" spans="1:20" ht="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9">
        <f>(((I771/60)/60/24)+DATE(1970,1,1)+(-5/24))</f>
        <v>41634.788124999999</v>
      </c>
      <c r="K771">
        <v>1385510094</v>
      </c>
      <c r="L771" s="19">
        <f>(((K771/60)/60/24)+DATE(1970,1,1)+(-5/24))</f>
        <v>41604.788124999999</v>
      </c>
      <c r="M771" t="b">
        <v>0</v>
      </c>
      <c r="N771">
        <v>52</v>
      </c>
      <c r="O771" t="b">
        <v>0</v>
      </c>
      <c r="P771" t="s">
        <v>8275</v>
      </c>
      <c r="Q771" s="5">
        <f>E771/D771</f>
        <v>0.41399999999999998</v>
      </c>
      <c r="R771" s="8">
        <f>E771/N771</f>
        <v>31.846153846153847</v>
      </c>
      <c r="S771" s="9" t="str">
        <f>LEFT(P771, SEARCH("/",P771,1)-1)</f>
        <v>publishing</v>
      </c>
      <c r="T771" s="9" t="str">
        <f>RIGHT(P771,LEN(P771)-SEARCH("/",P771,1))</f>
        <v>fiction</v>
      </c>
    </row>
    <row r="772" spans="1:20" ht="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9">
        <f>(((I772/60)/60/24)+DATE(1970,1,1)+(-5/24))</f>
        <v>41329.791307870371</v>
      </c>
      <c r="K772">
        <v>1358294369</v>
      </c>
      <c r="L772" s="19">
        <f>(((K772/60)/60/24)+DATE(1970,1,1)+(-5/24))</f>
        <v>41289.791307870371</v>
      </c>
      <c r="M772" t="b">
        <v>0</v>
      </c>
      <c r="N772">
        <v>0</v>
      </c>
      <c r="O772" t="b">
        <v>0</v>
      </c>
      <c r="P772" t="s">
        <v>8275</v>
      </c>
      <c r="Q772" s="5">
        <f>E772/D772</f>
        <v>0</v>
      </c>
      <c r="R772" s="8" t="e">
        <f>E772/N772</f>
        <v>#DIV/0!</v>
      </c>
      <c r="S772" s="9" t="str">
        <f>LEFT(P772, SEARCH("/",P772,1)-1)</f>
        <v>publishing</v>
      </c>
      <c r="T772" s="9" t="str">
        <f>RIGHT(P772,LEN(P772)-SEARCH("/",P772,1))</f>
        <v>fiction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9">
        <f>(((I773/60)/60/24)+DATE(1970,1,1)+(-5/24))</f>
        <v>42399.615763888891</v>
      </c>
      <c r="K773">
        <v>1449863202</v>
      </c>
      <c r="L773" s="19">
        <f>(((K773/60)/60/24)+DATE(1970,1,1)+(-5/24))</f>
        <v>42349.615763888891</v>
      </c>
      <c r="M773" t="b">
        <v>0</v>
      </c>
      <c r="N773">
        <v>1</v>
      </c>
      <c r="O773" t="b">
        <v>0</v>
      </c>
      <c r="P773" t="s">
        <v>8275</v>
      </c>
      <c r="Q773" s="5">
        <f>E773/D773</f>
        <v>2.631578947368421E-4</v>
      </c>
      <c r="R773" s="8">
        <f>E773/N773</f>
        <v>10</v>
      </c>
      <c r="S773" s="9" t="str">
        <f>LEFT(P773, SEARCH("/",P773,1)-1)</f>
        <v>publishing</v>
      </c>
      <c r="T773" s="9" t="str">
        <f>RIGHT(P773,LEN(P773)-SEARCH("/",P773,1))</f>
        <v>fiction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9">
        <f>(((I774/60)/60/24)+DATE(1970,1,1)+(-5/24))</f>
        <v>40117.957638888889</v>
      </c>
      <c r="K774">
        <v>1252718519</v>
      </c>
      <c r="L774" s="19">
        <f>(((K774/60)/60/24)+DATE(1970,1,1)+(-5/24))</f>
        <v>40067.848599537036</v>
      </c>
      <c r="M774" t="b">
        <v>0</v>
      </c>
      <c r="N774">
        <v>1</v>
      </c>
      <c r="O774" t="b">
        <v>0</v>
      </c>
      <c r="P774" t="s">
        <v>8275</v>
      </c>
      <c r="Q774" s="5">
        <f>E774/D774</f>
        <v>3.3333333333333333E-2</v>
      </c>
      <c r="R774" s="8">
        <f>E774/N774</f>
        <v>50</v>
      </c>
      <c r="S774" s="9" t="str">
        <f>LEFT(P774, SEARCH("/",P774,1)-1)</f>
        <v>publishing</v>
      </c>
      <c r="T774" s="9" t="str">
        <f>RIGHT(P774,LEN(P774)-SEARCH("/",P774,1))</f>
        <v>fiction</v>
      </c>
    </row>
    <row r="775" spans="1:20" ht="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9">
        <f>(((I775/60)/60/24)+DATE(1970,1,1)+(-5/24))</f>
        <v>42134.750694444439</v>
      </c>
      <c r="K775">
        <v>1428341985</v>
      </c>
      <c r="L775" s="19">
        <f>(((K775/60)/60/24)+DATE(1970,1,1)+(-5/24))</f>
        <v>42100.527604166658</v>
      </c>
      <c r="M775" t="b">
        <v>0</v>
      </c>
      <c r="N775">
        <v>2</v>
      </c>
      <c r="O775" t="b">
        <v>0</v>
      </c>
      <c r="P775" t="s">
        <v>8275</v>
      </c>
      <c r="Q775" s="5">
        <f>E775/D775</f>
        <v>8.5129023676509714E-3</v>
      </c>
      <c r="R775" s="8">
        <f>E775/N775</f>
        <v>16</v>
      </c>
      <c r="S775" s="9" t="str">
        <f>LEFT(P775, SEARCH("/",P775,1)-1)</f>
        <v>publishing</v>
      </c>
      <c r="T775" s="9" t="str">
        <f>RIGHT(P775,LEN(P775)-SEARCH("/",P775,1))</f>
        <v>fiction</v>
      </c>
    </row>
    <row r="776" spans="1:20" ht="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9">
        <f>(((I776/60)/60/24)+DATE(1970,1,1)+(-5/24))</f>
        <v>41693.571967592587</v>
      </c>
      <c r="K776">
        <v>1390589018</v>
      </c>
      <c r="L776" s="19">
        <f>(((K776/60)/60/24)+DATE(1970,1,1)+(-5/24))</f>
        <v>41663.571967592587</v>
      </c>
      <c r="M776" t="b">
        <v>0</v>
      </c>
      <c r="N776">
        <v>9</v>
      </c>
      <c r="O776" t="b">
        <v>0</v>
      </c>
      <c r="P776" t="s">
        <v>8275</v>
      </c>
      <c r="Q776" s="5">
        <f>E776/D776</f>
        <v>0.70199999999999996</v>
      </c>
      <c r="R776" s="8">
        <f>E776/N776</f>
        <v>39</v>
      </c>
      <c r="S776" s="9" t="str">
        <f>LEFT(P776, SEARCH("/",P776,1)-1)</f>
        <v>publishing</v>
      </c>
      <c r="T776" s="9" t="str">
        <f>RIGHT(P776,LEN(P776)-SEARCH("/",P776,1))</f>
        <v>fiction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9">
        <f>(((I777/60)/60/24)+DATE(1970,1,1)+(-5/24))</f>
        <v>40892.851793981477</v>
      </c>
      <c r="K777">
        <v>1321406795</v>
      </c>
      <c r="L777" s="19">
        <f>(((K777/60)/60/24)+DATE(1970,1,1)+(-5/24))</f>
        <v>40862.851793981477</v>
      </c>
      <c r="M777" t="b">
        <v>0</v>
      </c>
      <c r="N777">
        <v>5</v>
      </c>
      <c r="O777" t="b">
        <v>0</v>
      </c>
      <c r="P777" t="s">
        <v>8275</v>
      </c>
      <c r="Q777" s="5">
        <f>E777/D777</f>
        <v>1.7000000000000001E-2</v>
      </c>
      <c r="R777" s="8">
        <f>E777/N777</f>
        <v>34</v>
      </c>
      <c r="S777" s="9" t="str">
        <f>LEFT(P777, SEARCH("/",P777,1)-1)</f>
        <v>publishing</v>
      </c>
      <c r="T777" s="9" t="str">
        <f>RIGHT(P777,LEN(P777)-SEARCH("/",P777,1))</f>
        <v>fiction</v>
      </c>
    </row>
    <row r="778" spans="1:20" ht="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9">
        <f>(((I778/60)/60/24)+DATE(1970,1,1)+(-5/24))</f>
        <v>42287.999999999993</v>
      </c>
      <c r="K778">
        <v>1441297645</v>
      </c>
      <c r="L778" s="19">
        <f>(((K778/60)/60/24)+DATE(1970,1,1)+(-5/24))</f>
        <v>42250.477372685178</v>
      </c>
      <c r="M778" t="b">
        <v>0</v>
      </c>
      <c r="N778">
        <v>57</v>
      </c>
      <c r="O778" t="b">
        <v>0</v>
      </c>
      <c r="P778" t="s">
        <v>8275</v>
      </c>
      <c r="Q778" s="5">
        <f>E778/D778</f>
        <v>0.51400000000000001</v>
      </c>
      <c r="R778" s="8">
        <f>E778/N778</f>
        <v>63.122807017543863</v>
      </c>
      <c r="S778" s="9" t="str">
        <f>LEFT(P778, SEARCH("/",P778,1)-1)</f>
        <v>publishing</v>
      </c>
      <c r="T778" s="9" t="str">
        <f>RIGHT(P778,LEN(P778)-SEARCH("/",P778,1))</f>
        <v>fiction</v>
      </c>
    </row>
    <row r="779" spans="1:20" ht="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9">
        <f>(((I779/60)/60/24)+DATE(1970,1,1)+(-5/24))</f>
        <v>41486.772881944438</v>
      </c>
      <c r="K779">
        <v>1372721577</v>
      </c>
      <c r="L779" s="19">
        <f>(((K779/60)/60/24)+DATE(1970,1,1)+(-5/24))</f>
        <v>41456.772881944438</v>
      </c>
      <c r="M779" t="b">
        <v>0</v>
      </c>
      <c r="N779">
        <v>3</v>
      </c>
      <c r="O779" t="b">
        <v>0</v>
      </c>
      <c r="P779" t="s">
        <v>8275</v>
      </c>
      <c r="Q779" s="5">
        <f>E779/D779</f>
        <v>7.0000000000000001E-3</v>
      </c>
      <c r="R779" s="8">
        <f>E779/N779</f>
        <v>7</v>
      </c>
      <c r="S779" s="9" t="str">
        <f>LEFT(P779, SEARCH("/",P779,1)-1)</f>
        <v>publishing</v>
      </c>
      <c r="T779" s="9" t="str">
        <f>RIGHT(P779,LEN(P779)-SEARCH("/",P779,1))</f>
        <v>fiction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9">
        <f>(((I780/60)/60/24)+DATE(1970,1,1)+(-5/24))</f>
        <v>41759.493981481479</v>
      </c>
      <c r="K780">
        <v>1396284680</v>
      </c>
      <c r="L780" s="19">
        <f>(((K780/60)/60/24)+DATE(1970,1,1)+(-5/24))</f>
        <v>41729.493981481479</v>
      </c>
      <c r="M780" t="b">
        <v>0</v>
      </c>
      <c r="N780">
        <v>1</v>
      </c>
      <c r="O780" t="b">
        <v>0</v>
      </c>
      <c r="P780" t="s">
        <v>8275</v>
      </c>
      <c r="Q780" s="5">
        <f>E780/D780</f>
        <v>4.0000000000000001E-3</v>
      </c>
      <c r="R780" s="8">
        <f>E780/N780</f>
        <v>2</v>
      </c>
      <c r="S780" s="9" t="str">
        <f>LEFT(P780, SEARCH("/",P780,1)-1)</f>
        <v>publishing</v>
      </c>
      <c r="T780" s="9" t="str">
        <f>RIGHT(P780,LEN(P780)-SEARCH("/",P780,1))</f>
        <v>fiction</v>
      </c>
    </row>
    <row r="781" spans="1:20" ht="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9">
        <f>(((I781/60)/60/24)+DATE(1970,1,1)+(-5/24))</f>
        <v>40465.958333333328</v>
      </c>
      <c r="K781">
        <v>1284567905</v>
      </c>
      <c r="L781" s="19">
        <f>(((K781/60)/60/24)+DATE(1970,1,1)+(-5/24))</f>
        <v>40436.475752314815</v>
      </c>
      <c r="M781" t="b">
        <v>0</v>
      </c>
      <c r="N781">
        <v>6</v>
      </c>
      <c r="O781" t="b">
        <v>0</v>
      </c>
      <c r="P781" t="s">
        <v>8275</v>
      </c>
      <c r="Q781" s="5">
        <f>E781/D781</f>
        <v>2.6666666666666668E-2</v>
      </c>
      <c r="R781" s="8">
        <f>E781/N781</f>
        <v>66.666666666666671</v>
      </c>
      <c r="S781" s="9" t="str">
        <f>LEFT(P781, SEARCH("/",P781,1)-1)</f>
        <v>publishing</v>
      </c>
      <c r="T781" s="9" t="str">
        <f>RIGHT(P781,LEN(P781)-SEARCH("/",P781,1))</f>
        <v>fiction</v>
      </c>
    </row>
    <row r="782" spans="1:20" ht="30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9">
        <f>(((I782/60)/60/24)+DATE(1970,1,1)+(-5/24))</f>
        <v>40666.465567129628</v>
      </c>
      <c r="K782">
        <v>1301847025</v>
      </c>
      <c r="L782" s="19">
        <f>(((K782/60)/60/24)+DATE(1970,1,1)+(-5/24))</f>
        <v>40636.465567129628</v>
      </c>
      <c r="M782" t="b">
        <v>0</v>
      </c>
      <c r="N782">
        <v>27</v>
      </c>
      <c r="O782" t="b">
        <v>1</v>
      </c>
      <c r="P782" t="s">
        <v>8276</v>
      </c>
      <c r="Q782" s="5">
        <f>E782/D782</f>
        <v>1.04</v>
      </c>
      <c r="R782" s="8">
        <f>E782/N782</f>
        <v>38.518518518518519</v>
      </c>
      <c r="S782" s="9" t="str">
        <f>LEFT(P782, SEARCH("/",P782,1)-1)</f>
        <v>music</v>
      </c>
      <c r="T782" s="9" t="str">
        <f>RIGHT(P782,LEN(P782)-SEARCH("/",P782,1))</f>
        <v>rock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9">
        <f>(((I783/60)/60/24)+DATE(1970,1,1)+(-5/24))</f>
        <v>41432.792523148149</v>
      </c>
      <c r="K783">
        <v>1368057674</v>
      </c>
      <c r="L783" s="19">
        <f>(((K783/60)/60/24)+DATE(1970,1,1)+(-5/24))</f>
        <v>41402.792523148149</v>
      </c>
      <c r="M783" t="b">
        <v>0</v>
      </c>
      <c r="N783">
        <v>25</v>
      </c>
      <c r="O783" t="b">
        <v>1</v>
      </c>
      <c r="P783" t="s">
        <v>8276</v>
      </c>
      <c r="Q783" s="5">
        <f>E783/D783</f>
        <v>1.3315375</v>
      </c>
      <c r="R783" s="8">
        <f>E783/N783</f>
        <v>42.609200000000001</v>
      </c>
      <c r="S783" s="9" t="str">
        <f>LEFT(P783, SEARCH("/",P783,1)-1)</f>
        <v>music</v>
      </c>
      <c r="T783" s="9" t="str">
        <f>RIGHT(P783,LEN(P783)-SEARCH("/",P783,1))</f>
        <v>rock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9">
        <f>(((I784/60)/60/24)+DATE(1970,1,1)+(-5/24))</f>
        <v>41146.549791666665</v>
      </c>
      <c r="K784">
        <v>1343326302</v>
      </c>
      <c r="L784" s="19">
        <f>(((K784/60)/60/24)+DATE(1970,1,1)+(-5/24))</f>
        <v>41116.549791666665</v>
      </c>
      <c r="M784" t="b">
        <v>0</v>
      </c>
      <c r="N784">
        <v>14</v>
      </c>
      <c r="O784" t="b">
        <v>1</v>
      </c>
      <c r="P784" t="s">
        <v>8276</v>
      </c>
      <c r="Q784" s="5">
        <f>E784/D784</f>
        <v>1</v>
      </c>
      <c r="R784" s="8">
        <f>E784/N784</f>
        <v>50</v>
      </c>
      <c r="S784" s="9" t="str">
        <f>LEFT(P784, SEARCH("/",P784,1)-1)</f>
        <v>music</v>
      </c>
      <c r="T784" s="9" t="str">
        <f>RIGHT(P784,LEN(P784)-SEARCH("/",P784,1))</f>
        <v>rock</v>
      </c>
    </row>
    <row r="785" spans="1:20" ht="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9">
        <f>(((I785/60)/60/24)+DATE(1970,1,1)+(-5/24))</f>
        <v>41026.708333333328</v>
      </c>
      <c r="K785">
        <v>1332182049</v>
      </c>
      <c r="L785" s="19">
        <f>(((K785/60)/60/24)+DATE(1970,1,1)+(-5/24))</f>
        <v>40987.565381944441</v>
      </c>
      <c r="M785" t="b">
        <v>0</v>
      </c>
      <c r="N785">
        <v>35</v>
      </c>
      <c r="O785" t="b">
        <v>1</v>
      </c>
      <c r="P785" t="s">
        <v>8276</v>
      </c>
      <c r="Q785" s="5">
        <f>E785/D785</f>
        <v>1.4813333333333334</v>
      </c>
      <c r="R785" s="8">
        <f>E785/N785</f>
        <v>63.485714285714288</v>
      </c>
      <c r="S785" s="9" t="str">
        <f>LEFT(P785, SEARCH("/",P785,1)-1)</f>
        <v>music</v>
      </c>
      <c r="T785" s="9" t="str">
        <f>RIGHT(P785,LEN(P785)-SEARCH("/",P785,1))</f>
        <v>rock</v>
      </c>
    </row>
    <row r="786" spans="1:20" ht="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9">
        <f>(((I786/60)/60/24)+DATE(1970,1,1)+(-5/24))</f>
        <v>41714.899525462963</v>
      </c>
      <c r="K786">
        <v>1391571319</v>
      </c>
      <c r="L786" s="19">
        <f>(((K786/60)/60/24)+DATE(1970,1,1)+(-5/24))</f>
        <v>41674.941192129627</v>
      </c>
      <c r="M786" t="b">
        <v>0</v>
      </c>
      <c r="N786">
        <v>10</v>
      </c>
      <c r="O786" t="b">
        <v>1</v>
      </c>
      <c r="P786" t="s">
        <v>8276</v>
      </c>
      <c r="Q786" s="5">
        <f>E786/D786</f>
        <v>1.0249999999999999</v>
      </c>
      <c r="R786" s="8">
        <f>E786/N786</f>
        <v>102.5</v>
      </c>
      <c r="S786" s="9" t="str">
        <f>LEFT(P786, SEARCH("/",P786,1)-1)</f>
        <v>music</v>
      </c>
      <c r="T786" s="9" t="str">
        <f>RIGHT(P786,LEN(P786)-SEARCH("/",P786,1))</f>
        <v>rock</v>
      </c>
    </row>
    <row r="787" spans="1:20" ht="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9">
        <f>(((I787/60)/60/24)+DATE(1970,1,1)+(-5/24))</f>
        <v>41333.385590277772</v>
      </c>
      <c r="K787">
        <v>1359468915</v>
      </c>
      <c r="L787" s="19">
        <f>(((K787/60)/60/24)+DATE(1970,1,1)+(-5/24))</f>
        <v>41303.385590277772</v>
      </c>
      <c r="M787" t="b">
        <v>0</v>
      </c>
      <c r="N787">
        <v>29</v>
      </c>
      <c r="O787" t="b">
        <v>1</v>
      </c>
      <c r="P787" t="s">
        <v>8276</v>
      </c>
      <c r="Q787" s="5">
        <f>E787/D787</f>
        <v>1.8062799999999999</v>
      </c>
      <c r="R787" s="8">
        <f>E787/N787</f>
        <v>31.142758620689655</v>
      </c>
      <c r="S787" s="9" t="str">
        <f>LEFT(P787, SEARCH("/",P787,1)-1)</f>
        <v>music</v>
      </c>
      <c r="T787" s="9" t="str">
        <f>RIGHT(P787,LEN(P787)-SEARCH("/",P787,1))</f>
        <v>rock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9">
        <f>(((I788/60)/60/24)+DATE(1970,1,1)+(-5/24))</f>
        <v>41040.44930555555</v>
      </c>
      <c r="K788">
        <v>1331774434</v>
      </c>
      <c r="L788" s="19">
        <f>(((K788/60)/60/24)+DATE(1970,1,1)+(-5/24))</f>
        <v>40982.847615740735</v>
      </c>
      <c r="M788" t="b">
        <v>0</v>
      </c>
      <c r="N788">
        <v>44</v>
      </c>
      <c r="O788" t="b">
        <v>1</v>
      </c>
      <c r="P788" t="s">
        <v>8276</v>
      </c>
      <c r="Q788" s="5">
        <f>E788/D788</f>
        <v>1.4279999999999999</v>
      </c>
      <c r="R788" s="8">
        <f>E788/N788</f>
        <v>162.27272727272728</v>
      </c>
      <c r="S788" s="9" t="str">
        <f>LEFT(P788, SEARCH("/",P788,1)-1)</f>
        <v>music</v>
      </c>
      <c r="T788" s="9" t="str">
        <f>RIGHT(P788,LEN(P788)-SEARCH("/",P788,1))</f>
        <v>rock</v>
      </c>
    </row>
    <row r="789" spans="1:20" ht="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9">
        <f>(((I789/60)/60/24)+DATE(1970,1,1)+(-5/24))</f>
        <v>41579.419282407405</v>
      </c>
      <c r="K789">
        <v>1380726226</v>
      </c>
      <c r="L789" s="19">
        <f>(((K789/60)/60/24)+DATE(1970,1,1)+(-5/24))</f>
        <v>41549.419282407405</v>
      </c>
      <c r="M789" t="b">
        <v>0</v>
      </c>
      <c r="N789">
        <v>17</v>
      </c>
      <c r="O789" t="b">
        <v>1</v>
      </c>
      <c r="P789" t="s">
        <v>8276</v>
      </c>
      <c r="Q789" s="5">
        <f>E789/D789</f>
        <v>1.1416666666666666</v>
      </c>
      <c r="R789" s="8">
        <f>E789/N789</f>
        <v>80.588235294117652</v>
      </c>
      <c r="S789" s="9" t="str">
        <f>LEFT(P789, SEARCH("/",P789,1)-1)</f>
        <v>music</v>
      </c>
      <c r="T789" s="9" t="str">
        <f>RIGHT(P789,LEN(P789)-SEARCH("/",P789,1))</f>
        <v>rock</v>
      </c>
    </row>
    <row r="790" spans="1:20" ht="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9">
        <f>(((I790/60)/60/24)+DATE(1970,1,1)+(-5/24))</f>
        <v>41096.957638888889</v>
      </c>
      <c r="K790">
        <v>1338336588</v>
      </c>
      <c r="L790" s="19">
        <f>(((K790/60)/60/24)+DATE(1970,1,1)+(-5/24))</f>
        <v>41058.798472222217</v>
      </c>
      <c r="M790" t="b">
        <v>0</v>
      </c>
      <c r="N790">
        <v>34</v>
      </c>
      <c r="O790" t="b">
        <v>1</v>
      </c>
      <c r="P790" t="s">
        <v>8276</v>
      </c>
      <c r="Q790" s="5">
        <f>E790/D790</f>
        <v>2.03505</v>
      </c>
      <c r="R790" s="8">
        <f>E790/N790</f>
        <v>59.85441176470588</v>
      </c>
      <c r="S790" s="9" t="str">
        <f>LEFT(P790, SEARCH("/",P790,1)-1)</f>
        <v>music</v>
      </c>
      <c r="T790" s="9" t="str">
        <f>RIGHT(P790,LEN(P790)-SEARCH("/",P790,1))</f>
        <v>rock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9">
        <f>(((I791/60)/60/24)+DATE(1970,1,1)+(-5/24))</f>
        <v>41295.124305555553</v>
      </c>
      <c r="K791">
        <v>1357187280</v>
      </c>
      <c r="L791" s="19">
        <f>(((K791/60)/60/24)+DATE(1970,1,1)+(-5/24))</f>
        <v>41276.977777777778</v>
      </c>
      <c r="M791" t="b">
        <v>0</v>
      </c>
      <c r="N791">
        <v>14</v>
      </c>
      <c r="O791" t="b">
        <v>1</v>
      </c>
      <c r="P791" t="s">
        <v>8276</v>
      </c>
      <c r="Q791" s="5">
        <f>E791/D791</f>
        <v>1.0941176470588236</v>
      </c>
      <c r="R791" s="8">
        <f>E791/N791</f>
        <v>132.85714285714286</v>
      </c>
      <c r="S791" s="9" t="str">
        <f>LEFT(P791, SEARCH("/",P791,1)-1)</f>
        <v>music</v>
      </c>
      <c r="T791" s="9" t="str">
        <f>RIGHT(P791,LEN(P791)-SEARCH("/",P791,1))</f>
        <v>rock</v>
      </c>
    </row>
    <row r="792" spans="1:20" ht="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9">
        <f>(((I792/60)/60/24)+DATE(1970,1,1)+(-5/24))</f>
        <v>41305.839571759258</v>
      </c>
      <c r="K792">
        <v>1357088939</v>
      </c>
      <c r="L792" s="19">
        <f>(((K792/60)/60/24)+DATE(1970,1,1)+(-5/24))</f>
        <v>41275.839571759258</v>
      </c>
      <c r="M792" t="b">
        <v>0</v>
      </c>
      <c r="N792">
        <v>156</v>
      </c>
      <c r="O792" t="b">
        <v>1</v>
      </c>
      <c r="P792" t="s">
        <v>8276</v>
      </c>
      <c r="Q792" s="5">
        <f>E792/D792</f>
        <v>1.443746</v>
      </c>
      <c r="R792" s="8">
        <f>E792/N792</f>
        <v>92.547820512820508</v>
      </c>
      <c r="S792" s="9" t="str">
        <f>LEFT(P792, SEARCH("/",P792,1)-1)</f>
        <v>music</v>
      </c>
      <c r="T792" s="9" t="str">
        <f>RIGHT(P792,LEN(P792)-SEARCH("/",P792,1))</f>
        <v>rock</v>
      </c>
    </row>
    <row r="793" spans="1:20" ht="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9">
        <f>(((I793/60)/60/24)+DATE(1970,1,1)+(-5/24))</f>
        <v>41591.040972222218</v>
      </c>
      <c r="K793">
        <v>1381430646</v>
      </c>
      <c r="L793" s="19">
        <f>(((K793/60)/60/24)+DATE(1970,1,1)+(-5/24))</f>
        <v>41557.572291666664</v>
      </c>
      <c r="M793" t="b">
        <v>0</v>
      </c>
      <c r="N793">
        <v>128</v>
      </c>
      <c r="O793" t="b">
        <v>1</v>
      </c>
      <c r="P793" t="s">
        <v>8276</v>
      </c>
      <c r="Q793" s="5">
        <f>E793/D793</f>
        <v>1.0386666666666666</v>
      </c>
      <c r="R793" s="8">
        <f>E793/N793</f>
        <v>60.859375</v>
      </c>
      <c r="S793" s="9" t="str">
        <f>LEFT(P793, SEARCH("/",P793,1)-1)</f>
        <v>music</v>
      </c>
      <c r="T793" s="9" t="str">
        <f>RIGHT(P793,LEN(P793)-SEARCH("/",P793,1))</f>
        <v>rock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9">
        <f>(((I794/60)/60/24)+DATE(1970,1,1)+(-5/24))</f>
        <v>41585.706979166665</v>
      </c>
      <c r="K794">
        <v>1381265883</v>
      </c>
      <c r="L794" s="19">
        <f>(((K794/60)/60/24)+DATE(1970,1,1)+(-5/24))</f>
        <v>41555.665312500001</v>
      </c>
      <c r="M794" t="b">
        <v>0</v>
      </c>
      <c r="N794">
        <v>60</v>
      </c>
      <c r="O794" t="b">
        <v>1</v>
      </c>
      <c r="P794" t="s">
        <v>8276</v>
      </c>
      <c r="Q794" s="5">
        <f>E794/D794</f>
        <v>1.0044440000000001</v>
      </c>
      <c r="R794" s="8">
        <f>E794/N794</f>
        <v>41.851833333333339</v>
      </c>
      <c r="S794" s="9" t="str">
        <f>LEFT(P794, SEARCH("/",P794,1)-1)</f>
        <v>music</v>
      </c>
      <c r="T794" s="9" t="str">
        <f>RIGHT(P794,LEN(P794)-SEARCH("/",P794,1))</f>
        <v>rock</v>
      </c>
    </row>
    <row r="795" spans="1:20" ht="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9">
        <f>(((I795/60)/60/24)+DATE(1970,1,1)+(-5/24))</f>
        <v>41457.999305555553</v>
      </c>
      <c r="K795">
        <v>1371491244</v>
      </c>
      <c r="L795" s="19">
        <f>(((K795/60)/60/24)+DATE(1970,1,1)+(-5/24))</f>
        <v>41442.532916666663</v>
      </c>
      <c r="M795" t="b">
        <v>0</v>
      </c>
      <c r="N795">
        <v>32</v>
      </c>
      <c r="O795" t="b">
        <v>1</v>
      </c>
      <c r="P795" t="s">
        <v>8276</v>
      </c>
      <c r="Q795" s="5">
        <f>E795/D795</f>
        <v>1.0277927272727272</v>
      </c>
      <c r="R795" s="8">
        <f>E795/N795</f>
        <v>88.325937499999995</v>
      </c>
      <c r="S795" s="9" t="str">
        <f>LEFT(P795, SEARCH("/",P795,1)-1)</f>
        <v>music</v>
      </c>
      <c r="T795" s="9" t="str">
        <f>RIGHT(P795,LEN(P795)-SEARCH("/",P795,1))</f>
        <v>rock</v>
      </c>
    </row>
    <row r="796" spans="1:20" ht="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9">
        <f>(((I796/60)/60/24)+DATE(1970,1,1)+(-5/24))</f>
        <v>40791.504166666666</v>
      </c>
      <c r="K796">
        <v>1310438737</v>
      </c>
      <c r="L796" s="19">
        <f>(((K796/60)/60/24)+DATE(1970,1,1)+(-5/24))</f>
        <v>40735.906678240739</v>
      </c>
      <c r="M796" t="b">
        <v>0</v>
      </c>
      <c r="N796">
        <v>53</v>
      </c>
      <c r="O796" t="b">
        <v>1</v>
      </c>
      <c r="P796" t="s">
        <v>8276</v>
      </c>
      <c r="Q796" s="5">
        <f>E796/D796</f>
        <v>1.0531250000000001</v>
      </c>
      <c r="R796" s="8">
        <f>E796/N796</f>
        <v>158.96226415094338</v>
      </c>
      <c r="S796" s="9" t="str">
        <f>LEFT(P796, SEARCH("/",P796,1)-1)</f>
        <v>music</v>
      </c>
      <c r="T796" s="9" t="str">
        <f>RIGHT(P796,LEN(P796)-SEARCH("/",P796,1))</f>
        <v>rock</v>
      </c>
    </row>
    <row r="797" spans="1:20" ht="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9">
        <f>(((I797/60)/60/24)+DATE(1970,1,1)+(-5/24))</f>
        <v>41005.999305555553</v>
      </c>
      <c r="K797">
        <v>1330094566</v>
      </c>
      <c r="L797" s="19">
        <f>(((K797/60)/60/24)+DATE(1970,1,1)+(-5/24))</f>
        <v>40963.404699074068</v>
      </c>
      <c r="M797" t="b">
        <v>0</v>
      </c>
      <c r="N797">
        <v>184</v>
      </c>
      <c r="O797" t="b">
        <v>1</v>
      </c>
      <c r="P797" t="s">
        <v>8276</v>
      </c>
      <c r="Q797" s="5">
        <f>E797/D797</f>
        <v>1.1178571428571429</v>
      </c>
      <c r="R797" s="8">
        <f>E797/N797</f>
        <v>85.054347826086953</v>
      </c>
      <c r="S797" s="9" t="str">
        <f>LEFT(P797, SEARCH("/",P797,1)-1)</f>
        <v>music</v>
      </c>
      <c r="T797" s="9" t="str">
        <f>RIGHT(P797,LEN(P797)-SEARCH("/",P797,1))</f>
        <v>rock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9">
        <f>(((I798/60)/60/24)+DATE(1970,1,1)+(-5/24))</f>
        <v>41532.673611111109</v>
      </c>
      <c r="K798">
        <v>1376687485</v>
      </c>
      <c r="L798" s="19">
        <f>(((K798/60)/60/24)+DATE(1970,1,1)+(-5/24))</f>
        <v>41502.674594907403</v>
      </c>
      <c r="M798" t="b">
        <v>0</v>
      </c>
      <c r="N798">
        <v>90</v>
      </c>
      <c r="O798" t="b">
        <v>1</v>
      </c>
      <c r="P798" t="s">
        <v>8276</v>
      </c>
      <c r="Q798" s="5">
        <f>E798/D798</f>
        <v>1.0135000000000001</v>
      </c>
      <c r="R798" s="8">
        <f>E798/N798</f>
        <v>112.61111111111111</v>
      </c>
      <c r="S798" s="9" t="str">
        <f>LEFT(P798, SEARCH("/",P798,1)-1)</f>
        <v>music</v>
      </c>
      <c r="T798" s="9" t="str">
        <f>RIGHT(P798,LEN(P798)-SEARCH("/",P798,1))</f>
        <v>rock</v>
      </c>
    </row>
    <row r="799" spans="1:20" ht="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9">
        <f>(((I799/60)/60/24)+DATE(1970,1,1)+(-5/24))</f>
        <v>41027.958333333328</v>
      </c>
      <c r="K799">
        <v>1332978688</v>
      </c>
      <c r="L799" s="19">
        <f>(((K799/60)/60/24)+DATE(1970,1,1)+(-5/24))</f>
        <v>40996.785740740735</v>
      </c>
      <c r="M799" t="b">
        <v>0</v>
      </c>
      <c r="N799">
        <v>71</v>
      </c>
      <c r="O799" t="b">
        <v>1</v>
      </c>
      <c r="P799" t="s">
        <v>8276</v>
      </c>
      <c r="Q799" s="5">
        <f>E799/D799</f>
        <v>1.0753333333333333</v>
      </c>
      <c r="R799" s="8">
        <f>E799/N799</f>
        <v>45.436619718309856</v>
      </c>
      <c r="S799" s="9" t="str">
        <f>LEFT(P799, SEARCH("/",P799,1)-1)</f>
        <v>music</v>
      </c>
      <c r="T799" s="9" t="str">
        <f>RIGHT(P799,LEN(P799)-SEARCH("/",P799,1))</f>
        <v>rock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9">
        <f>(((I800/60)/60/24)+DATE(1970,1,1)+(-5/24))</f>
        <v>41912.381793981483</v>
      </c>
      <c r="K800">
        <v>1409494187</v>
      </c>
      <c r="L800" s="19">
        <f>(((K800/60)/60/24)+DATE(1970,1,1)+(-5/24))</f>
        <v>41882.381793981483</v>
      </c>
      <c r="M800" t="b">
        <v>0</v>
      </c>
      <c r="N800">
        <v>87</v>
      </c>
      <c r="O800" t="b">
        <v>1</v>
      </c>
      <c r="P800" t="s">
        <v>8276</v>
      </c>
      <c r="Q800" s="5">
        <f>E800/D800</f>
        <v>1.1488571428571428</v>
      </c>
      <c r="R800" s="8">
        <f>E800/N800</f>
        <v>46.218390804597703</v>
      </c>
      <c r="S800" s="9" t="str">
        <f>LEFT(P800, SEARCH("/",P800,1)-1)</f>
        <v>music</v>
      </c>
      <c r="T800" s="9" t="str">
        <f>RIGHT(P800,LEN(P800)-SEARCH("/",P800,1))</f>
        <v>rock</v>
      </c>
    </row>
    <row r="801" spans="1:20" ht="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9">
        <f>(((I801/60)/60/24)+DATE(1970,1,1)+(-5/24))</f>
        <v>41026.458865740737</v>
      </c>
      <c r="K801">
        <v>1332950446</v>
      </c>
      <c r="L801" s="19">
        <f>(((K801/60)/60/24)+DATE(1970,1,1)+(-5/24))</f>
        <v>40996.458865740737</v>
      </c>
      <c r="M801" t="b">
        <v>0</v>
      </c>
      <c r="N801">
        <v>28</v>
      </c>
      <c r="O801" t="b">
        <v>1</v>
      </c>
      <c r="P801" t="s">
        <v>8276</v>
      </c>
      <c r="Q801" s="5">
        <f>E801/D801</f>
        <v>1.0002</v>
      </c>
      <c r="R801" s="8">
        <f>E801/N801</f>
        <v>178.60714285714286</v>
      </c>
      <c r="S801" s="9" t="str">
        <f>LEFT(P801, SEARCH("/",P801,1)-1)</f>
        <v>music</v>
      </c>
      <c r="T801" s="9" t="str">
        <f>RIGHT(P801,LEN(P801)-SEARCH("/",P801,1))</f>
        <v>rock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9">
        <f>(((I802/60)/60/24)+DATE(1970,1,1)+(-5/24))</f>
        <v>41893.225162037037</v>
      </c>
      <c r="K802">
        <v>1407839054</v>
      </c>
      <c r="L802" s="19">
        <f>(((K802/60)/60/24)+DATE(1970,1,1)+(-5/24))</f>
        <v>41863.225162037037</v>
      </c>
      <c r="M802" t="b">
        <v>0</v>
      </c>
      <c r="N802">
        <v>56</v>
      </c>
      <c r="O802" t="b">
        <v>1</v>
      </c>
      <c r="P802" t="s">
        <v>8276</v>
      </c>
      <c r="Q802" s="5">
        <f>E802/D802</f>
        <v>1.5213333333333334</v>
      </c>
      <c r="R802" s="8">
        <f>E802/N802</f>
        <v>40.75</v>
      </c>
      <c r="S802" s="9" t="str">
        <f>LEFT(P802, SEARCH("/",P802,1)-1)</f>
        <v>music</v>
      </c>
      <c r="T802" s="9" t="str">
        <f>RIGHT(P802,LEN(P802)-SEARCH("/",P802,1))</f>
        <v>rock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9">
        <f>(((I803/60)/60/24)+DATE(1970,1,1)+(-5/24))</f>
        <v>40725.587037037032</v>
      </c>
      <c r="K803">
        <v>1306955120</v>
      </c>
      <c r="L803" s="19">
        <f>(((K803/60)/60/24)+DATE(1970,1,1)+(-5/24))</f>
        <v>40695.587037037032</v>
      </c>
      <c r="M803" t="b">
        <v>0</v>
      </c>
      <c r="N803">
        <v>51</v>
      </c>
      <c r="O803" t="b">
        <v>1</v>
      </c>
      <c r="P803" t="s">
        <v>8276</v>
      </c>
      <c r="Q803" s="5">
        <f>E803/D803</f>
        <v>1.1152149999999998</v>
      </c>
      <c r="R803" s="8">
        <f>E803/N803</f>
        <v>43.733921568627444</v>
      </c>
      <c r="S803" s="9" t="str">
        <f>LEFT(P803, SEARCH("/",P803,1)-1)</f>
        <v>music</v>
      </c>
      <c r="T803" s="9" t="str">
        <f>RIGHT(P803,LEN(P803)-SEARCH("/",P803,1))</f>
        <v>rock</v>
      </c>
    </row>
    <row r="804" spans="1:20" ht="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9">
        <f>(((I804/60)/60/24)+DATE(1970,1,1)+(-5/24))</f>
        <v>41168.961805555555</v>
      </c>
      <c r="K804">
        <v>1343867524</v>
      </c>
      <c r="L804" s="19">
        <f>(((K804/60)/60/24)+DATE(1970,1,1)+(-5/24))</f>
        <v>41122.813935185186</v>
      </c>
      <c r="M804" t="b">
        <v>0</v>
      </c>
      <c r="N804">
        <v>75</v>
      </c>
      <c r="O804" t="b">
        <v>1</v>
      </c>
      <c r="P804" t="s">
        <v>8276</v>
      </c>
      <c r="Q804" s="5">
        <f>E804/D804</f>
        <v>1.0133333333333334</v>
      </c>
      <c r="R804" s="8">
        <f>E804/N804</f>
        <v>81.066666666666663</v>
      </c>
      <c r="S804" s="9" t="str">
        <f>LEFT(P804, SEARCH("/",P804,1)-1)</f>
        <v>music</v>
      </c>
      <c r="T804" s="9" t="str">
        <f>RIGHT(P804,LEN(P804)-SEARCH("/",P804,1))</f>
        <v>rock</v>
      </c>
    </row>
    <row r="805" spans="1:20" ht="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9">
        <f>(((I805/60)/60/24)+DATE(1970,1,1)+(-5/24))</f>
        <v>40691.833333333328</v>
      </c>
      <c r="K805">
        <v>1304376478</v>
      </c>
      <c r="L805" s="19">
        <f>(((K805/60)/60/24)+DATE(1970,1,1)+(-5/24))</f>
        <v>40665.741643518515</v>
      </c>
      <c r="M805" t="b">
        <v>0</v>
      </c>
      <c r="N805">
        <v>38</v>
      </c>
      <c r="O805" t="b">
        <v>1</v>
      </c>
      <c r="P805" t="s">
        <v>8276</v>
      </c>
      <c r="Q805" s="5">
        <f>E805/D805</f>
        <v>1.232608695652174</v>
      </c>
      <c r="R805" s="8">
        <f>E805/N805</f>
        <v>74.60526315789474</v>
      </c>
      <c r="S805" s="9" t="str">
        <f>LEFT(P805, SEARCH("/",P805,1)-1)</f>
        <v>music</v>
      </c>
      <c r="T805" s="9" t="str">
        <f>RIGHT(P805,LEN(P805)-SEARCH("/",P805,1))</f>
        <v>rock</v>
      </c>
    </row>
    <row r="806" spans="1:20" ht="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9">
        <f>(((I806/60)/60/24)+DATE(1970,1,1)+(-5/24))</f>
        <v>40746.957638888889</v>
      </c>
      <c r="K806">
        <v>1309919526</v>
      </c>
      <c r="L806" s="19">
        <f>(((K806/60)/60/24)+DATE(1970,1,1)+(-5/24))</f>
        <v>40729.897291666668</v>
      </c>
      <c r="M806" t="b">
        <v>0</v>
      </c>
      <c r="N806">
        <v>18</v>
      </c>
      <c r="O806" t="b">
        <v>1</v>
      </c>
      <c r="P806" t="s">
        <v>8276</v>
      </c>
      <c r="Q806" s="5">
        <f>E806/D806</f>
        <v>1</v>
      </c>
      <c r="R806" s="8">
        <f>E806/N806</f>
        <v>305.55555555555554</v>
      </c>
      <c r="S806" s="9" t="str">
        <f>LEFT(P806, SEARCH("/",P806,1)-1)</f>
        <v>music</v>
      </c>
      <c r="T806" s="9" t="str">
        <f>RIGHT(P806,LEN(P806)-SEARCH("/",P806,1))</f>
        <v>rock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9">
        <f>(((I807/60)/60/24)+DATE(1970,1,1)+(-5/24))</f>
        <v>40740.75</v>
      </c>
      <c r="K807">
        <v>1306525512</v>
      </c>
      <c r="L807" s="19">
        <f>(((K807/60)/60/24)+DATE(1970,1,1)+(-5/24))</f>
        <v>40690.614722222221</v>
      </c>
      <c r="M807" t="b">
        <v>0</v>
      </c>
      <c r="N807">
        <v>54</v>
      </c>
      <c r="O807" t="b">
        <v>1</v>
      </c>
      <c r="P807" t="s">
        <v>8276</v>
      </c>
      <c r="Q807" s="5">
        <f>E807/D807</f>
        <v>1.05</v>
      </c>
      <c r="R807" s="8">
        <f>E807/N807</f>
        <v>58.333333333333336</v>
      </c>
      <c r="S807" s="9" t="str">
        <f>LEFT(P807, SEARCH("/",P807,1)-1)</f>
        <v>music</v>
      </c>
      <c r="T807" s="9" t="str">
        <f>RIGHT(P807,LEN(P807)-SEARCH("/",P807,1))</f>
        <v>rock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9">
        <f>(((I808/60)/60/24)+DATE(1970,1,1)+(-5/24))</f>
        <v>40793.483090277776</v>
      </c>
      <c r="K808">
        <v>1312821339</v>
      </c>
      <c r="L808" s="19">
        <f>(((K808/60)/60/24)+DATE(1970,1,1)+(-5/24))</f>
        <v>40763.483090277776</v>
      </c>
      <c r="M808" t="b">
        <v>0</v>
      </c>
      <c r="N808">
        <v>71</v>
      </c>
      <c r="O808" t="b">
        <v>1</v>
      </c>
      <c r="P808" t="s">
        <v>8276</v>
      </c>
      <c r="Q808" s="5">
        <f>E808/D808</f>
        <v>1.0443750000000001</v>
      </c>
      <c r="R808" s="8">
        <f>E808/N808</f>
        <v>117.67605633802818</v>
      </c>
      <c r="S808" s="9" t="str">
        <f>LEFT(P808, SEARCH("/",P808,1)-1)</f>
        <v>music</v>
      </c>
      <c r="T808" s="9" t="str">
        <f>RIGHT(P808,LEN(P808)-SEARCH("/",P808,1))</f>
        <v>rock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9">
        <f>(((I809/60)/60/24)+DATE(1970,1,1)+(-5/24))</f>
        <v>42794.874999999993</v>
      </c>
      <c r="K809">
        <v>1485270311</v>
      </c>
      <c r="L809" s="19">
        <f>(((K809/60)/60/24)+DATE(1970,1,1)+(-5/24))</f>
        <v>42759.420266203706</v>
      </c>
      <c r="M809" t="b">
        <v>0</v>
      </c>
      <c r="N809">
        <v>57</v>
      </c>
      <c r="O809" t="b">
        <v>1</v>
      </c>
      <c r="P809" t="s">
        <v>8276</v>
      </c>
      <c r="Q809" s="5">
        <f>E809/D809</f>
        <v>1.05125</v>
      </c>
      <c r="R809" s="8">
        <f>E809/N809</f>
        <v>73.771929824561397</v>
      </c>
      <c r="S809" s="9" t="str">
        <f>LEFT(P809, SEARCH("/",P809,1)-1)</f>
        <v>music</v>
      </c>
      <c r="T809" s="9" t="str">
        <f>RIGHT(P809,LEN(P809)-SEARCH("/",P809,1))</f>
        <v>rock</v>
      </c>
    </row>
    <row r="810" spans="1:20" ht="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9">
        <f>(((I810/60)/60/24)+DATE(1970,1,1)+(-5/24))</f>
        <v>41994.999305555553</v>
      </c>
      <c r="K810">
        <v>1416363886</v>
      </c>
      <c r="L810" s="19">
        <f>(((K810/60)/60/24)+DATE(1970,1,1)+(-5/24))</f>
        <v>41961.892199074071</v>
      </c>
      <c r="M810" t="b">
        <v>0</v>
      </c>
      <c r="N810">
        <v>43</v>
      </c>
      <c r="O810" t="b">
        <v>1</v>
      </c>
      <c r="P810" t="s">
        <v>8276</v>
      </c>
      <c r="Q810" s="5">
        <f>E810/D810</f>
        <v>1</v>
      </c>
      <c r="R810" s="8">
        <f>E810/N810</f>
        <v>104.65116279069767</v>
      </c>
      <c r="S810" s="9" t="str">
        <f>LEFT(P810, SEARCH("/",P810,1)-1)</f>
        <v>music</v>
      </c>
      <c r="T810" s="9" t="str">
        <f>RIGHT(P810,LEN(P810)-SEARCH("/",P810,1))</f>
        <v>rock</v>
      </c>
    </row>
    <row r="811" spans="1:20" ht="30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9">
        <f>(((I811/60)/60/24)+DATE(1970,1,1)+(-5/24))</f>
        <v>41658.625347222223</v>
      </c>
      <c r="K811">
        <v>1387569630</v>
      </c>
      <c r="L811" s="19">
        <f>(((K811/60)/60/24)+DATE(1970,1,1)+(-5/24))</f>
        <v>41628.625347222223</v>
      </c>
      <c r="M811" t="b">
        <v>0</v>
      </c>
      <c r="N811">
        <v>52</v>
      </c>
      <c r="O811" t="b">
        <v>1</v>
      </c>
      <c r="P811" t="s">
        <v>8276</v>
      </c>
      <c r="Q811" s="5">
        <f>E811/D811</f>
        <v>1.03775</v>
      </c>
      <c r="R811" s="8">
        <f>E811/N811</f>
        <v>79.82692307692308</v>
      </c>
      <c r="S811" s="9" t="str">
        <f>LEFT(P811, SEARCH("/",P811,1)-1)</f>
        <v>music</v>
      </c>
      <c r="T811" s="9" t="str">
        <f>RIGHT(P811,LEN(P811)-SEARCH("/",P811,1))</f>
        <v>rock</v>
      </c>
    </row>
    <row r="812" spans="1:20" ht="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9">
        <f>(((I812/60)/60/24)+DATE(1970,1,1)+(-5/24))</f>
        <v>41152.847939814812</v>
      </c>
      <c r="K812">
        <v>1343870462</v>
      </c>
      <c r="L812" s="19">
        <f>(((K812/60)/60/24)+DATE(1970,1,1)+(-5/24))</f>
        <v>41122.847939814812</v>
      </c>
      <c r="M812" t="b">
        <v>0</v>
      </c>
      <c r="N812">
        <v>27</v>
      </c>
      <c r="O812" t="b">
        <v>1</v>
      </c>
      <c r="P812" t="s">
        <v>8276</v>
      </c>
      <c r="Q812" s="5">
        <f>E812/D812</f>
        <v>1.05</v>
      </c>
      <c r="R812" s="8">
        <f>E812/N812</f>
        <v>58.333333333333336</v>
      </c>
      <c r="S812" s="9" t="str">
        <f>LEFT(P812, SEARCH("/",P812,1)-1)</f>
        <v>music</v>
      </c>
      <c r="T812" s="9" t="str">
        <f>RIGHT(P812,LEN(P812)-SEARCH("/",P812,1))</f>
        <v>rock</v>
      </c>
    </row>
    <row r="813" spans="1:20" ht="30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9">
        <f>(((I813/60)/60/24)+DATE(1970,1,1)+(-5/24))</f>
        <v>41465.494444444441</v>
      </c>
      <c r="K813">
        <v>1371569202</v>
      </c>
      <c r="L813" s="19">
        <f>(((K813/60)/60/24)+DATE(1970,1,1)+(-5/24))</f>
        <v>41443.435208333329</v>
      </c>
      <c r="M813" t="b">
        <v>0</v>
      </c>
      <c r="N813">
        <v>12</v>
      </c>
      <c r="O813" t="b">
        <v>1</v>
      </c>
      <c r="P813" t="s">
        <v>8276</v>
      </c>
      <c r="Q813" s="5">
        <f>E813/D813</f>
        <v>1.04</v>
      </c>
      <c r="R813" s="8">
        <f>E813/N813</f>
        <v>86.666666666666671</v>
      </c>
      <c r="S813" s="9" t="str">
        <f>LEFT(P813, SEARCH("/",P813,1)-1)</f>
        <v>music</v>
      </c>
      <c r="T813" s="9" t="str">
        <f>RIGHT(P813,LEN(P813)-SEARCH("/",P813,1))</f>
        <v>rock</v>
      </c>
    </row>
    <row r="814" spans="1:20" ht="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9">
        <f>(((I814/60)/60/24)+DATE(1970,1,1)+(-5/24))</f>
        <v>41334.373611111107</v>
      </c>
      <c r="K814">
        <v>1357604752</v>
      </c>
      <c r="L814" s="19">
        <f>(((K814/60)/60/24)+DATE(1970,1,1)+(-5/24))</f>
        <v>41281.809629629628</v>
      </c>
      <c r="M814" t="b">
        <v>0</v>
      </c>
      <c r="N814">
        <v>33</v>
      </c>
      <c r="O814" t="b">
        <v>1</v>
      </c>
      <c r="P814" t="s">
        <v>8276</v>
      </c>
      <c r="Q814" s="5">
        <f>E814/D814</f>
        <v>1.5183333333333333</v>
      </c>
      <c r="R814" s="8">
        <f>E814/N814</f>
        <v>27.606060606060606</v>
      </c>
      <c r="S814" s="9" t="str">
        <f>LEFT(P814, SEARCH("/",P814,1)-1)</f>
        <v>music</v>
      </c>
      <c r="T814" s="9" t="str">
        <f>RIGHT(P814,LEN(P814)-SEARCH("/",P814,1))</f>
        <v>rock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9">
        <f>(((I815/60)/60/24)+DATE(1970,1,1)+(-5/24))</f>
        <v>41110.751909722218</v>
      </c>
      <c r="K815">
        <v>1340233365</v>
      </c>
      <c r="L815" s="19">
        <f>(((K815/60)/60/24)+DATE(1970,1,1)+(-5/24))</f>
        <v>41080.751909722218</v>
      </c>
      <c r="M815" t="b">
        <v>0</v>
      </c>
      <c r="N815">
        <v>96</v>
      </c>
      <c r="O815" t="b">
        <v>1</v>
      </c>
      <c r="P815" t="s">
        <v>8276</v>
      </c>
      <c r="Q815" s="5">
        <f>E815/D815</f>
        <v>1.59996</v>
      </c>
      <c r="R815" s="8">
        <f>E815/N815</f>
        <v>24.999375000000001</v>
      </c>
      <c r="S815" s="9" t="str">
        <f>LEFT(P815, SEARCH("/",P815,1)-1)</f>
        <v>music</v>
      </c>
      <c r="T815" s="9" t="str">
        <f>RIGHT(P815,LEN(P815)-SEARCH("/",P815,1))</f>
        <v>rock</v>
      </c>
    </row>
    <row r="816" spans="1:20" ht="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9">
        <f>(((I816/60)/60/24)+DATE(1970,1,1)+(-5/24))</f>
        <v>40694.544444444444</v>
      </c>
      <c r="K816">
        <v>1305568201</v>
      </c>
      <c r="L816" s="19">
        <f>(((K816/60)/60/24)+DATE(1970,1,1)+(-5/24))</f>
        <v>40679.534733796296</v>
      </c>
      <c r="M816" t="b">
        <v>0</v>
      </c>
      <c r="N816">
        <v>28</v>
      </c>
      <c r="O816" t="b">
        <v>1</v>
      </c>
      <c r="P816" t="s">
        <v>8276</v>
      </c>
      <c r="Q816" s="5">
        <f>E816/D816</f>
        <v>1.2729999999999999</v>
      </c>
      <c r="R816" s="8">
        <f>E816/N816</f>
        <v>45.464285714285715</v>
      </c>
      <c r="S816" s="9" t="str">
        <f>LEFT(P816, SEARCH("/",P816,1)-1)</f>
        <v>music</v>
      </c>
      <c r="T816" s="9" t="str">
        <f>RIGHT(P816,LEN(P816)-SEARCH("/",P816,1))</f>
        <v>rock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9">
        <f>(((I817/60)/60/24)+DATE(1970,1,1)+(-5/24))</f>
        <v>41944.70952546296</v>
      </c>
      <c r="K817">
        <v>1412287303</v>
      </c>
      <c r="L817" s="19">
        <f>(((K817/60)/60/24)+DATE(1970,1,1)+(-5/24))</f>
        <v>41914.70952546296</v>
      </c>
      <c r="M817" t="b">
        <v>0</v>
      </c>
      <c r="N817">
        <v>43</v>
      </c>
      <c r="O817" t="b">
        <v>1</v>
      </c>
      <c r="P817" t="s">
        <v>8276</v>
      </c>
      <c r="Q817" s="5">
        <f>E817/D817</f>
        <v>1.07</v>
      </c>
      <c r="R817" s="8">
        <f>E817/N817</f>
        <v>99.534883720930239</v>
      </c>
      <c r="S817" s="9" t="str">
        <f>LEFT(P817, SEARCH("/",P817,1)-1)</f>
        <v>music</v>
      </c>
      <c r="T817" s="9" t="str">
        <f>RIGHT(P817,LEN(P817)-SEARCH("/",P817,1))</f>
        <v>rock</v>
      </c>
    </row>
    <row r="818" spans="1:20" ht="30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9">
        <f>(((I818/60)/60/24)+DATE(1970,1,1)+(-5/24))</f>
        <v>41373.0625</v>
      </c>
      <c r="K818">
        <v>1362776043</v>
      </c>
      <c r="L818" s="19">
        <f>(((K818/60)/60/24)+DATE(1970,1,1)+(-5/24))</f>
        <v>41341.662534722222</v>
      </c>
      <c r="M818" t="b">
        <v>0</v>
      </c>
      <c r="N818">
        <v>205</v>
      </c>
      <c r="O818" t="b">
        <v>1</v>
      </c>
      <c r="P818" t="s">
        <v>8276</v>
      </c>
      <c r="Q818" s="5">
        <f>E818/D818</f>
        <v>1.1512214285714286</v>
      </c>
      <c r="R818" s="8">
        <f>E818/N818</f>
        <v>39.31</v>
      </c>
      <c r="S818" s="9" t="str">
        <f>LEFT(P818, SEARCH("/",P818,1)-1)</f>
        <v>music</v>
      </c>
      <c r="T818" s="9" t="str">
        <f>RIGHT(P818,LEN(P818)-SEARCH("/",P818,1))</f>
        <v>rock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9">
        <f>(((I819/60)/60/24)+DATE(1970,1,1)+(-5/24))</f>
        <v>40978.999305555553</v>
      </c>
      <c r="K819">
        <v>1326810211</v>
      </c>
      <c r="L819" s="19">
        <f>(((K819/60)/60/24)+DATE(1970,1,1)+(-5/24))</f>
        <v>40925.391331018516</v>
      </c>
      <c r="M819" t="b">
        <v>0</v>
      </c>
      <c r="N819">
        <v>23</v>
      </c>
      <c r="O819" t="b">
        <v>1</v>
      </c>
      <c r="P819" t="s">
        <v>8276</v>
      </c>
      <c r="Q819" s="5">
        <f>E819/D819</f>
        <v>1.3711066666666665</v>
      </c>
      <c r="R819" s="8">
        <f>E819/N819</f>
        <v>89.419999999999987</v>
      </c>
      <c r="S819" s="9" t="str">
        <f>LEFT(P819, SEARCH("/",P819,1)-1)</f>
        <v>music</v>
      </c>
      <c r="T819" s="9" t="str">
        <f>RIGHT(P819,LEN(P819)-SEARCH("/",P819,1))</f>
        <v>rock</v>
      </c>
    </row>
    <row r="820" spans="1:20" ht="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9">
        <f>(((I820/60)/60/24)+DATE(1970,1,1)+(-5/24))</f>
        <v>41128.500694444439</v>
      </c>
      <c r="K820">
        <v>1343682681</v>
      </c>
      <c r="L820" s="19">
        <f>(((K820/60)/60/24)+DATE(1970,1,1)+(-5/24))</f>
        <v>41120.67454861111</v>
      </c>
      <c r="M820" t="b">
        <v>0</v>
      </c>
      <c r="N820">
        <v>19</v>
      </c>
      <c r="O820" t="b">
        <v>1</v>
      </c>
      <c r="P820" t="s">
        <v>8276</v>
      </c>
      <c r="Q820" s="5">
        <f>E820/D820</f>
        <v>1.5571428571428572</v>
      </c>
      <c r="R820" s="8">
        <f>E820/N820</f>
        <v>28.684210526315791</v>
      </c>
      <c r="S820" s="9" t="str">
        <f>LEFT(P820, SEARCH("/",P820,1)-1)</f>
        <v>music</v>
      </c>
      <c r="T820" s="9" t="str">
        <f>RIGHT(P820,LEN(P820)-SEARCH("/",P820,1))</f>
        <v>rock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9">
        <f>(((I821/60)/60/24)+DATE(1970,1,1)+(-5/24))</f>
        <v>41628.988888888889</v>
      </c>
      <c r="K821">
        <v>1386806254</v>
      </c>
      <c r="L821" s="19">
        <f>(((K821/60)/60/24)+DATE(1970,1,1)+(-5/24))</f>
        <v>41619.789976851847</v>
      </c>
      <c r="M821" t="b">
        <v>0</v>
      </c>
      <c r="N821">
        <v>14</v>
      </c>
      <c r="O821" t="b">
        <v>1</v>
      </c>
      <c r="P821" t="s">
        <v>8276</v>
      </c>
      <c r="Q821" s="5">
        <f>E821/D821</f>
        <v>1.0874999999999999</v>
      </c>
      <c r="R821" s="8">
        <f>E821/N821</f>
        <v>31.071428571428573</v>
      </c>
      <c r="S821" s="9" t="str">
        <f>LEFT(P821, SEARCH("/",P821,1)-1)</f>
        <v>music</v>
      </c>
      <c r="T821" s="9" t="str">
        <f>RIGHT(P821,LEN(P821)-SEARCH("/",P821,1))</f>
        <v>rock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9">
        <f>(((I822/60)/60/24)+DATE(1970,1,1)+(-5/24))</f>
        <v>41799</v>
      </c>
      <c r="K822">
        <v>1399666342</v>
      </c>
      <c r="L822" s="19">
        <f>(((K822/60)/60/24)+DATE(1970,1,1)+(-5/24))</f>
        <v>41768.633587962962</v>
      </c>
      <c r="M822" t="b">
        <v>0</v>
      </c>
      <c r="N822">
        <v>38</v>
      </c>
      <c r="O822" t="b">
        <v>1</v>
      </c>
      <c r="P822" t="s">
        <v>8276</v>
      </c>
      <c r="Q822" s="5">
        <f>E822/D822</f>
        <v>1.3405</v>
      </c>
      <c r="R822" s="8">
        <f>E822/N822</f>
        <v>70.55263157894737</v>
      </c>
      <c r="S822" s="9" t="str">
        <f>LEFT(P822, SEARCH("/",P822,1)-1)</f>
        <v>music</v>
      </c>
      <c r="T822" s="9" t="str">
        <f>RIGHT(P822,LEN(P822)-SEARCH("/",P822,1))</f>
        <v>rock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9">
        <f>(((I823/60)/60/24)+DATE(1970,1,1)+(-5/24))</f>
        <v>42127.959027777775</v>
      </c>
      <c r="K823">
        <v>1427753265</v>
      </c>
      <c r="L823" s="19">
        <f>(((K823/60)/60/24)+DATE(1970,1,1)+(-5/24))</f>
        <v>42093.71371527778</v>
      </c>
      <c r="M823" t="b">
        <v>0</v>
      </c>
      <c r="N823">
        <v>78</v>
      </c>
      <c r="O823" t="b">
        <v>1</v>
      </c>
      <c r="P823" t="s">
        <v>8276</v>
      </c>
      <c r="Q823" s="5">
        <f>E823/D823</f>
        <v>1</v>
      </c>
      <c r="R823" s="8">
        <f>E823/N823</f>
        <v>224.12820512820514</v>
      </c>
      <c r="S823" s="9" t="str">
        <f>LEFT(P823, SEARCH("/",P823,1)-1)</f>
        <v>music</v>
      </c>
      <c r="T823" s="9" t="str">
        <f>RIGHT(P823,LEN(P823)-SEARCH("/",P823,1))</f>
        <v>rock</v>
      </c>
    </row>
    <row r="824" spans="1:20" ht="30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9">
        <f>(((I824/60)/60/24)+DATE(1970,1,1)+(-5/24))</f>
        <v>41187.739004629628</v>
      </c>
      <c r="K824">
        <v>1346885050</v>
      </c>
      <c r="L824" s="19">
        <f>(((K824/60)/60/24)+DATE(1970,1,1)+(-5/24))</f>
        <v>41157.739004629628</v>
      </c>
      <c r="M824" t="b">
        <v>0</v>
      </c>
      <c r="N824">
        <v>69</v>
      </c>
      <c r="O824" t="b">
        <v>1</v>
      </c>
      <c r="P824" t="s">
        <v>8276</v>
      </c>
      <c r="Q824" s="5">
        <f>E824/D824</f>
        <v>1.1916666666666667</v>
      </c>
      <c r="R824" s="8">
        <f>E824/N824</f>
        <v>51.811594202898547</v>
      </c>
      <c r="S824" s="9" t="str">
        <f>LEFT(P824, SEARCH("/",P824,1)-1)</f>
        <v>music</v>
      </c>
      <c r="T824" s="9" t="str">
        <f>RIGHT(P824,LEN(P824)-SEARCH("/",P824,1))</f>
        <v>rock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9">
        <f>(((I825/60)/60/24)+DATE(1970,1,1)+(-5/24))</f>
        <v>42085.722824074073</v>
      </c>
      <c r="K825">
        <v>1424474452</v>
      </c>
      <c r="L825" s="19">
        <f>(((K825/60)/60/24)+DATE(1970,1,1)+(-5/24))</f>
        <v>42055.764490740738</v>
      </c>
      <c r="M825" t="b">
        <v>0</v>
      </c>
      <c r="N825">
        <v>33</v>
      </c>
      <c r="O825" t="b">
        <v>1</v>
      </c>
      <c r="P825" t="s">
        <v>8276</v>
      </c>
      <c r="Q825" s="5">
        <f>E825/D825</f>
        <v>1.7949999999999999</v>
      </c>
      <c r="R825" s="8">
        <f>E825/N825</f>
        <v>43.515151515151516</v>
      </c>
      <c r="S825" s="9" t="str">
        <f>LEFT(P825, SEARCH("/",P825,1)-1)</f>
        <v>music</v>
      </c>
      <c r="T825" s="9" t="str">
        <f>RIGHT(P825,LEN(P825)-SEARCH("/",P825,1))</f>
        <v>rock</v>
      </c>
    </row>
    <row r="826" spans="1:20" ht="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9">
        <f>(((I826/60)/60/24)+DATE(1970,1,1)+(-5/24))</f>
        <v>40286.082638888889</v>
      </c>
      <c r="K826">
        <v>1268459318</v>
      </c>
      <c r="L826" s="19">
        <f>(((K826/60)/60/24)+DATE(1970,1,1)+(-5/24))</f>
        <v>40250.033773148149</v>
      </c>
      <c r="M826" t="b">
        <v>0</v>
      </c>
      <c r="N826">
        <v>54</v>
      </c>
      <c r="O826" t="b">
        <v>1</v>
      </c>
      <c r="P826" t="s">
        <v>8276</v>
      </c>
      <c r="Q826" s="5">
        <f>E826/D826</f>
        <v>1.3438124999999999</v>
      </c>
      <c r="R826" s="8">
        <f>E826/N826</f>
        <v>39.816666666666663</v>
      </c>
      <c r="S826" s="9" t="str">
        <f>LEFT(P826, SEARCH("/",P826,1)-1)</f>
        <v>music</v>
      </c>
      <c r="T826" s="9" t="str">
        <f>RIGHT(P826,LEN(P826)-SEARCH("/",P826,1))</f>
        <v>rock</v>
      </c>
    </row>
    <row r="827" spans="1:20" ht="30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9">
        <f>(((I827/60)/60/24)+DATE(1970,1,1)+(-5/24))</f>
        <v>41211.098194444443</v>
      </c>
      <c r="K827">
        <v>1349335284</v>
      </c>
      <c r="L827" s="19">
        <f>(((K827/60)/60/24)+DATE(1970,1,1)+(-5/24))</f>
        <v>41186.098194444443</v>
      </c>
      <c r="M827" t="b">
        <v>0</v>
      </c>
      <c r="N827">
        <v>99</v>
      </c>
      <c r="O827" t="b">
        <v>1</v>
      </c>
      <c r="P827" t="s">
        <v>8276</v>
      </c>
      <c r="Q827" s="5">
        <f>E827/D827</f>
        <v>1.0043200000000001</v>
      </c>
      <c r="R827" s="8">
        <f>E827/N827</f>
        <v>126.8080808080808</v>
      </c>
      <c r="S827" s="9" t="str">
        <f>LEFT(P827, SEARCH("/",P827,1)-1)</f>
        <v>music</v>
      </c>
      <c r="T827" s="9" t="str">
        <f>RIGHT(P827,LEN(P827)-SEARCH("/",P827,1))</f>
        <v>rock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9">
        <f>(((I828/60)/60/24)+DATE(1970,1,1)+(-5/24))</f>
        <v>40993.788541666661</v>
      </c>
      <c r="K828">
        <v>1330908930</v>
      </c>
      <c r="L828" s="19">
        <f>(((K828/60)/60/24)+DATE(1970,1,1)+(-5/24))</f>
        <v>40972.830208333333</v>
      </c>
      <c r="M828" t="b">
        <v>0</v>
      </c>
      <c r="N828">
        <v>49</v>
      </c>
      <c r="O828" t="b">
        <v>1</v>
      </c>
      <c r="P828" t="s">
        <v>8276</v>
      </c>
      <c r="Q828" s="5">
        <f>E828/D828</f>
        <v>1.0145454545454546</v>
      </c>
      <c r="R828" s="8">
        <f>E828/N828</f>
        <v>113.87755102040816</v>
      </c>
      <c r="S828" s="9" t="str">
        <f>LEFT(P828, SEARCH("/",P828,1)-1)</f>
        <v>music</v>
      </c>
      <c r="T828" s="9" t="str">
        <f>RIGHT(P828,LEN(P828)-SEARCH("/",P828,1))</f>
        <v>rock</v>
      </c>
    </row>
    <row r="829" spans="1:20" ht="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9">
        <f>(((I829/60)/60/24)+DATE(1970,1,1)+(-5/24))</f>
        <v>40953.617361111108</v>
      </c>
      <c r="K829">
        <v>1326972107</v>
      </c>
      <c r="L829" s="19">
        <f>(((K829/60)/60/24)+DATE(1970,1,1)+(-5/24))</f>
        <v>40927.265127314815</v>
      </c>
      <c r="M829" t="b">
        <v>0</v>
      </c>
      <c r="N829">
        <v>11</v>
      </c>
      <c r="O829" t="b">
        <v>1</v>
      </c>
      <c r="P829" t="s">
        <v>8276</v>
      </c>
      <c r="Q829" s="5">
        <f>E829/D829</f>
        <v>1.0333333333333334</v>
      </c>
      <c r="R829" s="8">
        <f>E829/N829</f>
        <v>28.181818181818183</v>
      </c>
      <c r="S829" s="9" t="str">
        <f>LEFT(P829, SEARCH("/",P829,1)-1)</f>
        <v>music</v>
      </c>
      <c r="T829" s="9" t="str">
        <f>RIGHT(P829,LEN(P829)-SEARCH("/",P829,1))</f>
        <v>rock</v>
      </c>
    </row>
    <row r="830" spans="1:20" ht="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9">
        <f>(((I830/60)/60/24)+DATE(1970,1,1)+(-5/24))</f>
        <v>41085.474999999999</v>
      </c>
      <c r="K830">
        <v>1339549982</v>
      </c>
      <c r="L830" s="19">
        <f>(((K830/60)/60/24)+DATE(1970,1,1)+(-5/24))</f>
        <v>41072.84238425926</v>
      </c>
      <c r="M830" t="b">
        <v>0</v>
      </c>
      <c r="N830">
        <v>38</v>
      </c>
      <c r="O830" t="b">
        <v>1</v>
      </c>
      <c r="P830" t="s">
        <v>8276</v>
      </c>
      <c r="Q830" s="5">
        <f>E830/D830</f>
        <v>1.07</v>
      </c>
      <c r="R830" s="8">
        <f>E830/N830</f>
        <v>36.60526315789474</v>
      </c>
      <c r="S830" s="9" t="str">
        <f>LEFT(P830, SEARCH("/",P830,1)-1)</f>
        <v>music</v>
      </c>
      <c r="T830" s="9" t="str">
        <f>RIGHT(P830,LEN(P830)-SEARCH("/",P830,1))</f>
        <v>rock</v>
      </c>
    </row>
    <row r="831" spans="1:20" ht="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9">
        <f>(((I831/60)/60/24)+DATE(1970,1,1)+(-5/24))</f>
        <v>42564.593055555553</v>
      </c>
      <c r="K831">
        <v>1463253240</v>
      </c>
      <c r="L831" s="19">
        <f>(((K831/60)/60/24)+DATE(1970,1,1)+(-5/24))</f>
        <v>42504.593055555553</v>
      </c>
      <c r="M831" t="b">
        <v>0</v>
      </c>
      <c r="N831">
        <v>16</v>
      </c>
      <c r="O831" t="b">
        <v>1</v>
      </c>
      <c r="P831" t="s">
        <v>8276</v>
      </c>
      <c r="Q831" s="5">
        <f>E831/D831</f>
        <v>1.04</v>
      </c>
      <c r="R831" s="8">
        <f>E831/N831</f>
        <v>32.5</v>
      </c>
      <c r="S831" s="9" t="str">
        <f>LEFT(P831, SEARCH("/",P831,1)-1)</f>
        <v>music</v>
      </c>
      <c r="T831" s="9" t="str">
        <f>RIGHT(P831,LEN(P831)-SEARCH("/",P831,1))</f>
        <v>rock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9">
        <f>(((I832/60)/60/24)+DATE(1970,1,1)+(-5/24))</f>
        <v>41355.27575231481</v>
      </c>
      <c r="K832">
        <v>1361363825</v>
      </c>
      <c r="L832" s="19">
        <f>(((K832/60)/60/24)+DATE(1970,1,1)+(-5/24))</f>
        <v>41325.317418981482</v>
      </c>
      <c r="M832" t="b">
        <v>0</v>
      </c>
      <c r="N832">
        <v>32</v>
      </c>
      <c r="O832" t="b">
        <v>1</v>
      </c>
      <c r="P832" t="s">
        <v>8276</v>
      </c>
      <c r="Q832" s="5">
        <f>E832/D832</f>
        <v>1.0783333333333334</v>
      </c>
      <c r="R832" s="8">
        <f>E832/N832</f>
        <v>60.65625</v>
      </c>
      <c r="S832" s="9" t="str">
        <f>LEFT(P832, SEARCH("/",P832,1)-1)</f>
        <v>music</v>
      </c>
      <c r="T832" s="9" t="str">
        <f>RIGHT(P832,LEN(P832)-SEARCH("/",P832,1))</f>
        <v>rock</v>
      </c>
    </row>
    <row r="833" spans="1:20" ht="30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9">
        <f>(((I833/60)/60/24)+DATE(1970,1,1)+(-5/24))</f>
        <v>41026.438587962963</v>
      </c>
      <c r="K833">
        <v>1332948694</v>
      </c>
      <c r="L833" s="19">
        <f>(((K833/60)/60/24)+DATE(1970,1,1)+(-5/24))</f>
        <v>40996.438587962963</v>
      </c>
      <c r="M833" t="b">
        <v>0</v>
      </c>
      <c r="N833">
        <v>20</v>
      </c>
      <c r="O833" t="b">
        <v>1</v>
      </c>
      <c r="P833" t="s">
        <v>8276</v>
      </c>
      <c r="Q833" s="5">
        <f>E833/D833</f>
        <v>2.3333333333333335</v>
      </c>
      <c r="R833" s="8">
        <f>E833/N833</f>
        <v>175</v>
      </c>
      <c r="S833" s="9" t="str">
        <f>LEFT(P833, SEARCH("/",P833,1)-1)</f>
        <v>music</v>
      </c>
      <c r="T833" s="9" t="str">
        <f>RIGHT(P833,LEN(P833)-SEARCH("/",P833,1))</f>
        <v>rock</v>
      </c>
    </row>
    <row r="834" spans="1:20" ht="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9">
        <f>(((I834/60)/60/24)+DATE(1970,1,1)+(-5/24))</f>
        <v>40929.134027777778</v>
      </c>
      <c r="K834">
        <v>1321978335</v>
      </c>
      <c r="L834" s="19">
        <f>(((K834/60)/60/24)+DATE(1970,1,1)+(-5/24))</f>
        <v>40869.466840277775</v>
      </c>
      <c r="M834" t="b">
        <v>0</v>
      </c>
      <c r="N834">
        <v>154</v>
      </c>
      <c r="O834" t="b">
        <v>1</v>
      </c>
      <c r="P834" t="s">
        <v>8276</v>
      </c>
      <c r="Q834" s="5">
        <f>E834/D834</f>
        <v>1.0060706666666666</v>
      </c>
      <c r="R834" s="8">
        <f>E834/N834</f>
        <v>97.993896103896105</v>
      </c>
      <c r="S834" s="9" t="str">
        <f>LEFT(P834, SEARCH("/",P834,1)-1)</f>
        <v>music</v>
      </c>
      <c r="T834" s="9" t="str">
        <f>RIGHT(P834,LEN(P834)-SEARCH("/",P834,1))</f>
        <v>rock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9">
        <f>(((I835/60)/60/24)+DATE(1970,1,1)+(-5/24))</f>
        <v>41748.669849537036</v>
      </c>
      <c r="K835">
        <v>1395349475</v>
      </c>
      <c r="L835" s="19">
        <f>(((K835/60)/60/24)+DATE(1970,1,1)+(-5/24))</f>
        <v>41718.669849537036</v>
      </c>
      <c r="M835" t="b">
        <v>0</v>
      </c>
      <c r="N835">
        <v>41</v>
      </c>
      <c r="O835" t="b">
        <v>1</v>
      </c>
      <c r="P835" t="s">
        <v>8276</v>
      </c>
      <c r="Q835" s="5">
        <f>E835/D835</f>
        <v>1.0166666666666666</v>
      </c>
      <c r="R835" s="8">
        <f>E835/N835</f>
        <v>148.78048780487805</v>
      </c>
      <c r="S835" s="9" t="str">
        <f>LEFT(P835, SEARCH("/",P835,1)-1)</f>
        <v>music</v>
      </c>
      <c r="T835" s="9" t="str">
        <f>RIGHT(P835,LEN(P835)-SEARCH("/",P835,1))</f>
        <v>rock</v>
      </c>
    </row>
    <row r="836" spans="1:20" ht="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9">
        <f>(((I836/60)/60/24)+DATE(1970,1,1)+(-5/24))</f>
        <v>41455.957638888889</v>
      </c>
      <c r="K836">
        <v>1369770292</v>
      </c>
      <c r="L836" s="19">
        <f>(((K836/60)/60/24)+DATE(1970,1,1)+(-5/24))</f>
        <v>41422.614490740736</v>
      </c>
      <c r="M836" t="b">
        <v>0</v>
      </c>
      <c r="N836">
        <v>75</v>
      </c>
      <c r="O836" t="b">
        <v>1</v>
      </c>
      <c r="P836" t="s">
        <v>8276</v>
      </c>
      <c r="Q836" s="5">
        <f>E836/D836</f>
        <v>1.3101818181818181</v>
      </c>
      <c r="R836" s="8">
        <f>E836/N836</f>
        <v>96.08</v>
      </c>
      <c r="S836" s="9" t="str">
        <f>LEFT(P836, SEARCH("/",P836,1)-1)</f>
        <v>music</v>
      </c>
      <c r="T836" s="9" t="str">
        <f>RIGHT(P836,LEN(P836)-SEARCH("/",P836,1))</f>
        <v>rock</v>
      </c>
    </row>
    <row r="837" spans="1:20" ht="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9">
        <f>(((I837/60)/60/24)+DATE(1970,1,1)+(-5/24))</f>
        <v>41047.916666666664</v>
      </c>
      <c r="K837">
        <v>1333709958</v>
      </c>
      <c r="L837" s="19">
        <f>(((K837/60)/60/24)+DATE(1970,1,1)+(-5/24))</f>
        <v>41005.249513888884</v>
      </c>
      <c r="M837" t="b">
        <v>0</v>
      </c>
      <c r="N837">
        <v>40</v>
      </c>
      <c r="O837" t="b">
        <v>1</v>
      </c>
      <c r="P837" t="s">
        <v>8276</v>
      </c>
      <c r="Q837" s="5">
        <f>E837/D837</f>
        <v>1.1725000000000001</v>
      </c>
      <c r="R837" s="8">
        <f>E837/N837</f>
        <v>58.625</v>
      </c>
      <c r="S837" s="9" t="str">
        <f>LEFT(P837, SEARCH("/",P837,1)-1)</f>
        <v>music</v>
      </c>
      <c r="T837" s="9" t="str">
        <f>RIGHT(P837,LEN(P837)-SEARCH("/",P837,1))</f>
        <v>rock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9">
        <f>(((I838/60)/60/24)+DATE(1970,1,1)+(-5/24))</f>
        <v>41553.848587962959</v>
      </c>
      <c r="K838">
        <v>1378516918</v>
      </c>
      <c r="L838" s="19">
        <f>(((K838/60)/60/24)+DATE(1970,1,1)+(-5/24))</f>
        <v>41523.848587962959</v>
      </c>
      <c r="M838" t="b">
        <v>0</v>
      </c>
      <c r="N838">
        <v>46</v>
      </c>
      <c r="O838" t="b">
        <v>1</v>
      </c>
      <c r="P838" t="s">
        <v>8276</v>
      </c>
      <c r="Q838" s="5">
        <f>E838/D838</f>
        <v>1.009304</v>
      </c>
      <c r="R838" s="8">
        <f>E838/N838</f>
        <v>109.70695652173914</v>
      </c>
      <c r="S838" s="9" t="str">
        <f>LEFT(P838, SEARCH("/",P838,1)-1)</f>
        <v>music</v>
      </c>
      <c r="T838" s="9" t="str">
        <f>RIGHT(P838,LEN(P838)-SEARCH("/",P838,1))</f>
        <v>rock</v>
      </c>
    </row>
    <row r="839" spans="1:20" ht="30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9">
        <f>(((I839/60)/60/24)+DATE(1970,1,1)+(-5/24))</f>
        <v>41760.79006944444</v>
      </c>
      <c r="K839">
        <v>1396396662</v>
      </c>
      <c r="L839" s="19">
        <f>(((K839/60)/60/24)+DATE(1970,1,1)+(-5/24))</f>
        <v>41730.79006944444</v>
      </c>
      <c r="M839" t="b">
        <v>0</v>
      </c>
      <c r="N839">
        <v>62</v>
      </c>
      <c r="O839" t="b">
        <v>1</v>
      </c>
      <c r="P839" t="s">
        <v>8276</v>
      </c>
      <c r="Q839" s="5">
        <f>E839/D839</f>
        <v>1.218</v>
      </c>
      <c r="R839" s="8">
        <f>E839/N839</f>
        <v>49.112903225806448</v>
      </c>
      <c r="S839" s="9" t="str">
        <f>LEFT(P839, SEARCH("/",P839,1)-1)</f>
        <v>music</v>
      </c>
      <c r="T839" s="9" t="str">
        <f>RIGHT(P839,LEN(P839)-SEARCH("/",P839,1))</f>
        <v>rock</v>
      </c>
    </row>
    <row r="840" spans="1:20" ht="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9">
        <f>(((I840/60)/60/24)+DATE(1970,1,1)+(-5/24))</f>
        <v>40925.689641203702</v>
      </c>
      <c r="K840">
        <v>1324243985</v>
      </c>
      <c r="L840" s="19">
        <f>(((K840/60)/60/24)+DATE(1970,1,1)+(-5/24))</f>
        <v>40895.689641203702</v>
      </c>
      <c r="M840" t="b">
        <v>0</v>
      </c>
      <c r="N840">
        <v>61</v>
      </c>
      <c r="O840" t="b">
        <v>1</v>
      </c>
      <c r="P840" t="s">
        <v>8276</v>
      </c>
      <c r="Q840" s="5">
        <f>E840/D840</f>
        <v>1.454</v>
      </c>
      <c r="R840" s="8">
        <f>E840/N840</f>
        <v>47.672131147540981</v>
      </c>
      <c r="S840" s="9" t="str">
        <f>LEFT(P840, SEARCH("/",P840,1)-1)</f>
        <v>music</v>
      </c>
      <c r="T840" s="9" t="str">
        <f>RIGHT(P840,LEN(P840)-SEARCH("/",P840,1))</f>
        <v>rock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9">
        <f>(((I841/60)/60/24)+DATE(1970,1,1)+(-5/24))</f>
        <v>41174.555046296293</v>
      </c>
      <c r="K841">
        <v>1345745956</v>
      </c>
      <c r="L841" s="19">
        <f>(((K841/60)/60/24)+DATE(1970,1,1)+(-5/24))</f>
        <v>41144.555046296293</v>
      </c>
      <c r="M841" t="b">
        <v>0</v>
      </c>
      <c r="N841">
        <v>96</v>
      </c>
      <c r="O841" t="b">
        <v>1</v>
      </c>
      <c r="P841" t="s">
        <v>8276</v>
      </c>
      <c r="Q841" s="5">
        <f>E841/D841</f>
        <v>1.166166</v>
      </c>
      <c r="R841" s="8">
        <f>E841/N841</f>
        <v>60.737812499999997</v>
      </c>
      <c r="S841" s="9" t="str">
        <f>LEFT(P841, SEARCH("/",P841,1)-1)</f>
        <v>music</v>
      </c>
      <c r="T841" s="9" t="str">
        <f>RIGHT(P841,LEN(P841)-SEARCH("/",P841,1))</f>
        <v>rock</v>
      </c>
    </row>
    <row r="842" spans="1:20" ht="30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9">
        <f>(((I842/60)/60/24)+DATE(1970,1,1)+(-5/24))</f>
        <v>42637.018368055556</v>
      </c>
      <c r="K842">
        <v>1472102787</v>
      </c>
      <c r="L842" s="19">
        <f>(((K842/60)/60/24)+DATE(1970,1,1)+(-5/24))</f>
        <v>42607.018368055556</v>
      </c>
      <c r="M842" t="b">
        <v>0</v>
      </c>
      <c r="N842">
        <v>190</v>
      </c>
      <c r="O842" t="b">
        <v>1</v>
      </c>
      <c r="P842" t="s">
        <v>8277</v>
      </c>
      <c r="Q842" s="5">
        <f>E842/D842</f>
        <v>1.2041660000000001</v>
      </c>
      <c r="R842" s="8">
        <f>E842/N842</f>
        <v>63.37715789473684</v>
      </c>
      <c r="S842" s="9" t="str">
        <f>LEFT(P842, SEARCH("/",P842,1)-1)</f>
        <v>music</v>
      </c>
      <c r="T842" s="9" t="str">
        <f>RIGHT(P842,LEN(P842)-SEARCH("/",P842,1))</f>
        <v>metal</v>
      </c>
    </row>
    <row r="843" spans="1:20" ht="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9">
        <f>(((I843/60)/60/24)+DATE(1970,1,1)+(-5/24))</f>
        <v>41953.672025462954</v>
      </c>
      <c r="K843">
        <v>1413058063</v>
      </c>
      <c r="L843" s="19">
        <f>(((K843/60)/60/24)+DATE(1970,1,1)+(-5/24))</f>
        <v>41923.63035879629</v>
      </c>
      <c r="M843" t="b">
        <v>1</v>
      </c>
      <c r="N843">
        <v>94</v>
      </c>
      <c r="O843" t="b">
        <v>1</v>
      </c>
      <c r="P843" t="s">
        <v>8277</v>
      </c>
      <c r="Q843" s="5">
        <f>E843/D843</f>
        <v>1.0132000000000001</v>
      </c>
      <c r="R843" s="8">
        <f>E843/N843</f>
        <v>53.893617021276597</v>
      </c>
      <c r="S843" s="9" t="str">
        <f>LEFT(P843, SEARCH("/",P843,1)-1)</f>
        <v>music</v>
      </c>
      <c r="T843" s="9" t="str">
        <f>RIGHT(P843,LEN(P843)-SEARCH("/",P843,1))</f>
        <v>metal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9">
        <f>(((I844/60)/60/24)+DATE(1970,1,1)+(-5/24))</f>
        <v>41560.957638888889</v>
      </c>
      <c r="K844">
        <v>1378735983</v>
      </c>
      <c r="L844" s="19">
        <f>(((K844/60)/60/24)+DATE(1970,1,1)+(-5/24))</f>
        <v>41526.384062500001</v>
      </c>
      <c r="M844" t="b">
        <v>1</v>
      </c>
      <c r="N844">
        <v>39</v>
      </c>
      <c r="O844" t="b">
        <v>1</v>
      </c>
      <c r="P844" t="s">
        <v>8277</v>
      </c>
      <c r="Q844" s="5">
        <f>E844/D844</f>
        <v>1.0431999999999999</v>
      </c>
      <c r="R844" s="8">
        <f>E844/N844</f>
        <v>66.871794871794876</v>
      </c>
      <c r="S844" s="9" t="str">
        <f>LEFT(P844, SEARCH("/",P844,1)-1)</f>
        <v>music</v>
      </c>
      <c r="T844" s="9" t="str">
        <f>RIGHT(P844,LEN(P844)-SEARCH("/",P844,1))</f>
        <v>metal</v>
      </c>
    </row>
    <row r="845" spans="1:20" ht="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9">
        <f>(((I845/60)/60/24)+DATE(1970,1,1)+(-5/24))</f>
        <v>42712.124999999993</v>
      </c>
      <c r="K845">
        <v>1479708680</v>
      </c>
      <c r="L845" s="19">
        <f>(((K845/60)/60/24)+DATE(1970,1,1)+(-5/24))</f>
        <v>42695.049537037034</v>
      </c>
      <c r="M845" t="b">
        <v>0</v>
      </c>
      <c r="N845">
        <v>127</v>
      </c>
      <c r="O845" t="b">
        <v>1</v>
      </c>
      <c r="P845" t="s">
        <v>8277</v>
      </c>
      <c r="Q845" s="5">
        <f>E845/D845</f>
        <v>2.6713333333333331</v>
      </c>
      <c r="R845" s="8">
        <f>E845/N845</f>
        <v>63.102362204724407</v>
      </c>
      <c r="S845" s="9" t="str">
        <f>LEFT(P845, SEARCH("/",P845,1)-1)</f>
        <v>music</v>
      </c>
      <c r="T845" s="9" t="str">
        <f>RIGHT(P845,LEN(P845)-SEARCH("/",P845,1))</f>
        <v>metal</v>
      </c>
    </row>
    <row r="846" spans="1:20" ht="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9">
        <f>(((I846/60)/60/24)+DATE(1970,1,1)+(-5/24))</f>
        <v>41943.999305555553</v>
      </c>
      <c r="K846">
        <v>1411489552</v>
      </c>
      <c r="L846" s="19">
        <f>(((K846/60)/60/24)+DATE(1970,1,1)+(-5/24))</f>
        <v>41905.476296296292</v>
      </c>
      <c r="M846" t="b">
        <v>1</v>
      </c>
      <c r="N846">
        <v>159</v>
      </c>
      <c r="O846" t="b">
        <v>1</v>
      </c>
      <c r="P846" t="s">
        <v>8277</v>
      </c>
      <c r="Q846" s="5">
        <f>E846/D846</f>
        <v>1.9413333333333334</v>
      </c>
      <c r="R846" s="8">
        <f>E846/N846</f>
        <v>36.628930817610062</v>
      </c>
      <c r="S846" s="9" t="str">
        <f>LEFT(P846, SEARCH("/",P846,1)-1)</f>
        <v>music</v>
      </c>
      <c r="T846" s="9" t="str">
        <f>RIGHT(P846,LEN(P846)-SEARCH("/",P846,1))</f>
        <v>metal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9">
        <f>(((I847/60)/60/24)+DATE(1970,1,1)+(-5/24))</f>
        <v>42617.957638888889</v>
      </c>
      <c r="K847">
        <v>1469595396</v>
      </c>
      <c r="L847" s="19">
        <f>(((K847/60)/60/24)+DATE(1970,1,1)+(-5/24))</f>
        <v>42577.997638888883</v>
      </c>
      <c r="M847" t="b">
        <v>0</v>
      </c>
      <c r="N847">
        <v>177</v>
      </c>
      <c r="O847" t="b">
        <v>1</v>
      </c>
      <c r="P847" t="s">
        <v>8277</v>
      </c>
      <c r="Q847" s="5">
        <f>E847/D847</f>
        <v>1.203802</v>
      </c>
      <c r="R847" s="8">
        <f>E847/N847</f>
        <v>34.005706214689269</v>
      </c>
      <c r="S847" s="9" t="str">
        <f>LEFT(P847, SEARCH("/",P847,1)-1)</f>
        <v>music</v>
      </c>
      <c r="T847" s="9" t="str">
        <f>RIGHT(P847,LEN(P847)-SEARCH("/",P847,1))</f>
        <v>metal</v>
      </c>
    </row>
    <row r="848" spans="1:20" ht="30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9">
        <f>(((I848/60)/60/24)+DATE(1970,1,1)+(-5/24))</f>
        <v>41708.375</v>
      </c>
      <c r="K848">
        <v>1393233855</v>
      </c>
      <c r="L848" s="19">
        <f>(((K848/60)/60/24)+DATE(1970,1,1)+(-5/24))</f>
        <v>41694.183506944442</v>
      </c>
      <c r="M848" t="b">
        <v>0</v>
      </c>
      <c r="N848">
        <v>47</v>
      </c>
      <c r="O848" t="b">
        <v>1</v>
      </c>
      <c r="P848" t="s">
        <v>8277</v>
      </c>
      <c r="Q848" s="5">
        <f>E848/D848</f>
        <v>1.2200090909090908</v>
      </c>
      <c r="R848" s="8">
        <f>E848/N848</f>
        <v>28.553404255319148</v>
      </c>
      <c r="S848" s="9" t="str">
        <f>LEFT(P848, SEARCH("/",P848,1)-1)</f>
        <v>music</v>
      </c>
      <c r="T848" s="9" t="str">
        <f>RIGHT(P848,LEN(P848)-SEARCH("/",P848,1))</f>
        <v>metal</v>
      </c>
    </row>
    <row r="849" spans="1:2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9">
        <f>(((I849/60)/60/24)+DATE(1970,1,1)+(-5/24))</f>
        <v>42195.590000000004</v>
      </c>
      <c r="K849">
        <v>1433963376</v>
      </c>
      <c r="L849" s="19">
        <f>(((K849/60)/60/24)+DATE(1970,1,1)+(-5/24))</f>
        <v>42165.590000000004</v>
      </c>
      <c r="M849" t="b">
        <v>0</v>
      </c>
      <c r="N849">
        <v>1</v>
      </c>
      <c r="O849" t="b">
        <v>1</v>
      </c>
      <c r="P849" t="s">
        <v>8277</v>
      </c>
      <c r="Q849" s="5">
        <f>E849/D849</f>
        <v>1</v>
      </c>
      <c r="R849" s="8">
        <f>E849/N849</f>
        <v>10</v>
      </c>
      <c r="S849" s="9" t="str">
        <f>LEFT(P849, SEARCH("/",P849,1)-1)</f>
        <v>music</v>
      </c>
      <c r="T849" s="9" t="str">
        <f>RIGHT(P849,LEN(P849)-SEARCH("/",P849,1))</f>
        <v>metal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9">
        <f>(((I850/60)/60/24)+DATE(1970,1,1)+(-5/24))</f>
        <v>42108.583715277775</v>
      </c>
      <c r="K850">
        <v>1426446033</v>
      </c>
      <c r="L850" s="19">
        <f>(((K850/60)/60/24)+DATE(1970,1,1)+(-5/24))</f>
        <v>42078.583715277775</v>
      </c>
      <c r="M850" t="b">
        <v>0</v>
      </c>
      <c r="N850">
        <v>16</v>
      </c>
      <c r="O850" t="b">
        <v>1</v>
      </c>
      <c r="P850" t="s">
        <v>8277</v>
      </c>
      <c r="Q850" s="5">
        <f>E850/D850</f>
        <v>1</v>
      </c>
      <c r="R850" s="8">
        <f>E850/N850</f>
        <v>18.75</v>
      </c>
      <c r="S850" s="9" t="str">
        <f>LEFT(P850, SEARCH("/",P850,1)-1)</f>
        <v>music</v>
      </c>
      <c r="T850" s="9" t="str">
        <f>RIGHT(P850,LEN(P850)-SEARCH("/",P850,1))</f>
        <v>metal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9">
        <f>(((I851/60)/60/24)+DATE(1970,1,1)+(-5/24))</f>
        <v>42078.898888888885</v>
      </c>
      <c r="K851">
        <v>1424057664</v>
      </c>
      <c r="L851" s="19">
        <f>(((K851/60)/60/24)+DATE(1970,1,1)+(-5/24))</f>
        <v>42050.94055555555</v>
      </c>
      <c r="M851" t="b">
        <v>0</v>
      </c>
      <c r="N851">
        <v>115</v>
      </c>
      <c r="O851" t="b">
        <v>1</v>
      </c>
      <c r="P851" t="s">
        <v>8277</v>
      </c>
      <c r="Q851" s="5">
        <f>E851/D851</f>
        <v>1.1990000000000001</v>
      </c>
      <c r="R851" s="8">
        <f>E851/N851</f>
        <v>41.704347826086959</v>
      </c>
      <c r="S851" s="9" t="str">
        <f>LEFT(P851, SEARCH("/",P851,1)-1)</f>
        <v>music</v>
      </c>
      <c r="T851" s="9" t="str">
        <f>RIGHT(P851,LEN(P851)-SEARCH("/",P851,1))</f>
        <v>metal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9">
        <f>(((I852/60)/60/24)+DATE(1970,1,1)+(-5/24))</f>
        <v>42484.999305555553</v>
      </c>
      <c r="K852">
        <v>1458762717</v>
      </c>
      <c r="L852" s="19">
        <f>(((K852/60)/60/24)+DATE(1970,1,1)+(-5/24))</f>
        <v>42452.619409722225</v>
      </c>
      <c r="M852" t="b">
        <v>0</v>
      </c>
      <c r="N852">
        <v>133</v>
      </c>
      <c r="O852" t="b">
        <v>1</v>
      </c>
      <c r="P852" t="s">
        <v>8277</v>
      </c>
      <c r="Q852" s="5">
        <f>E852/D852</f>
        <v>1.55175</v>
      </c>
      <c r="R852" s="8">
        <f>E852/N852</f>
        <v>46.669172932330824</v>
      </c>
      <c r="S852" s="9" t="str">
        <f>LEFT(P852, SEARCH("/",P852,1)-1)</f>
        <v>music</v>
      </c>
      <c r="T852" s="9" t="str">
        <f>RIGHT(P852,LEN(P852)-SEARCH("/",P852,1))</f>
        <v>metal</v>
      </c>
    </row>
    <row r="853" spans="1:20" ht="30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9">
        <f>(((I853/60)/60/24)+DATE(1970,1,1)+(-5/24))</f>
        <v>42582.614583333336</v>
      </c>
      <c r="K853">
        <v>1464815253</v>
      </c>
      <c r="L853" s="19">
        <f>(((K853/60)/60/24)+DATE(1970,1,1)+(-5/24))</f>
        <v>42522.671909722216</v>
      </c>
      <c r="M853" t="b">
        <v>0</v>
      </c>
      <c r="N853">
        <v>70</v>
      </c>
      <c r="O853" t="b">
        <v>1</v>
      </c>
      <c r="P853" t="s">
        <v>8277</v>
      </c>
      <c r="Q853" s="5">
        <f>E853/D853</f>
        <v>1.3045</v>
      </c>
      <c r="R853" s="8">
        <f>E853/N853</f>
        <v>37.271428571428572</v>
      </c>
      <c r="S853" s="9" t="str">
        <f>LEFT(P853, SEARCH("/",P853,1)-1)</f>
        <v>music</v>
      </c>
      <c r="T853" s="9" t="str">
        <f>RIGHT(P853,LEN(P853)-SEARCH("/",P853,1))</f>
        <v>metal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9">
        <f>(((I854/60)/60/24)+DATE(1970,1,1)+(-5/24))</f>
        <v>42667.666666666664</v>
      </c>
      <c r="K854">
        <v>1476386395</v>
      </c>
      <c r="L854" s="19">
        <f>(((K854/60)/60/24)+DATE(1970,1,1)+(-5/24))</f>
        <v>42656.59716435185</v>
      </c>
      <c r="M854" t="b">
        <v>0</v>
      </c>
      <c r="N854">
        <v>62</v>
      </c>
      <c r="O854" t="b">
        <v>1</v>
      </c>
      <c r="P854" t="s">
        <v>8277</v>
      </c>
      <c r="Q854" s="5">
        <f>E854/D854</f>
        <v>1.0497142857142858</v>
      </c>
      <c r="R854" s="8">
        <f>E854/N854</f>
        <v>59.258064516129032</v>
      </c>
      <c r="S854" s="9" t="str">
        <f>LEFT(P854, SEARCH("/",P854,1)-1)</f>
        <v>music</v>
      </c>
      <c r="T854" s="9" t="str">
        <f>RIGHT(P854,LEN(P854)-SEARCH("/",P854,1))</f>
        <v>metal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9">
        <f>(((I855/60)/60/24)+DATE(1970,1,1)+(-5/24))</f>
        <v>42051.62394675926</v>
      </c>
      <c r="K855">
        <v>1421524709</v>
      </c>
      <c r="L855" s="19">
        <f>(((K855/60)/60/24)+DATE(1970,1,1)+(-5/24))</f>
        <v>42021.62394675926</v>
      </c>
      <c r="M855" t="b">
        <v>0</v>
      </c>
      <c r="N855">
        <v>10</v>
      </c>
      <c r="O855" t="b">
        <v>1</v>
      </c>
      <c r="P855" t="s">
        <v>8277</v>
      </c>
      <c r="Q855" s="5">
        <f>E855/D855</f>
        <v>1</v>
      </c>
      <c r="R855" s="8">
        <f>E855/N855</f>
        <v>30</v>
      </c>
      <c r="S855" s="9" t="str">
        <f>LEFT(P855, SEARCH("/",P855,1)-1)</f>
        <v>music</v>
      </c>
      <c r="T855" s="9" t="str">
        <f>RIGHT(P855,LEN(P855)-SEARCH("/",P855,1))</f>
        <v>metal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9">
        <f>(((I856/60)/60/24)+DATE(1970,1,1)+(-5/24))</f>
        <v>42732.004004629627</v>
      </c>
      <c r="K856">
        <v>1480309546</v>
      </c>
      <c r="L856" s="19">
        <f>(((K856/60)/60/24)+DATE(1970,1,1)+(-5/24))</f>
        <v>42702.004004629627</v>
      </c>
      <c r="M856" t="b">
        <v>0</v>
      </c>
      <c r="N856">
        <v>499</v>
      </c>
      <c r="O856" t="b">
        <v>1</v>
      </c>
      <c r="P856" t="s">
        <v>8277</v>
      </c>
      <c r="Q856" s="5">
        <f>E856/D856</f>
        <v>1.1822050359712231</v>
      </c>
      <c r="R856" s="8">
        <f>E856/N856</f>
        <v>65.8623246492986</v>
      </c>
      <c r="S856" s="9" t="str">
        <f>LEFT(P856, SEARCH("/",P856,1)-1)</f>
        <v>music</v>
      </c>
      <c r="T856" s="9" t="str">
        <f>RIGHT(P856,LEN(P856)-SEARCH("/",P856,1))</f>
        <v>metal</v>
      </c>
    </row>
    <row r="857" spans="1:20" ht="30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9">
        <f>(((I857/60)/60/24)+DATE(1970,1,1)+(-5/24))</f>
        <v>42574.916863425926</v>
      </c>
      <c r="K857">
        <v>1466737217</v>
      </c>
      <c r="L857" s="19">
        <f>(((K857/60)/60/24)+DATE(1970,1,1)+(-5/24))</f>
        <v>42544.916863425926</v>
      </c>
      <c r="M857" t="b">
        <v>0</v>
      </c>
      <c r="N857">
        <v>47</v>
      </c>
      <c r="O857" t="b">
        <v>1</v>
      </c>
      <c r="P857" t="s">
        <v>8277</v>
      </c>
      <c r="Q857" s="5">
        <f>E857/D857</f>
        <v>1.0344827586206897</v>
      </c>
      <c r="R857" s="8">
        <f>E857/N857</f>
        <v>31.914893617021278</v>
      </c>
      <c r="S857" s="9" t="str">
        <f>LEFT(P857, SEARCH("/",P857,1)-1)</f>
        <v>music</v>
      </c>
      <c r="T857" s="9" t="str">
        <f>RIGHT(P857,LEN(P857)-SEARCH("/",P857,1))</f>
        <v>metal</v>
      </c>
    </row>
    <row r="858" spans="1:20" ht="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9">
        <f>(((I858/60)/60/24)+DATE(1970,1,1)+(-5/24))</f>
        <v>42668.583333333336</v>
      </c>
      <c r="K858">
        <v>1472282956</v>
      </c>
      <c r="L858" s="19">
        <f>(((K858/60)/60/24)+DATE(1970,1,1)+(-5/24))</f>
        <v>42609.103657407402</v>
      </c>
      <c r="M858" t="b">
        <v>0</v>
      </c>
      <c r="N858">
        <v>28</v>
      </c>
      <c r="O858" t="b">
        <v>1</v>
      </c>
      <c r="P858" t="s">
        <v>8277</v>
      </c>
      <c r="Q858" s="5">
        <f>E858/D858</f>
        <v>2.1800000000000002</v>
      </c>
      <c r="R858" s="8">
        <f>E858/N858</f>
        <v>19.464285714285715</v>
      </c>
      <c r="S858" s="9" t="str">
        <f>LEFT(P858, SEARCH("/",P858,1)-1)</f>
        <v>music</v>
      </c>
      <c r="T858" s="9" t="str">
        <f>RIGHT(P858,LEN(P858)-SEARCH("/",P858,1))</f>
        <v>metal</v>
      </c>
    </row>
    <row r="859" spans="1:20" ht="30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9">
        <f>(((I859/60)/60/24)+DATE(1970,1,1)+(-5/24))</f>
        <v>42333.414710648147</v>
      </c>
      <c r="K859">
        <v>1444831031</v>
      </c>
      <c r="L859" s="19">
        <f>(((K859/60)/60/24)+DATE(1970,1,1)+(-5/24))</f>
        <v>42291.373043981475</v>
      </c>
      <c r="M859" t="b">
        <v>0</v>
      </c>
      <c r="N859">
        <v>24</v>
      </c>
      <c r="O859" t="b">
        <v>1</v>
      </c>
      <c r="P859" t="s">
        <v>8277</v>
      </c>
      <c r="Q859" s="5">
        <f>E859/D859</f>
        <v>1</v>
      </c>
      <c r="R859" s="8">
        <f>E859/N859</f>
        <v>50</v>
      </c>
      <c r="S859" s="9" t="str">
        <f>LEFT(P859, SEARCH("/",P859,1)-1)</f>
        <v>music</v>
      </c>
      <c r="T859" s="9" t="str">
        <f>RIGHT(P859,LEN(P859)-SEARCH("/",P859,1))</f>
        <v>metal</v>
      </c>
    </row>
    <row r="860" spans="1:20" ht="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9">
        <f>(((I860/60)/60/24)+DATE(1970,1,1)+(-5/24))</f>
        <v>42109.749305555553</v>
      </c>
      <c r="K860">
        <v>1426528418</v>
      </c>
      <c r="L860" s="19">
        <f>(((K860/60)/60/24)+DATE(1970,1,1)+(-5/24))</f>
        <v>42079.537245370368</v>
      </c>
      <c r="M860" t="b">
        <v>0</v>
      </c>
      <c r="N860">
        <v>76</v>
      </c>
      <c r="O860" t="b">
        <v>1</v>
      </c>
      <c r="P860" t="s">
        <v>8277</v>
      </c>
      <c r="Q860" s="5">
        <f>E860/D860</f>
        <v>1.4400583333333332</v>
      </c>
      <c r="R860" s="8">
        <f>E860/N860</f>
        <v>22.737763157894737</v>
      </c>
      <c r="S860" s="9" t="str">
        <f>LEFT(P860, SEARCH("/",P860,1)-1)</f>
        <v>music</v>
      </c>
      <c r="T860" s="9" t="str">
        <f>RIGHT(P860,LEN(P860)-SEARCH("/",P860,1))</f>
        <v>metal</v>
      </c>
    </row>
    <row r="861" spans="1:20" ht="30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9">
        <f>(((I861/60)/60/24)+DATE(1970,1,1)+(-5/24))</f>
        <v>42158.791666666664</v>
      </c>
      <c r="K861">
        <v>1430768468</v>
      </c>
      <c r="L861" s="19">
        <f>(((K861/60)/60/24)+DATE(1970,1,1)+(-5/24))</f>
        <v>42128.611898148149</v>
      </c>
      <c r="M861" t="b">
        <v>0</v>
      </c>
      <c r="N861">
        <v>98</v>
      </c>
      <c r="O861" t="b">
        <v>1</v>
      </c>
      <c r="P861" t="s">
        <v>8277</v>
      </c>
      <c r="Q861" s="5">
        <f>E861/D861</f>
        <v>1.0467500000000001</v>
      </c>
      <c r="R861" s="8">
        <f>E861/N861</f>
        <v>42.724489795918366</v>
      </c>
      <c r="S861" s="9" t="str">
        <f>LEFT(P861, SEARCH("/",P861,1)-1)</f>
        <v>music</v>
      </c>
      <c r="T861" s="9" t="str">
        <f>RIGHT(P861,LEN(P861)-SEARCH("/",P861,1))</f>
        <v>metal</v>
      </c>
    </row>
    <row r="862" spans="1:20" ht="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9">
        <f>(((I862/60)/60/24)+DATE(1970,1,1)+(-5/24))</f>
        <v>41600.316122685181</v>
      </c>
      <c r="K862">
        <v>1382528113</v>
      </c>
      <c r="L862" s="19">
        <f>(((K862/60)/60/24)+DATE(1970,1,1)+(-5/24))</f>
        <v>41570.274456018517</v>
      </c>
      <c r="M862" t="b">
        <v>0</v>
      </c>
      <c r="N862">
        <v>48</v>
      </c>
      <c r="O862" t="b">
        <v>0</v>
      </c>
      <c r="P862" t="s">
        <v>8278</v>
      </c>
      <c r="Q862" s="5">
        <f>E862/D862</f>
        <v>0.18142857142857144</v>
      </c>
      <c r="R862" s="8">
        <f>E862/N862</f>
        <v>52.916666666666664</v>
      </c>
      <c r="S862" s="9" t="str">
        <f>LEFT(P862, SEARCH("/",P862,1)-1)</f>
        <v>music</v>
      </c>
      <c r="T862" s="9" t="str">
        <f>RIGHT(P862,LEN(P862)-SEARCH("/",P862,1))</f>
        <v>jazz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9">
        <f>(((I863/60)/60/24)+DATE(1970,1,1)+(-5/24))</f>
        <v>42629.756990740738</v>
      </c>
      <c r="K863">
        <v>1471475404</v>
      </c>
      <c r="L863" s="19">
        <f>(((K863/60)/60/24)+DATE(1970,1,1)+(-5/24))</f>
        <v>42599.756990740738</v>
      </c>
      <c r="M863" t="b">
        <v>0</v>
      </c>
      <c r="N863">
        <v>2</v>
      </c>
      <c r="O863" t="b">
        <v>0</v>
      </c>
      <c r="P863" t="s">
        <v>8278</v>
      </c>
      <c r="Q863" s="5">
        <f>E863/D863</f>
        <v>2.2444444444444444E-2</v>
      </c>
      <c r="R863" s="8">
        <f>E863/N863</f>
        <v>50.5</v>
      </c>
      <c r="S863" s="9" t="str">
        <f>LEFT(P863, SEARCH("/",P863,1)-1)</f>
        <v>music</v>
      </c>
      <c r="T863" s="9" t="str">
        <f>RIGHT(P863,LEN(P863)-SEARCH("/",P863,1))</f>
        <v>jazz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9">
        <f>(((I864/60)/60/24)+DATE(1970,1,1)+(-5/24))</f>
        <v>41589.388287037036</v>
      </c>
      <c r="K864">
        <v>1381583948</v>
      </c>
      <c r="L864" s="19">
        <f>(((K864/60)/60/24)+DATE(1970,1,1)+(-5/24))</f>
        <v>41559.346620370365</v>
      </c>
      <c r="M864" t="b">
        <v>0</v>
      </c>
      <c r="N864">
        <v>4</v>
      </c>
      <c r="O864" t="b">
        <v>0</v>
      </c>
      <c r="P864" t="s">
        <v>8278</v>
      </c>
      <c r="Q864" s="5">
        <f>E864/D864</f>
        <v>3.3999999999999998E-3</v>
      </c>
      <c r="R864" s="8">
        <f>E864/N864</f>
        <v>42.5</v>
      </c>
      <c r="S864" s="9" t="str">
        <f>LEFT(P864, SEARCH("/",P864,1)-1)</f>
        <v>music</v>
      </c>
      <c r="T864" s="9" t="str">
        <f>RIGHT(P864,LEN(P864)-SEARCH("/",P864,1))</f>
        <v>jazz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9">
        <f>(((I865/60)/60/24)+DATE(1970,1,1)+(-5/24))</f>
        <v>40950.909328703703</v>
      </c>
      <c r="K865">
        <v>1326422966</v>
      </c>
      <c r="L865" s="19">
        <f>(((K865/60)/60/24)+DATE(1970,1,1)+(-5/24))</f>
        <v>40920.909328703703</v>
      </c>
      <c r="M865" t="b">
        <v>0</v>
      </c>
      <c r="N865">
        <v>5</v>
      </c>
      <c r="O865" t="b">
        <v>0</v>
      </c>
      <c r="P865" t="s">
        <v>8278</v>
      </c>
      <c r="Q865" s="5">
        <f>E865/D865</f>
        <v>4.4999999999999998E-2</v>
      </c>
      <c r="R865" s="8">
        <f>E865/N865</f>
        <v>18</v>
      </c>
      <c r="S865" s="9" t="str">
        <f>LEFT(P865, SEARCH("/",P865,1)-1)</f>
        <v>music</v>
      </c>
      <c r="T865" s="9" t="str">
        <f>RIGHT(P865,LEN(P865)-SEARCH("/",P865,1))</f>
        <v>jazz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9">
        <f>(((I866/60)/60/24)+DATE(1970,1,1)+(-5/24))</f>
        <v>41563.207638888889</v>
      </c>
      <c r="K866">
        <v>1379990038</v>
      </c>
      <c r="L866" s="19">
        <f>(((K866/60)/60/24)+DATE(1970,1,1)+(-5/24))</f>
        <v>41540.898587962962</v>
      </c>
      <c r="M866" t="b">
        <v>0</v>
      </c>
      <c r="N866">
        <v>79</v>
      </c>
      <c r="O866" t="b">
        <v>0</v>
      </c>
      <c r="P866" t="s">
        <v>8278</v>
      </c>
      <c r="Q866" s="5">
        <f>E866/D866</f>
        <v>0.41538461538461541</v>
      </c>
      <c r="R866" s="8">
        <f>E866/N866</f>
        <v>34.177215189873415</v>
      </c>
      <c r="S866" s="9" t="str">
        <f>LEFT(P866, SEARCH("/",P866,1)-1)</f>
        <v>music</v>
      </c>
      <c r="T866" s="9" t="str">
        <f>RIGHT(P866,LEN(P866)-SEARCH("/",P866,1))</f>
        <v>jazz</v>
      </c>
    </row>
    <row r="867" spans="1:20" ht="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9">
        <f>(((I867/60)/60/24)+DATE(1970,1,1)+(-5/24))</f>
        <v>41290.564780092594</v>
      </c>
      <c r="K867">
        <v>1353177197</v>
      </c>
      <c r="L867" s="19">
        <f>(((K867/60)/60/24)+DATE(1970,1,1)+(-5/24))</f>
        <v>41230.564780092594</v>
      </c>
      <c r="M867" t="b">
        <v>0</v>
      </c>
      <c r="N867">
        <v>2</v>
      </c>
      <c r="O867" t="b">
        <v>0</v>
      </c>
      <c r="P867" t="s">
        <v>8278</v>
      </c>
      <c r="Q867" s="5">
        <f>E867/D867</f>
        <v>2.0454545454545454E-2</v>
      </c>
      <c r="R867" s="8">
        <f>E867/N867</f>
        <v>22.5</v>
      </c>
      <c r="S867" s="9" t="str">
        <f>LEFT(P867, SEARCH("/",P867,1)-1)</f>
        <v>music</v>
      </c>
      <c r="T867" s="9" t="str">
        <f>RIGHT(P867,LEN(P867)-SEARCH("/",P867,1))</f>
        <v>jazz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9">
        <f>(((I868/60)/60/24)+DATE(1970,1,1)+(-5/24))</f>
        <v>42063.423611111109</v>
      </c>
      <c r="K868">
        <v>1421853518</v>
      </c>
      <c r="L868" s="19">
        <f>(((K868/60)/60/24)+DATE(1970,1,1)+(-5/24))</f>
        <v>42025.429606481477</v>
      </c>
      <c r="M868" t="b">
        <v>0</v>
      </c>
      <c r="N868">
        <v>11</v>
      </c>
      <c r="O868" t="b">
        <v>0</v>
      </c>
      <c r="P868" t="s">
        <v>8278</v>
      </c>
      <c r="Q868" s="5">
        <f>E868/D868</f>
        <v>0.18285714285714286</v>
      </c>
      <c r="R868" s="8">
        <f>E868/N868</f>
        <v>58.18181818181818</v>
      </c>
      <c r="S868" s="9" t="str">
        <f>LEFT(P868, SEARCH("/",P868,1)-1)</f>
        <v>music</v>
      </c>
      <c r="T868" s="9" t="str">
        <f>RIGHT(P868,LEN(P868)-SEARCH("/",P868,1))</f>
        <v>jazz</v>
      </c>
    </row>
    <row r="869" spans="1:20" ht="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9">
        <f>(((I869/60)/60/24)+DATE(1970,1,1)+(-5/24))</f>
        <v>40147.999305555553</v>
      </c>
      <c r="K869">
        <v>1254450706</v>
      </c>
      <c r="L869" s="19">
        <f>(((K869/60)/60/24)+DATE(1970,1,1)+(-5/24))</f>
        <v>40087.897060185183</v>
      </c>
      <c r="M869" t="b">
        <v>0</v>
      </c>
      <c r="N869">
        <v>11</v>
      </c>
      <c r="O869" t="b">
        <v>0</v>
      </c>
      <c r="P869" t="s">
        <v>8278</v>
      </c>
      <c r="Q869" s="5">
        <f>E869/D869</f>
        <v>0.2402</v>
      </c>
      <c r="R869" s="8">
        <f>E869/N869</f>
        <v>109.18181818181819</v>
      </c>
      <c r="S869" s="9" t="str">
        <f>LEFT(P869, SEARCH("/",P869,1)-1)</f>
        <v>music</v>
      </c>
      <c r="T869" s="9" t="str">
        <f>RIGHT(P869,LEN(P869)-SEARCH("/",P869,1))</f>
        <v>jazz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9">
        <f>(((I870/60)/60/24)+DATE(1970,1,1)+(-5/24))</f>
        <v>41645.819421296292</v>
      </c>
      <c r="K870">
        <v>1386463198</v>
      </c>
      <c r="L870" s="19">
        <f>(((K870/60)/60/24)+DATE(1970,1,1)+(-5/24))</f>
        <v>41615.819421296292</v>
      </c>
      <c r="M870" t="b">
        <v>0</v>
      </c>
      <c r="N870">
        <v>1</v>
      </c>
      <c r="O870" t="b">
        <v>0</v>
      </c>
      <c r="P870" t="s">
        <v>8278</v>
      </c>
      <c r="Q870" s="5">
        <f>E870/D870</f>
        <v>1.1111111111111111E-3</v>
      </c>
      <c r="R870" s="8">
        <f>E870/N870</f>
        <v>50</v>
      </c>
      <c r="S870" s="9" t="str">
        <f>LEFT(P870, SEARCH("/",P870,1)-1)</f>
        <v>music</v>
      </c>
      <c r="T870" s="9" t="str">
        <f>RIGHT(P870,LEN(P870)-SEARCH("/",P870,1))</f>
        <v>jazz</v>
      </c>
    </row>
    <row r="871" spans="1:20" ht="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9">
        <f>(((I871/60)/60/24)+DATE(1970,1,1)+(-5/24))</f>
        <v>41372.595567129625</v>
      </c>
      <c r="K871">
        <v>1362860257</v>
      </c>
      <c r="L871" s="19">
        <f>(((K871/60)/60/24)+DATE(1970,1,1)+(-5/24))</f>
        <v>41342.637233796297</v>
      </c>
      <c r="M871" t="b">
        <v>0</v>
      </c>
      <c r="N871">
        <v>3</v>
      </c>
      <c r="O871" t="b">
        <v>0</v>
      </c>
      <c r="P871" t="s">
        <v>8278</v>
      </c>
      <c r="Q871" s="5">
        <f>E871/D871</f>
        <v>0.11818181818181818</v>
      </c>
      <c r="R871" s="8">
        <f>E871/N871</f>
        <v>346.66666666666669</v>
      </c>
      <c r="S871" s="9" t="str">
        <f>LEFT(P871, SEARCH("/",P871,1)-1)</f>
        <v>music</v>
      </c>
      <c r="T871" s="9" t="str">
        <f>RIGHT(P871,LEN(P871)-SEARCH("/",P871,1))</f>
        <v>jazz</v>
      </c>
    </row>
    <row r="872" spans="1:20" ht="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9">
        <f>(((I872/60)/60/24)+DATE(1970,1,1)+(-5/24))</f>
        <v>41517.813923611109</v>
      </c>
      <c r="K872">
        <v>1375403523</v>
      </c>
      <c r="L872" s="19">
        <f>(((K872/60)/60/24)+DATE(1970,1,1)+(-5/24))</f>
        <v>41487.813923611109</v>
      </c>
      <c r="M872" t="b">
        <v>0</v>
      </c>
      <c r="N872">
        <v>5</v>
      </c>
      <c r="O872" t="b">
        <v>0</v>
      </c>
      <c r="P872" t="s">
        <v>8278</v>
      </c>
      <c r="Q872" s="5">
        <f>E872/D872</f>
        <v>3.0999999999999999E-3</v>
      </c>
      <c r="R872" s="8">
        <f>E872/N872</f>
        <v>12.4</v>
      </c>
      <c r="S872" s="9" t="str">
        <f>LEFT(P872, SEARCH("/",P872,1)-1)</f>
        <v>music</v>
      </c>
      <c r="T872" s="9" t="str">
        <f>RIGHT(P872,LEN(P872)-SEARCH("/",P872,1))</f>
        <v>jazz</v>
      </c>
    </row>
    <row r="873" spans="1:20" ht="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9">
        <f>(((I873/60)/60/24)+DATE(1970,1,1)+(-5/24))</f>
        <v>41607.39461805555</v>
      </c>
      <c r="K873">
        <v>1383139695</v>
      </c>
      <c r="L873" s="19">
        <f>(((K873/60)/60/24)+DATE(1970,1,1)+(-5/24))</f>
        <v>41577.352951388886</v>
      </c>
      <c r="M873" t="b">
        <v>0</v>
      </c>
      <c r="N873">
        <v>12</v>
      </c>
      <c r="O873" t="b">
        <v>0</v>
      </c>
      <c r="P873" t="s">
        <v>8278</v>
      </c>
      <c r="Q873" s="5">
        <f>E873/D873</f>
        <v>5.4166666666666669E-2</v>
      </c>
      <c r="R873" s="8">
        <f>E873/N873</f>
        <v>27.083333333333332</v>
      </c>
      <c r="S873" s="9" t="str">
        <f>LEFT(P873, SEARCH("/",P873,1)-1)</f>
        <v>music</v>
      </c>
      <c r="T873" s="9" t="str">
        <f>RIGHT(P873,LEN(P873)-SEARCH("/",P873,1))</f>
        <v>jazz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9">
        <f>(((I874/60)/60/24)+DATE(1970,1,1)+(-5/24))</f>
        <v>40612.617210648146</v>
      </c>
      <c r="K874">
        <v>1295898527</v>
      </c>
      <c r="L874" s="19">
        <f>(((K874/60)/60/24)+DATE(1970,1,1)+(-5/24))</f>
        <v>40567.617210648146</v>
      </c>
      <c r="M874" t="b">
        <v>0</v>
      </c>
      <c r="N874">
        <v>2</v>
      </c>
      <c r="O874" t="b">
        <v>0</v>
      </c>
      <c r="P874" t="s">
        <v>8278</v>
      </c>
      <c r="Q874" s="5">
        <f>E874/D874</f>
        <v>8.1250000000000003E-3</v>
      </c>
      <c r="R874" s="8">
        <f>E874/N874</f>
        <v>32.5</v>
      </c>
      <c r="S874" s="9" t="str">
        <f>LEFT(P874, SEARCH("/",P874,1)-1)</f>
        <v>music</v>
      </c>
      <c r="T874" s="9" t="str">
        <f>RIGHT(P874,LEN(P874)-SEARCH("/",P874,1))</f>
        <v>jazz</v>
      </c>
    </row>
    <row r="875" spans="1:20" ht="30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9">
        <f>(((I875/60)/60/24)+DATE(1970,1,1)+(-5/24))</f>
        <v>41224.000462962962</v>
      </c>
      <c r="K875">
        <v>1349150440</v>
      </c>
      <c r="L875" s="19">
        <f>(((K875/60)/60/24)+DATE(1970,1,1)+(-5/24))</f>
        <v>41183.958796296298</v>
      </c>
      <c r="M875" t="b">
        <v>0</v>
      </c>
      <c r="N875">
        <v>5</v>
      </c>
      <c r="O875" t="b">
        <v>0</v>
      </c>
      <c r="P875" t="s">
        <v>8278</v>
      </c>
      <c r="Q875" s="5">
        <f>E875/D875</f>
        <v>1.2857142857142857E-2</v>
      </c>
      <c r="R875" s="8">
        <f>E875/N875</f>
        <v>9</v>
      </c>
      <c r="S875" s="9" t="str">
        <f>LEFT(P875, SEARCH("/",P875,1)-1)</f>
        <v>music</v>
      </c>
      <c r="T875" s="9" t="str">
        <f>RIGHT(P875,LEN(P875)-SEARCH("/",P875,1))</f>
        <v>jazz</v>
      </c>
    </row>
    <row r="876" spans="1:20" ht="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9">
        <f>(((I876/60)/60/24)+DATE(1970,1,1)+(-5/24))</f>
        <v>41398.375393518516</v>
      </c>
      <c r="K876">
        <v>1365084034</v>
      </c>
      <c r="L876" s="19">
        <f>(((K876/60)/60/24)+DATE(1970,1,1)+(-5/24))</f>
        <v>41368.375393518516</v>
      </c>
      <c r="M876" t="b">
        <v>0</v>
      </c>
      <c r="N876">
        <v>21</v>
      </c>
      <c r="O876" t="b">
        <v>0</v>
      </c>
      <c r="P876" t="s">
        <v>8278</v>
      </c>
      <c r="Q876" s="5">
        <f>E876/D876</f>
        <v>0.24333333333333335</v>
      </c>
      <c r="R876" s="8">
        <f>E876/N876</f>
        <v>34.761904761904759</v>
      </c>
      <c r="S876" s="9" t="str">
        <f>LEFT(P876, SEARCH("/",P876,1)-1)</f>
        <v>music</v>
      </c>
      <c r="T876" s="9" t="str">
        <f>RIGHT(P876,LEN(P876)-SEARCH("/",P876,1))</f>
        <v>jazz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9">
        <f>(((I877/60)/60/24)+DATE(1970,1,1)+(-5/24))</f>
        <v>42268.515405092585</v>
      </c>
      <c r="K877">
        <v>1441128131</v>
      </c>
      <c r="L877" s="19">
        <f>(((K877/60)/60/24)+DATE(1970,1,1)+(-5/24))</f>
        <v>42248.515405092585</v>
      </c>
      <c r="M877" t="b">
        <v>0</v>
      </c>
      <c r="N877">
        <v>0</v>
      </c>
      <c r="O877" t="b">
        <v>0</v>
      </c>
      <c r="P877" t="s">
        <v>8278</v>
      </c>
      <c r="Q877" s="5">
        <f>E877/D877</f>
        <v>0</v>
      </c>
      <c r="R877" s="8" t="e">
        <f>E877/N877</f>
        <v>#DIV/0!</v>
      </c>
      <c r="S877" s="9" t="str">
        <f>LEFT(P877, SEARCH("/",P877,1)-1)</f>
        <v>music</v>
      </c>
      <c r="T877" s="9" t="str">
        <f>RIGHT(P877,LEN(P877)-SEARCH("/",P877,1))</f>
        <v>jazz</v>
      </c>
    </row>
    <row r="878" spans="1:2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9">
        <f>(((I878/60)/60/24)+DATE(1970,1,1)+(-5/24))</f>
        <v>41309.288506944438</v>
      </c>
      <c r="K878">
        <v>1357127727</v>
      </c>
      <c r="L878" s="19">
        <f>(((K878/60)/60/24)+DATE(1970,1,1)+(-5/24))</f>
        <v>41276.288506944438</v>
      </c>
      <c r="M878" t="b">
        <v>0</v>
      </c>
      <c r="N878">
        <v>45</v>
      </c>
      <c r="O878" t="b">
        <v>0</v>
      </c>
      <c r="P878" t="s">
        <v>8278</v>
      </c>
      <c r="Q878" s="5">
        <f>E878/D878</f>
        <v>0.40799492385786801</v>
      </c>
      <c r="R878" s="8">
        <f>E878/N878</f>
        <v>28.577777777777779</v>
      </c>
      <c r="S878" s="9" t="str">
        <f>LEFT(P878, SEARCH("/",P878,1)-1)</f>
        <v>music</v>
      </c>
      <c r="T878" s="9" t="str">
        <f>RIGHT(P878,LEN(P878)-SEARCH("/",P878,1))</f>
        <v>jazz</v>
      </c>
    </row>
    <row r="879" spans="1:20" ht="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9">
        <f>(((I879/60)/60/24)+DATE(1970,1,1)+(-5/24))</f>
        <v>41627.580555555556</v>
      </c>
      <c r="K879">
        <v>1384887360</v>
      </c>
      <c r="L879" s="19">
        <f>(((K879/60)/60/24)+DATE(1970,1,1)+(-5/24))</f>
        <v>41597.580555555556</v>
      </c>
      <c r="M879" t="b">
        <v>0</v>
      </c>
      <c r="N879">
        <v>29</v>
      </c>
      <c r="O879" t="b">
        <v>0</v>
      </c>
      <c r="P879" t="s">
        <v>8278</v>
      </c>
      <c r="Q879" s="5">
        <f>E879/D879</f>
        <v>0.67549999999999999</v>
      </c>
      <c r="R879" s="8">
        <f>E879/N879</f>
        <v>46.586206896551722</v>
      </c>
      <c r="S879" s="9" t="str">
        <f>LEFT(P879, SEARCH("/",P879,1)-1)</f>
        <v>music</v>
      </c>
      <c r="T879" s="9" t="str">
        <f>RIGHT(P879,LEN(P879)-SEARCH("/",P879,1))</f>
        <v>jazz</v>
      </c>
    </row>
    <row r="880" spans="1:20" ht="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9">
        <f>(((I880/60)/60/24)+DATE(1970,1,1)+(-5/24))</f>
        <v>40535.024583333332</v>
      </c>
      <c r="K880">
        <v>1290490524</v>
      </c>
      <c r="L880" s="19">
        <f>(((K880/60)/60/24)+DATE(1970,1,1)+(-5/24))</f>
        <v>40505.024583333332</v>
      </c>
      <c r="M880" t="b">
        <v>0</v>
      </c>
      <c r="N880">
        <v>2</v>
      </c>
      <c r="O880" t="b">
        <v>0</v>
      </c>
      <c r="P880" t="s">
        <v>8278</v>
      </c>
      <c r="Q880" s="5">
        <f>E880/D880</f>
        <v>1.2999999999999999E-2</v>
      </c>
      <c r="R880" s="8">
        <f>E880/N880</f>
        <v>32.5</v>
      </c>
      <c r="S880" s="9" t="str">
        <f>LEFT(P880, SEARCH("/",P880,1)-1)</f>
        <v>music</v>
      </c>
      <c r="T880" s="9" t="str">
        <f>RIGHT(P880,LEN(P880)-SEARCH("/",P880,1))</f>
        <v>jazz</v>
      </c>
    </row>
    <row r="881" spans="1:20" ht="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9">
        <f>(((I881/60)/60/24)+DATE(1970,1,1)+(-5/24))</f>
        <v>41058.621585648143</v>
      </c>
      <c r="K881">
        <v>1336506905</v>
      </c>
      <c r="L881" s="19">
        <f>(((K881/60)/60/24)+DATE(1970,1,1)+(-5/24))</f>
        <v>41037.621585648143</v>
      </c>
      <c r="M881" t="b">
        <v>0</v>
      </c>
      <c r="N881">
        <v>30</v>
      </c>
      <c r="O881" t="b">
        <v>0</v>
      </c>
      <c r="P881" t="s">
        <v>8278</v>
      </c>
      <c r="Q881" s="5">
        <f>E881/D881</f>
        <v>0.30666666666666664</v>
      </c>
      <c r="R881" s="8">
        <f>E881/N881</f>
        <v>21.466666666666665</v>
      </c>
      <c r="S881" s="9" t="str">
        <f>LEFT(P881, SEARCH("/",P881,1)-1)</f>
        <v>music</v>
      </c>
      <c r="T881" s="9" t="str">
        <f>RIGHT(P881,LEN(P881)-SEARCH("/",P881,1))</f>
        <v>jazz</v>
      </c>
    </row>
    <row r="882" spans="1:20" ht="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9">
        <f>(((I882/60)/60/24)+DATE(1970,1,1)+(-5/24))</f>
        <v>41212.112708333334</v>
      </c>
      <c r="K882">
        <v>1348731738</v>
      </c>
      <c r="L882" s="19">
        <f>(((K882/60)/60/24)+DATE(1970,1,1)+(-5/24))</f>
        <v>41179.112708333334</v>
      </c>
      <c r="M882" t="b">
        <v>0</v>
      </c>
      <c r="N882">
        <v>8</v>
      </c>
      <c r="O882" t="b">
        <v>0</v>
      </c>
      <c r="P882" t="s">
        <v>8279</v>
      </c>
      <c r="Q882" s="5">
        <f>E882/D882</f>
        <v>2.9894179894179893E-2</v>
      </c>
      <c r="R882" s="8">
        <f>E882/N882</f>
        <v>14.125</v>
      </c>
      <c r="S882" s="9" t="str">
        <f>LEFT(P882, SEARCH("/",P882,1)-1)</f>
        <v>music</v>
      </c>
      <c r="T882" s="9" t="str">
        <f>RIGHT(P882,LEN(P882)-SEARCH("/",P882,1))</f>
        <v>indie rock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9">
        <f>(((I883/60)/60/24)+DATE(1970,1,1)+(-5/24))</f>
        <v>40922.042662037034</v>
      </c>
      <c r="K883">
        <v>1322632886</v>
      </c>
      <c r="L883" s="19">
        <f>(((K883/60)/60/24)+DATE(1970,1,1)+(-5/24))</f>
        <v>40877.042662037034</v>
      </c>
      <c r="M883" t="b">
        <v>0</v>
      </c>
      <c r="N883">
        <v>1</v>
      </c>
      <c r="O883" t="b">
        <v>0</v>
      </c>
      <c r="P883" t="s">
        <v>8279</v>
      </c>
      <c r="Q883" s="5">
        <f>E883/D883</f>
        <v>8.0000000000000002E-3</v>
      </c>
      <c r="R883" s="8">
        <f>E883/N883</f>
        <v>30</v>
      </c>
      <c r="S883" s="9" t="str">
        <f>LEFT(P883, SEARCH("/",P883,1)-1)</f>
        <v>music</v>
      </c>
      <c r="T883" s="9" t="str">
        <f>RIGHT(P883,LEN(P883)-SEARCH("/",P883,1))</f>
        <v>indie rock</v>
      </c>
    </row>
    <row r="884" spans="1:20" ht="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9">
        <f>(((I884/60)/60/24)+DATE(1970,1,1)+(-5/24))</f>
        <v>40792.652199074073</v>
      </c>
      <c r="K884">
        <v>1312490350</v>
      </c>
      <c r="L884" s="19">
        <f>(((K884/60)/60/24)+DATE(1970,1,1)+(-5/24))</f>
        <v>40759.652199074073</v>
      </c>
      <c r="M884" t="b">
        <v>0</v>
      </c>
      <c r="N884">
        <v>14</v>
      </c>
      <c r="O884" t="b">
        <v>0</v>
      </c>
      <c r="P884" t="s">
        <v>8279</v>
      </c>
      <c r="Q884" s="5">
        <f>E884/D884</f>
        <v>0.20133333333333334</v>
      </c>
      <c r="R884" s="8">
        <f>E884/N884</f>
        <v>21.571428571428573</v>
      </c>
      <c r="S884" s="9" t="str">
        <f>LEFT(P884, SEARCH("/",P884,1)-1)</f>
        <v>music</v>
      </c>
      <c r="T884" s="9" t="str">
        <f>RIGHT(P884,LEN(P884)-SEARCH("/",P884,1))</f>
        <v>indie rock</v>
      </c>
    </row>
    <row r="885" spans="1:20" ht="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9">
        <f>(((I885/60)/60/24)+DATE(1970,1,1)+(-5/24))</f>
        <v>42431.727256944439</v>
      </c>
      <c r="K885">
        <v>1451773635</v>
      </c>
      <c r="L885" s="19">
        <f>(((K885/60)/60/24)+DATE(1970,1,1)+(-5/24))</f>
        <v>42371.727256944439</v>
      </c>
      <c r="M885" t="b">
        <v>0</v>
      </c>
      <c r="N885">
        <v>24</v>
      </c>
      <c r="O885" t="b">
        <v>0</v>
      </c>
      <c r="P885" t="s">
        <v>8279</v>
      </c>
      <c r="Q885" s="5">
        <f>E885/D885</f>
        <v>0.4002</v>
      </c>
      <c r="R885" s="8">
        <f>E885/N885</f>
        <v>83.375</v>
      </c>
      <c r="S885" s="9" t="str">
        <f>LEFT(P885, SEARCH("/",P885,1)-1)</f>
        <v>music</v>
      </c>
      <c r="T885" s="9" t="str">
        <f>RIGHT(P885,LEN(P885)-SEARCH("/",P885,1))</f>
        <v>indie rock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9">
        <f>(((I886/60)/60/24)+DATE(1970,1,1)+(-5/24))</f>
        <v>41040.896527777775</v>
      </c>
      <c r="K886">
        <v>1331666146</v>
      </c>
      <c r="L886" s="19">
        <f>(((K886/60)/60/24)+DATE(1970,1,1)+(-5/24))</f>
        <v>40981.594282407401</v>
      </c>
      <c r="M886" t="b">
        <v>0</v>
      </c>
      <c r="N886">
        <v>2</v>
      </c>
      <c r="O886" t="b">
        <v>0</v>
      </c>
      <c r="P886" t="s">
        <v>8279</v>
      </c>
      <c r="Q886" s="5">
        <f>E886/D886</f>
        <v>0.01</v>
      </c>
      <c r="R886" s="8">
        <f>E886/N886</f>
        <v>10</v>
      </c>
      <c r="S886" s="9" t="str">
        <f>LEFT(P886, SEARCH("/",P886,1)-1)</f>
        <v>music</v>
      </c>
      <c r="T886" s="9" t="str">
        <f>RIGHT(P886,LEN(P886)-SEARCH("/",P886,1))</f>
        <v>indie rock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9">
        <f>(((I887/60)/60/24)+DATE(1970,1,1)+(-5/24))</f>
        <v>42734.732766203706</v>
      </c>
      <c r="K887">
        <v>1481322911</v>
      </c>
      <c r="L887" s="19">
        <f>(((K887/60)/60/24)+DATE(1970,1,1)+(-5/24))</f>
        <v>42713.732766203706</v>
      </c>
      <c r="M887" t="b">
        <v>0</v>
      </c>
      <c r="N887">
        <v>21</v>
      </c>
      <c r="O887" t="b">
        <v>0</v>
      </c>
      <c r="P887" t="s">
        <v>8279</v>
      </c>
      <c r="Q887" s="5">
        <f>E887/D887</f>
        <v>0.75</v>
      </c>
      <c r="R887" s="8">
        <f>E887/N887</f>
        <v>35.714285714285715</v>
      </c>
      <c r="S887" s="9" t="str">
        <f>LEFT(P887, SEARCH("/",P887,1)-1)</f>
        <v>music</v>
      </c>
      <c r="T887" s="9" t="str">
        <f>RIGHT(P887,LEN(P887)-SEARCH("/",P887,1))</f>
        <v>indie rock</v>
      </c>
    </row>
    <row r="888" spans="1:20" ht="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9">
        <f>(((I888/60)/60/24)+DATE(1970,1,1)+(-5/24))</f>
        <v>42628.662187499998</v>
      </c>
      <c r="K888">
        <v>1471812813</v>
      </c>
      <c r="L888" s="19">
        <f>(((K888/60)/60/24)+DATE(1970,1,1)+(-5/24))</f>
        <v>42603.662187499998</v>
      </c>
      <c r="M888" t="b">
        <v>0</v>
      </c>
      <c r="N888">
        <v>7</v>
      </c>
      <c r="O888" t="b">
        <v>0</v>
      </c>
      <c r="P888" t="s">
        <v>8279</v>
      </c>
      <c r="Q888" s="5">
        <f>E888/D888</f>
        <v>0.41</v>
      </c>
      <c r="R888" s="8">
        <f>E888/N888</f>
        <v>29.285714285714285</v>
      </c>
      <c r="S888" s="9" t="str">
        <f>LEFT(P888, SEARCH("/",P888,1)-1)</f>
        <v>music</v>
      </c>
      <c r="T888" s="9" t="str">
        <f>RIGHT(P888,LEN(P888)-SEARCH("/",P888,1))</f>
        <v>indie rock</v>
      </c>
    </row>
    <row r="889" spans="1:20" ht="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9">
        <f>(((I889/60)/60/24)+DATE(1970,1,1)+(-5/24))</f>
        <v>41056.75063657407</v>
      </c>
      <c r="K889">
        <v>1335567655</v>
      </c>
      <c r="L889" s="19">
        <f>(((K889/60)/60/24)+DATE(1970,1,1)+(-5/24))</f>
        <v>41026.75063657407</v>
      </c>
      <c r="M889" t="b">
        <v>0</v>
      </c>
      <c r="N889">
        <v>0</v>
      </c>
      <c r="O889" t="b">
        <v>0</v>
      </c>
      <c r="P889" t="s">
        <v>8279</v>
      </c>
      <c r="Q889" s="5">
        <f>E889/D889</f>
        <v>0</v>
      </c>
      <c r="R889" s="8" t="e">
        <f>E889/N889</f>
        <v>#DIV/0!</v>
      </c>
      <c r="S889" s="9" t="str">
        <f>LEFT(P889, SEARCH("/",P889,1)-1)</f>
        <v>music</v>
      </c>
      <c r="T889" s="9" t="str">
        <f>RIGHT(P889,LEN(P889)-SEARCH("/",P889,1))</f>
        <v>indie rock</v>
      </c>
    </row>
    <row r="890" spans="1:20" ht="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9">
        <f>(((I890/60)/60/24)+DATE(1970,1,1)+(-5/24))</f>
        <v>40787.041666666664</v>
      </c>
      <c r="K890">
        <v>1311789885</v>
      </c>
      <c r="L890" s="19">
        <f>(((K890/60)/60/24)+DATE(1970,1,1)+(-5/24))</f>
        <v>40751.544965277775</v>
      </c>
      <c r="M890" t="b">
        <v>0</v>
      </c>
      <c r="N890">
        <v>4</v>
      </c>
      <c r="O890" t="b">
        <v>0</v>
      </c>
      <c r="P890" t="s">
        <v>8279</v>
      </c>
      <c r="Q890" s="5">
        <f>E890/D890</f>
        <v>7.1999999999999995E-2</v>
      </c>
      <c r="R890" s="8">
        <f>E890/N890</f>
        <v>18</v>
      </c>
      <c r="S890" s="9" t="str">
        <f>LEFT(P890, SEARCH("/",P890,1)-1)</f>
        <v>music</v>
      </c>
      <c r="T890" s="9" t="str">
        <f>RIGHT(P890,LEN(P890)-SEARCH("/",P890,1))</f>
        <v>indie rock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9">
        <f>(((I891/60)/60/24)+DATE(1970,1,1)+(-5/24))</f>
        <v>41917.575729166667</v>
      </c>
      <c r="K891">
        <v>1409942943</v>
      </c>
      <c r="L891" s="19">
        <f>(((K891/60)/60/24)+DATE(1970,1,1)+(-5/24))</f>
        <v>41887.575729166667</v>
      </c>
      <c r="M891" t="b">
        <v>0</v>
      </c>
      <c r="N891">
        <v>32</v>
      </c>
      <c r="O891" t="b">
        <v>0</v>
      </c>
      <c r="P891" t="s">
        <v>8279</v>
      </c>
      <c r="Q891" s="5">
        <f>E891/D891</f>
        <v>9.4412800000000005E-2</v>
      </c>
      <c r="R891" s="8">
        <f>E891/N891</f>
        <v>73.760000000000005</v>
      </c>
      <c r="S891" s="9" t="str">
        <f>LEFT(P891, SEARCH("/",P891,1)-1)</f>
        <v>music</v>
      </c>
      <c r="T891" s="9" t="str">
        <f>RIGHT(P891,LEN(P891)-SEARCH("/",P891,1))</f>
        <v>indie rock</v>
      </c>
    </row>
    <row r="892" spans="1:20" ht="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9">
        <f>(((I892/60)/60/24)+DATE(1970,1,1)+(-5/24))</f>
        <v>41599.532164351847</v>
      </c>
      <c r="K892">
        <v>1382460379</v>
      </c>
      <c r="L892" s="19">
        <f>(((K892/60)/60/24)+DATE(1970,1,1)+(-5/24))</f>
        <v>41569.490497685183</v>
      </c>
      <c r="M892" t="b">
        <v>0</v>
      </c>
      <c r="N892">
        <v>4</v>
      </c>
      <c r="O892" t="b">
        <v>0</v>
      </c>
      <c r="P892" t="s">
        <v>8279</v>
      </c>
      <c r="Q892" s="5">
        <f>E892/D892</f>
        <v>4.1666666666666664E-2</v>
      </c>
      <c r="R892" s="8">
        <f>E892/N892</f>
        <v>31.25</v>
      </c>
      <c r="S892" s="9" t="str">
        <f>LEFT(P892, SEARCH("/",P892,1)-1)</f>
        <v>music</v>
      </c>
      <c r="T892" s="9" t="str">
        <f>RIGHT(P892,LEN(P892)-SEARCH("/",P892,1))</f>
        <v>indie rock</v>
      </c>
    </row>
    <row r="893" spans="1:20" ht="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9">
        <f>(((I893/60)/60/24)+DATE(1970,1,1)+(-5/24))</f>
        <v>41871.823263888888</v>
      </c>
      <c r="K893">
        <v>1405989930</v>
      </c>
      <c r="L893" s="19">
        <f>(((K893/60)/60/24)+DATE(1970,1,1)+(-5/24))</f>
        <v>41841.823263888888</v>
      </c>
      <c r="M893" t="b">
        <v>0</v>
      </c>
      <c r="N893">
        <v>9</v>
      </c>
      <c r="O893" t="b">
        <v>0</v>
      </c>
      <c r="P893" t="s">
        <v>8279</v>
      </c>
      <c r="Q893" s="5">
        <f>E893/D893</f>
        <v>3.2500000000000001E-2</v>
      </c>
      <c r="R893" s="8">
        <f>E893/N893</f>
        <v>28.888888888888889</v>
      </c>
      <c r="S893" s="9" t="str">
        <f>LEFT(P893, SEARCH("/",P893,1)-1)</f>
        <v>music</v>
      </c>
      <c r="T893" s="9" t="str">
        <f>RIGHT(P893,LEN(P893)-SEARCH("/",P893,1))</f>
        <v>indie rock</v>
      </c>
    </row>
    <row r="894" spans="1:20" ht="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9">
        <f>(((I894/60)/60/24)+DATE(1970,1,1)+(-5/24))</f>
        <v>40390.958333333328</v>
      </c>
      <c r="K894">
        <v>1273121283</v>
      </c>
      <c r="L894" s="19">
        <f>(((K894/60)/60/24)+DATE(1970,1,1)+(-5/24))</f>
        <v>40303.991701388884</v>
      </c>
      <c r="M894" t="b">
        <v>0</v>
      </c>
      <c r="N894">
        <v>17</v>
      </c>
      <c r="O894" t="b">
        <v>0</v>
      </c>
      <c r="P894" t="s">
        <v>8279</v>
      </c>
      <c r="Q894" s="5">
        <f>E894/D894</f>
        <v>0.40749999999999997</v>
      </c>
      <c r="R894" s="8">
        <f>E894/N894</f>
        <v>143.8235294117647</v>
      </c>
      <c r="S894" s="9" t="str">
        <f>LEFT(P894, SEARCH("/",P894,1)-1)</f>
        <v>music</v>
      </c>
      <c r="T894" s="9" t="str">
        <f>RIGHT(P894,LEN(P894)-SEARCH("/",P894,1))</f>
        <v>indie rock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9">
        <f>(((I895/60)/60/24)+DATE(1970,1,1)+(-5/24))</f>
        <v>42095.647719907407</v>
      </c>
      <c r="K895">
        <v>1425331963</v>
      </c>
      <c r="L895" s="19">
        <f>(((K895/60)/60/24)+DATE(1970,1,1)+(-5/24))</f>
        <v>42065.689386574071</v>
      </c>
      <c r="M895" t="b">
        <v>0</v>
      </c>
      <c r="N895">
        <v>5</v>
      </c>
      <c r="O895" t="b">
        <v>0</v>
      </c>
      <c r="P895" t="s">
        <v>8279</v>
      </c>
      <c r="Q895" s="5">
        <f>E895/D895</f>
        <v>0.1</v>
      </c>
      <c r="R895" s="8">
        <f>E895/N895</f>
        <v>40</v>
      </c>
      <c r="S895" s="9" t="str">
        <f>LEFT(P895, SEARCH("/",P895,1)-1)</f>
        <v>music</v>
      </c>
      <c r="T895" s="9" t="str">
        <f>RIGHT(P895,LEN(P895)-SEARCH("/",P895,1))</f>
        <v>indie rock</v>
      </c>
    </row>
    <row r="896" spans="1:20" ht="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9">
        <f>(((I896/60)/60/24)+DATE(1970,1,1)+(-5/24))</f>
        <v>42526.773263888892</v>
      </c>
      <c r="K896">
        <v>1462577610</v>
      </c>
      <c r="L896" s="19">
        <f>(((K896/60)/60/24)+DATE(1970,1,1)+(-5/24))</f>
        <v>42496.773263888892</v>
      </c>
      <c r="M896" t="b">
        <v>0</v>
      </c>
      <c r="N896">
        <v>53</v>
      </c>
      <c r="O896" t="b">
        <v>0</v>
      </c>
      <c r="P896" t="s">
        <v>8279</v>
      </c>
      <c r="Q896" s="5">
        <f>E896/D896</f>
        <v>0.39169999999999999</v>
      </c>
      <c r="R896" s="8">
        <f>E896/N896</f>
        <v>147.81132075471697</v>
      </c>
      <c r="S896" s="9" t="str">
        <f>LEFT(P896, SEARCH("/",P896,1)-1)</f>
        <v>music</v>
      </c>
      <c r="T896" s="9" t="str">
        <f>RIGHT(P896,LEN(P896)-SEARCH("/",P896,1))</f>
        <v>indie rock</v>
      </c>
    </row>
    <row r="897" spans="1:20" ht="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9">
        <f>(((I897/60)/60/24)+DATE(1970,1,1)+(-5/24))</f>
        <v>40475.919317129628</v>
      </c>
      <c r="K897">
        <v>1284087829</v>
      </c>
      <c r="L897" s="19">
        <f>(((K897/60)/60/24)+DATE(1970,1,1)+(-5/24))</f>
        <v>40430.919317129628</v>
      </c>
      <c r="M897" t="b">
        <v>0</v>
      </c>
      <c r="N897">
        <v>7</v>
      </c>
      <c r="O897" t="b">
        <v>0</v>
      </c>
      <c r="P897" t="s">
        <v>8279</v>
      </c>
      <c r="Q897" s="5">
        <f>E897/D897</f>
        <v>2.4375000000000001E-2</v>
      </c>
      <c r="R897" s="8">
        <f>E897/N897</f>
        <v>27.857142857142858</v>
      </c>
      <c r="S897" s="9" t="str">
        <f>LEFT(P897, SEARCH("/",P897,1)-1)</f>
        <v>music</v>
      </c>
      <c r="T897" s="9" t="str">
        <f>RIGHT(P897,LEN(P897)-SEARCH("/",P897,1))</f>
        <v>indie rock</v>
      </c>
    </row>
    <row r="898" spans="1:20" ht="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9">
        <f>(((I898/60)/60/24)+DATE(1970,1,1)+(-5/24))</f>
        <v>42243.958333333336</v>
      </c>
      <c r="K898">
        <v>1438549026</v>
      </c>
      <c r="L898" s="19">
        <f>(((K898/60)/60/24)+DATE(1970,1,1)+(-5/24))</f>
        <v>42218.664652777778</v>
      </c>
      <c r="M898" t="b">
        <v>0</v>
      </c>
      <c r="N898">
        <v>72</v>
      </c>
      <c r="O898" t="b">
        <v>0</v>
      </c>
      <c r="P898" t="s">
        <v>8279</v>
      </c>
      <c r="Q898" s="5">
        <f>E898/D898</f>
        <v>0.4</v>
      </c>
      <c r="R898" s="8">
        <f>E898/N898</f>
        <v>44.444444444444443</v>
      </c>
      <c r="S898" s="9" t="str">
        <f>LEFT(P898, SEARCH("/",P898,1)-1)</f>
        <v>music</v>
      </c>
      <c r="T898" s="9" t="str">
        <f>RIGHT(P898,LEN(P898)-SEARCH("/",P898,1))</f>
        <v>indie rock</v>
      </c>
    </row>
    <row r="899" spans="1:20" ht="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9">
        <f>(((I899/60)/60/24)+DATE(1970,1,1)+(-5/24))</f>
        <v>41241.52208333333</v>
      </c>
      <c r="K899">
        <v>1351528308</v>
      </c>
      <c r="L899" s="19">
        <f>(((K899/60)/60/24)+DATE(1970,1,1)+(-5/24))</f>
        <v>41211.480416666665</v>
      </c>
      <c r="M899" t="b">
        <v>0</v>
      </c>
      <c r="N899">
        <v>0</v>
      </c>
      <c r="O899" t="b">
        <v>0</v>
      </c>
      <c r="P899" t="s">
        <v>8279</v>
      </c>
      <c r="Q899" s="5">
        <f>E899/D899</f>
        <v>0</v>
      </c>
      <c r="R899" s="8" t="e">
        <f>E899/N899</f>
        <v>#DIV/0!</v>
      </c>
      <c r="S899" s="9" t="str">
        <f>LEFT(P899, SEARCH("/",P899,1)-1)</f>
        <v>music</v>
      </c>
      <c r="T899" s="9" t="str">
        <f>RIGHT(P899,LEN(P899)-SEARCH("/",P899,1))</f>
        <v>indie rock</v>
      </c>
    </row>
    <row r="900" spans="1:20" ht="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9">
        <f>(((I900/60)/60/24)+DATE(1970,1,1)+(-5/24))</f>
        <v>40923.549884259257</v>
      </c>
      <c r="K900">
        <v>1322763110</v>
      </c>
      <c r="L900" s="19">
        <f>(((K900/60)/60/24)+DATE(1970,1,1)+(-5/24))</f>
        <v>40878.549884259257</v>
      </c>
      <c r="M900" t="b">
        <v>0</v>
      </c>
      <c r="N900">
        <v>2</v>
      </c>
      <c r="O900" t="b">
        <v>0</v>
      </c>
      <c r="P900" t="s">
        <v>8279</v>
      </c>
      <c r="Q900" s="5">
        <f>E900/D900</f>
        <v>2.8000000000000001E-2</v>
      </c>
      <c r="R900" s="8">
        <f>E900/N900</f>
        <v>35</v>
      </c>
      <c r="S900" s="9" t="str">
        <f>LEFT(P900, SEARCH("/",P900,1)-1)</f>
        <v>music</v>
      </c>
      <c r="T900" s="9" t="str">
        <f>RIGHT(P900,LEN(P900)-SEARCH("/",P900,1))</f>
        <v>indie rock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9">
        <f>(((I901/60)/60/24)+DATE(1970,1,1)+(-5/24))</f>
        <v>40690.890763888885</v>
      </c>
      <c r="K901">
        <v>1302661362</v>
      </c>
      <c r="L901" s="19">
        <f>(((K901/60)/60/24)+DATE(1970,1,1)+(-5/24))</f>
        <v>40645.890763888885</v>
      </c>
      <c r="M901" t="b">
        <v>0</v>
      </c>
      <c r="N901">
        <v>8</v>
      </c>
      <c r="O901" t="b">
        <v>0</v>
      </c>
      <c r="P901" t="s">
        <v>8279</v>
      </c>
      <c r="Q901" s="5">
        <f>E901/D901</f>
        <v>0.37333333333333335</v>
      </c>
      <c r="R901" s="8">
        <f>E901/N901</f>
        <v>35</v>
      </c>
      <c r="S901" s="9" t="str">
        <f>LEFT(P901, SEARCH("/",P901,1)-1)</f>
        <v>music</v>
      </c>
      <c r="T901" s="9" t="str">
        <f>RIGHT(P901,LEN(P901)-SEARCH("/",P901,1))</f>
        <v>indie rock</v>
      </c>
    </row>
    <row r="902" spans="1:20" ht="30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9">
        <f>(((I902/60)/60/24)+DATE(1970,1,1)+(-5/24))</f>
        <v>42459.599560185183</v>
      </c>
      <c r="K902">
        <v>1456777402</v>
      </c>
      <c r="L902" s="19">
        <f>(((K902/60)/60/24)+DATE(1970,1,1)+(-5/24))</f>
        <v>42429.641226851854</v>
      </c>
      <c r="M902" t="b">
        <v>0</v>
      </c>
      <c r="N902">
        <v>2</v>
      </c>
      <c r="O902" t="b">
        <v>0</v>
      </c>
      <c r="P902" t="s">
        <v>8278</v>
      </c>
      <c r="Q902" s="5">
        <f>E902/D902</f>
        <v>4.1999999999999997E-3</v>
      </c>
      <c r="R902" s="8">
        <f>E902/N902</f>
        <v>10.5</v>
      </c>
      <c r="S902" s="9" t="str">
        <f>LEFT(P902, SEARCH("/",P902,1)-1)</f>
        <v>music</v>
      </c>
      <c r="T902" s="9" t="str">
        <f>RIGHT(P902,LEN(P902)-SEARCH("/",P902,1))</f>
        <v>jazz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9">
        <f>(((I903/60)/60/24)+DATE(1970,1,1)+(-5/24))</f>
        <v>40337.59097222222</v>
      </c>
      <c r="K903">
        <v>1272050914</v>
      </c>
      <c r="L903" s="19">
        <f>(((K903/60)/60/24)+DATE(1970,1,1)+(-5/24))</f>
        <v>40291.603171296294</v>
      </c>
      <c r="M903" t="b">
        <v>0</v>
      </c>
      <c r="N903">
        <v>0</v>
      </c>
      <c r="O903" t="b">
        <v>0</v>
      </c>
      <c r="P903" t="s">
        <v>8278</v>
      </c>
      <c r="Q903" s="5">
        <f>E903/D903</f>
        <v>0</v>
      </c>
      <c r="R903" s="8" t="e">
        <f>E903/N903</f>
        <v>#DIV/0!</v>
      </c>
      <c r="S903" s="9" t="str">
        <f>LEFT(P903, SEARCH("/",P903,1)-1)</f>
        <v>music</v>
      </c>
      <c r="T903" s="9" t="str">
        <f>RIGHT(P903,LEN(P903)-SEARCH("/",P903,1))</f>
        <v>jazz</v>
      </c>
    </row>
    <row r="904" spans="1:20" ht="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9">
        <f>(((I904/60)/60/24)+DATE(1970,1,1)+(-5/24))</f>
        <v>41881.4375</v>
      </c>
      <c r="K904">
        <v>1404947422</v>
      </c>
      <c r="L904" s="19">
        <f>(((K904/60)/60/24)+DATE(1970,1,1)+(-5/24))</f>
        <v>41829.757199074069</v>
      </c>
      <c r="M904" t="b">
        <v>0</v>
      </c>
      <c r="N904">
        <v>3</v>
      </c>
      <c r="O904" t="b">
        <v>0</v>
      </c>
      <c r="P904" t="s">
        <v>8278</v>
      </c>
      <c r="Q904" s="5">
        <f>E904/D904</f>
        <v>3.0000000000000001E-3</v>
      </c>
      <c r="R904" s="8">
        <f>E904/N904</f>
        <v>30</v>
      </c>
      <c r="S904" s="9" t="str">
        <f>LEFT(P904, SEARCH("/",P904,1)-1)</f>
        <v>music</v>
      </c>
      <c r="T904" s="9" t="str">
        <f>RIGHT(P904,LEN(P904)-SEARCH("/",P904,1))</f>
        <v>jazz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9">
        <f>(((I905/60)/60/24)+DATE(1970,1,1)+(-5/24))</f>
        <v>41174.892361111109</v>
      </c>
      <c r="K905">
        <v>1346180780</v>
      </c>
      <c r="L905" s="19">
        <f>(((K905/60)/60/24)+DATE(1970,1,1)+(-5/24))</f>
        <v>41149.587731481479</v>
      </c>
      <c r="M905" t="b">
        <v>0</v>
      </c>
      <c r="N905">
        <v>4</v>
      </c>
      <c r="O905" t="b">
        <v>0</v>
      </c>
      <c r="P905" t="s">
        <v>8278</v>
      </c>
      <c r="Q905" s="5">
        <f>E905/D905</f>
        <v>3.2000000000000001E-2</v>
      </c>
      <c r="R905" s="8">
        <f>E905/N905</f>
        <v>40</v>
      </c>
      <c r="S905" s="9" t="str">
        <f>LEFT(P905, SEARCH("/",P905,1)-1)</f>
        <v>music</v>
      </c>
      <c r="T905" s="9" t="str">
        <f>RIGHT(P905,LEN(P905)-SEARCH("/",P905,1))</f>
        <v>jazz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9">
        <f>(((I906/60)/60/24)+DATE(1970,1,1)+(-5/24))</f>
        <v>42371.87195601852</v>
      </c>
      <c r="K906">
        <v>1449194137</v>
      </c>
      <c r="L906" s="19">
        <f>(((K906/60)/60/24)+DATE(1970,1,1)+(-5/24))</f>
        <v>42341.87195601852</v>
      </c>
      <c r="M906" t="b">
        <v>0</v>
      </c>
      <c r="N906">
        <v>3</v>
      </c>
      <c r="O906" t="b">
        <v>0</v>
      </c>
      <c r="P906" t="s">
        <v>8278</v>
      </c>
      <c r="Q906" s="5">
        <f>E906/D906</f>
        <v>3.0200000000000001E-3</v>
      </c>
      <c r="R906" s="8">
        <f>E906/N906</f>
        <v>50.333333333333336</v>
      </c>
      <c r="S906" s="9" t="str">
        <f>LEFT(P906, SEARCH("/",P906,1)-1)</f>
        <v>music</v>
      </c>
      <c r="T906" s="9" t="str">
        <f>RIGHT(P906,LEN(P906)-SEARCH("/",P906,1))</f>
        <v>jazz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9">
        <f>(((I907/60)/60/24)+DATE(1970,1,1)+(-5/24))</f>
        <v>40567.031550925924</v>
      </c>
      <c r="K907">
        <v>1290663926</v>
      </c>
      <c r="L907" s="19">
        <f>(((K907/60)/60/24)+DATE(1970,1,1)+(-5/24))</f>
        <v>40507.031550925924</v>
      </c>
      <c r="M907" t="b">
        <v>0</v>
      </c>
      <c r="N907">
        <v>6</v>
      </c>
      <c r="O907" t="b">
        <v>0</v>
      </c>
      <c r="P907" t="s">
        <v>8278</v>
      </c>
      <c r="Q907" s="5">
        <f>E907/D907</f>
        <v>3.0153846153846153E-2</v>
      </c>
      <c r="R907" s="8">
        <f>E907/N907</f>
        <v>32.666666666666664</v>
      </c>
      <c r="S907" s="9" t="str">
        <f>LEFT(P907, SEARCH("/",P907,1)-1)</f>
        <v>music</v>
      </c>
      <c r="T907" s="9" t="str">
        <f>RIGHT(P907,LEN(P907)-SEARCH("/",P907,1))</f>
        <v>jazz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9">
        <f>(((I908/60)/60/24)+DATE(1970,1,1)+(-5/24))</f>
        <v>41710.939699074072</v>
      </c>
      <c r="K908">
        <v>1392093190</v>
      </c>
      <c r="L908" s="19">
        <f>(((K908/60)/60/24)+DATE(1970,1,1)+(-5/24))</f>
        <v>41680.981365740736</v>
      </c>
      <c r="M908" t="b">
        <v>0</v>
      </c>
      <c r="N908">
        <v>0</v>
      </c>
      <c r="O908" t="b">
        <v>0</v>
      </c>
      <c r="P908" t="s">
        <v>8278</v>
      </c>
      <c r="Q908" s="5">
        <f>E908/D908</f>
        <v>0</v>
      </c>
      <c r="R908" s="8" t="e">
        <f>E908/N908</f>
        <v>#DIV/0!</v>
      </c>
      <c r="S908" s="9" t="str">
        <f>LEFT(P908, SEARCH("/",P908,1)-1)</f>
        <v>music</v>
      </c>
      <c r="T908" s="9" t="str">
        <f>RIGHT(P908,LEN(P908)-SEARCH("/",P908,1))</f>
        <v>jazz</v>
      </c>
    </row>
    <row r="909" spans="1:20" ht="30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9">
        <f>(((I909/60)/60/24)+DATE(1970,1,1)+(-5/24))</f>
        <v>40796.9840625</v>
      </c>
      <c r="K909">
        <v>1313123823</v>
      </c>
      <c r="L909" s="19">
        <f>(((K909/60)/60/24)+DATE(1970,1,1)+(-5/24))</f>
        <v>40766.9840625</v>
      </c>
      <c r="M909" t="b">
        <v>0</v>
      </c>
      <c r="N909">
        <v>0</v>
      </c>
      <c r="O909" t="b">
        <v>0</v>
      </c>
      <c r="P909" t="s">
        <v>8278</v>
      </c>
      <c r="Q909" s="5">
        <f>E909/D909</f>
        <v>0</v>
      </c>
      <c r="R909" s="8" t="e">
        <f>E909/N909</f>
        <v>#DIV/0!</v>
      </c>
      <c r="S909" s="9" t="str">
        <f>LEFT(P909, SEARCH("/",P909,1)-1)</f>
        <v>music</v>
      </c>
      <c r="T909" s="9" t="str">
        <f>RIGHT(P909,LEN(P909)-SEARCH("/",P909,1))</f>
        <v>jazz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9">
        <f>(((I910/60)/60/24)+DATE(1970,1,1)+(-5/24))</f>
        <v>40385.999305555553</v>
      </c>
      <c r="K910">
        <v>1276283655</v>
      </c>
      <c r="L910" s="19">
        <f>(((K910/60)/60/24)+DATE(1970,1,1)+(-5/24))</f>
        <v>40340.593229166661</v>
      </c>
      <c r="M910" t="b">
        <v>0</v>
      </c>
      <c r="N910">
        <v>0</v>
      </c>
      <c r="O910" t="b">
        <v>0</v>
      </c>
      <c r="P910" t="s">
        <v>8278</v>
      </c>
      <c r="Q910" s="5">
        <f>E910/D910</f>
        <v>0</v>
      </c>
      <c r="R910" s="8" t="e">
        <f>E910/N910</f>
        <v>#DIV/0!</v>
      </c>
      <c r="S910" s="9" t="str">
        <f>LEFT(P910, SEARCH("/",P910,1)-1)</f>
        <v>music</v>
      </c>
      <c r="T910" s="9" t="str">
        <f>RIGHT(P910,LEN(P910)-SEARCH("/",P910,1))</f>
        <v>jazz</v>
      </c>
    </row>
    <row r="911" spans="1:20" ht="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9">
        <f>(((I911/60)/60/24)+DATE(1970,1,1)+(-5/24))</f>
        <v>41112.958333333328</v>
      </c>
      <c r="K911">
        <v>1340296440</v>
      </c>
      <c r="L911" s="19">
        <f>(((K911/60)/60/24)+DATE(1970,1,1)+(-5/24))</f>
        <v>41081.481944444444</v>
      </c>
      <c r="M911" t="b">
        <v>0</v>
      </c>
      <c r="N911">
        <v>8</v>
      </c>
      <c r="O911" t="b">
        <v>0</v>
      </c>
      <c r="P911" t="s">
        <v>8278</v>
      </c>
      <c r="Q911" s="5">
        <f>E911/D911</f>
        <v>3.2500000000000001E-2</v>
      </c>
      <c r="R911" s="8">
        <f>E911/N911</f>
        <v>65</v>
      </c>
      <c r="S911" s="9" t="str">
        <f>LEFT(P911, SEARCH("/",P911,1)-1)</f>
        <v>music</v>
      </c>
      <c r="T911" s="9" t="str">
        <f>RIGHT(P911,LEN(P911)-SEARCH("/",P911,1))</f>
        <v>jazz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9">
        <f>(((I912/60)/60/24)+DATE(1970,1,1)+(-5/24))</f>
        <v>42797.337025462963</v>
      </c>
      <c r="K912">
        <v>1483362319</v>
      </c>
      <c r="L912" s="19">
        <f>(((K912/60)/60/24)+DATE(1970,1,1)+(-5/24))</f>
        <v>42737.337025462963</v>
      </c>
      <c r="M912" t="b">
        <v>0</v>
      </c>
      <c r="N912">
        <v>5</v>
      </c>
      <c r="O912" t="b">
        <v>0</v>
      </c>
      <c r="P912" t="s">
        <v>8278</v>
      </c>
      <c r="Q912" s="5">
        <f>E912/D912</f>
        <v>0.22363636363636363</v>
      </c>
      <c r="R912" s="8">
        <f>E912/N912</f>
        <v>24.6</v>
      </c>
      <c r="S912" s="9" t="str">
        <f>LEFT(P912, SEARCH("/",P912,1)-1)</f>
        <v>music</v>
      </c>
      <c r="T912" s="9" t="str">
        <f>RIGHT(P912,LEN(P912)-SEARCH("/",P912,1))</f>
        <v>jazz</v>
      </c>
    </row>
    <row r="913" spans="1:20" ht="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9">
        <f>(((I913/60)/60/24)+DATE(1970,1,1)+(-5/24))</f>
        <v>41662.796817129631</v>
      </c>
      <c r="K913">
        <v>1388707645</v>
      </c>
      <c r="L913" s="19">
        <f>(((K913/60)/60/24)+DATE(1970,1,1)+(-5/24))</f>
        <v>41641.796817129631</v>
      </c>
      <c r="M913" t="b">
        <v>0</v>
      </c>
      <c r="N913">
        <v>0</v>
      </c>
      <c r="O913" t="b">
        <v>0</v>
      </c>
      <c r="P913" t="s">
        <v>8278</v>
      </c>
      <c r="Q913" s="5">
        <f>E913/D913</f>
        <v>0</v>
      </c>
      <c r="R913" s="8" t="e">
        <f>E913/N913</f>
        <v>#DIV/0!</v>
      </c>
      <c r="S913" s="9" t="str">
        <f>LEFT(P913, SEARCH("/",P913,1)-1)</f>
        <v>music</v>
      </c>
      <c r="T913" s="9" t="str">
        <f>RIGHT(P913,LEN(P913)-SEARCH("/",P913,1))</f>
        <v>jazz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9">
        <f>(((I914/60)/60/24)+DATE(1970,1,1)+(-5/24))</f>
        <v>41253.942673611105</v>
      </c>
      <c r="K914">
        <v>1350009447</v>
      </c>
      <c r="L914" s="19">
        <f>(((K914/60)/60/24)+DATE(1970,1,1)+(-5/24))</f>
        <v>41193.901006944441</v>
      </c>
      <c r="M914" t="b">
        <v>0</v>
      </c>
      <c r="N914">
        <v>2</v>
      </c>
      <c r="O914" t="b">
        <v>0</v>
      </c>
      <c r="P914" t="s">
        <v>8278</v>
      </c>
      <c r="Q914" s="5">
        <f>E914/D914</f>
        <v>8.5714285714285719E-3</v>
      </c>
      <c r="R914" s="8">
        <f>E914/N914</f>
        <v>15</v>
      </c>
      <c r="S914" s="9" t="str">
        <f>LEFT(P914, SEARCH("/",P914,1)-1)</f>
        <v>music</v>
      </c>
      <c r="T914" s="9" t="str">
        <f>RIGHT(P914,LEN(P914)-SEARCH("/",P914,1))</f>
        <v>jazz</v>
      </c>
    </row>
    <row r="915" spans="1:20" ht="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9">
        <f>(((I915/60)/60/24)+DATE(1970,1,1)+(-5/24))</f>
        <v>41033.930775462963</v>
      </c>
      <c r="K915">
        <v>1333596019</v>
      </c>
      <c r="L915" s="19">
        <f>(((K915/60)/60/24)+DATE(1970,1,1)+(-5/24))</f>
        <v>41003.930775462963</v>
      </c>
      <c r="M915" t="b">
        <v>0</v>
      </c>
      <c r="N915">
        <v>24</v>
      </c>
      <c r="O915" t="b">
        <v>0</v>
      </c>
      <c r="P915" t="s">
        <v>8278</v>
      </c>
      <c r="Q915" s="5">
        <f>E915/D915</f>
        <v>6.6066666666666662E-2</v>
      </c>
      <c r="R915" s="8">
        <f>E915/N915</f>
        <v>82.583333333333329</v>
      </c>
      <c r="S915" s="9" t="str">
        <f>LEFT(P915, SEARCH("/",P915,1)-1)</f>
        <v>music</v>
      </c>
      <c r="T915" s="9" t="str">
        <f>RIGHT(P915,LEN(P915)-SEARCH("/",P915,1))</f>
        <v>jazz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9">
        <f>(((I916/60)/60/24)+DATE(1970,1,1)+(-5/24))</f>
        <v>41146.554942129631</v>
      </c>
      <c r="K916">
        <v>1343326747</v>
      </c>
      <c r="L916" s="19">
        <f>(((K916/60)/60/24)+DATE(1970,1,1)+(-5/24))</f>
        <v>41116.554942129631</v>
      </c>
      <c r="M916" t="b">
        <v>0</v>
      </c>
      <c r="N916">
        <v>0</v>
      </c>
      <c r="O916" t="b">
        <v>0</v>
      </c>
      <c r="P916" t="s">
        <v>8278</v>
      </c>
      <c r="Q916" s="5">
        <f>E916/D916</f>
        <v>0</v>
      </c>
      <c r="R916" s="8" t="e">
        <f>E916/N916</f>
        <v>#DIV/0!</v>
      </c>
      <c r="S916" s="9" t="str">
        <f>LEFT(P916, SEARCH("/",P916,1)-1)</f>
        <v>music</v>
      </c>
      <c r="T916" s="9" t="str">
        <f>RIGHT(P916,LEN(P916)-SEARCH("/",P916,1))</f>
        <v>jazz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9">
        <f>(((I917/60)/60/24)+DATE(1970,1,1)+(-5/24))</f>
        <v>40968.999305555553</v>
      </c>
      <c r="K917">
        <v>1327853914</v>
      </c>
      <c r="L917" s="19">
        <f>(((K917/60)/60/24)+DATE(1970,1,1)+(-5/24))</f>
        <v>40937.471226851849</v>
      </c>
      <c r="M917" t="b">
        <v>0</v>
      </c>
      <c r="N917">
        <v>9</v>
      </c>
      <c r="O917" t="b">
        <v>0</v>
      </c>
      <c r="P917" t="s">
        <v>8278</v>
      </c>
      <c r="Q917" s="5">
        <f>E917/D917</f>
        <v>5.7692307692307696E-2</v>
      </c>
      <c r="R917" s="8">
        <f>E917/N917</f>
        <v>41.666666666666664</v>
      </c>
      <c r="S917" s="9" t="str">
        <f>LEFT(P917, SEARCH("/",P917,1)-1)</f>
        <v>music</v>
      </c>
      <c r="T917" s="9" t="str">
        <f>RIGHT(P917,LEN(P917)-SEARCH("/",P917,1))</f>
        <v>jazz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9">
        <f>(((I918/60)/60/24)+DATE(1970,1,1)+(-5/24))</f>
        <v>40473</v>
      </c>
      <c r="K918">
        <v>1284409734</v>
      </c>
      <c r="L918" s="19">
        <f>(((K918/60)/60/24)+DATE(1970,1,1)+(-5/24))</f>
        <v>40434.645069444443</v>
      </c>
      <c r="M918" t="b">
        <v>0</v>
      </c>
      <c r="N918">
        <v>0</v>
      </c>
      <c r="O918" t="b">
        <v>0</v>
      </c>
      <c r="P918" t="s">
        <v>8278</v>
      </c>
      <c r="Q918" s="5">
        <f>E918/D918</f>
        <v>0</v>
      </c>
      <c r="R918" s="8" t="e">
        <f>E918/N918</f>
        <v>#DIV/0!</v>
      </c>
      <c r="S918" s="9" t="str">
        <f>LEFT(P918, SEARCH("/",P918,1)-1)</f>
        <v>music</v>
      </c>
      <c r="T918" s="9" t="str">
        <f>RIGHT(P918,LEN(P918)-SEARCH("/",P918,1))</f>
        <v>jazz</v>
      </c>
    </row>
    <row r="919" spans="1:20" ht="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9">
        <f>(((I919/60)/60/24)+DATE(1970,1,1)+(-5/24))</f>
        <v>41833.895833333328</v>
      </c>
      <c r="K919">
        <v>1402612730</v>
      </c>
      <c r="L919" s="19">
        <f>(((K919/60)/60/24)+DATE(1970,1,1)+(-5/24))</f>
        <v>41802.735300925924</v>
      </c>
      <c r="M919" t="b">
        <v>0</v>
      </c>
      <c r="N919">
        <v>1</v>
      </c>
      <c r="O919" t="b">
        <v>0</v>
      </c>
      <c r="P919" t="s">
        <v>8278</v>
      </c>
      <c r="Q919" s="5">
        <f>E919/D919</f>
        <v>6.0000000000000001E-3</v>
      </c>
      <c r="R919" s="8">
        <f>E919/N919</f>
        <v>30</v>
      </c>
      <c r="S919" s="9" t="str">
        <f>LEFT(P919, SEARCH("/",P919,1)-1)</f>
        <v>music</v>
      </c>
      <c r="T919" s="9" t="str">
        <f>RIGHT(P919,LEN(P919)-SEARCH("/",P919,1))</f>
        <v>jazz</v>
      </c>
    </row>
    <row r="920" spans="1:20" ht="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9">
        <f>(((I920/60)/60/24)+DATE(1970,1,1)+(-5/24))</f>
        <v>41974.749548611107</v>
      </c>
      <c r="K920">
        <v>1414879161</v>
      </c>
      <c r="L920" s="19">
        <f>(((K920/60)/60/24)+DATE(1970,1,1)+(-5/24))</f>
        <v>41944.707881944443</v>
      </c>
      <c r="M920" t="b">
        <v>0</v>
      </c>
      <c r="N920">
        <v>10</v>
      </c>
      <c r="O920" t="b">
        <v>0</v>
      </c>
      <c r="P920" t="s">
        <v>8278</v>
      </c>
      <c r="Q920" s="5">
        <f>E920/D920</f>
        <v>5.0256410256410255E-2</v>
      </c>
      <c r="R920" s="8">
        <f>E920/N920</f>
        <v>19.600000000000001</v>
      </c>
      <c r="S920" s="9" t="str">
        <f>LEFT(P920, SEARCH("/",P920,1)-1)</f>
        <v>music</v>
      </c>
      <c r="T920" s="9" t="str">
        <f>RIGHT(P920,LEN(P920)-SEARCH("/",P920,1))</f>
        <v>jazz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9">
        <f>(((I921/60)/60/24)+DATE(1970,1,1)+(-5/24))</f>
        <v>41262.433391203704</v>
      </c>
      <c r="K921">
        <v>1352906645</v>
      </c>
      <c r="L921" s="19">
        <f>(((K921/60)/60/24)+DATE(1970,1,1)+(-5/24))</f>
        <v>41227.433391203704</v>
      </c>
      <c r="M921" t="b">
        <v>0</v>
      </c>
      <c r="N921">
        <v>1</v>
      </c>
      <c r="O921" t="b">
        <v>0</v>
      </c>
      <c r="P921" t="s">
        <v>8278</v>
      </c>
      <c r="Q921" s="5">
        <f>E921/D921</f>
        <v>5.0000000000000001E-3</v>
      </c>
      <c r="R921" s="8">
        <f>E921/N921</f>
        <v>100</v>
      </c>
      <c r="S921" s="9" t="str">
        <f>LEFT(P921, SEARCH("/",P921,1)-1)</f>
        <v>music</v>
      </c>
      <c r="T921" s="9" t="str">
        <f>RIGHT(P921,LEN(P921)-SEARCH("/",P921,1))</f>
        <v>jazz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9">
        <f>(((I922/60)/60/24)+DATE(1970,1,1)+(-5/24))</f>
        <v>41592.504884259259</v>
      </c>
      <c r="K922">
        <v>1381853222</v>
      </c>
      <c r="L922" s="19">
        <f>(((K922/60)/60/24)+DATE(1970,1,1)+(-5/24))</f>
        <v>41562.463217592594</v>
      </c>
      <c r="M922" t="b">
        <v>0</v>
      </c>
      <c r="N922">
        <v>0</v>
      </c>
      <c r="O922" t="b">
        <v>0</v>
      </c>
      <c r="P922" t="s">
        <v>8278</v>
      </c>
      <c r="Q922" s="5">
        <f>E922/D922</f>
        <v>0</v>
      </c>
      <c r="R922" s="8" t="e">
        <f>E922/N922</f>
        <v>#DIV/0!</v>
      </c>
      <c r="S922" s="9" t="str">
        <f>LEFT(P922, SEARCH("/",P922,1)-1)</f>
        <v>music</v>
      </c>
      <c r="T922" s="9" t="str">
        <f>RIGHT(P922,LEN(P922)-SEARCH("/",P922,1))</f>
        <v>jazz</v>
      </c>
    </row>
    <row r="923" spans="1:20" ht="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9">
        <f>(((I923/60)/60/24)+DATE(1970,1,1)+(-5/24))</f>
        <v>40889.004351851851</v>
      </c>
      <c r="K923">
        <v>1320033976</v>
      </c>
      <c r="L923" s="19">
        <f>(((K923/60)/60/24)+DATE(1970,1,1)+(-5/24))</f>
        <v>40846.962685185179</v>
      </c>
      <c r="M923" t="b">
        <v>0</v>
      </c>
      <c r="N923">
        <v>20</v>
      </c>
      <c r="O923" t="b">
        <v>0</v>
      </c>
      <c r="P923" t="s">
        <v>8278</v>
      </c>
      <c r="Q923" s="5">
        <f>E923/D923</f>
        <v>0.309</v>
      </c>
      <c r="R923" s="8">
        <f>E923/N923</f>
        <v>231.75</v>
      </c>
      <c r="S923" s="9" t="str">
        <f>LEFT(P923, SEARCH("/",P923,1)-1)</f>
        <v>music</v>
      </c>
      <c r="T923" s="9" t="str">
        <f>RIGHT(P923,LEN(P923)-SEARCH("/",P923,1))</f>
        <v>jazz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9">
        <f>(((I924/60)/60/24)+DATE(1970,1,1)+(-5/24))</f>
        <v>41913.32167824074</v>
      </c>
      <c r="K924">
        <v>1409143393</v>
      </c>
      <c r="L924" s="19">
        <f>(((K924/60)/60/24)+DATE(1970,1,1)+(-5/24))</f>
        <v>41878.32167824074</v>
      </c>
      <c r="M924" t="b">
        <v>0</v>
      </c>
      <c r="N924">
        <v>30</v>
      </c>
      <c r="O924" t="b">
        <v>0</v>
      </c>
      <c r="P924" t="s">
        <v>8278</v>
      </c>
      <c r="Q924" s="5">
        <f>E924/D924</f>
        <v>0.21037037037037037</v>
      </c>
      <c r="R924" s="8">
        <f>E924/N924</f>
        <v>189.33333333333334</v>
      </c>
      <c r="S924" s="9" t="str">
        <f>LEFT(P924, SEARCH("/",P924,1)-1)</f>
        <v>music</v>
      </c>
      <c r="T924" s="9" t="str">
        <f>RIGHT(P924,LEN(P924)-SEARCH("/",P924,1))</f>
        <v>jazz</v>
      </c>
    </row>
    <row r="925" spans="1:20" ht="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9">
        <f>(((I925/60)/60/24)+DATE(1970,1,1)+(-5/24))</f>
        <v>41964.793090277781</v>
      </c>
      <c r="K925">
        <v>1414018923</v>
      </c>
      <c r="L925" s="19">
        <f>(((K925/60)/60/24)+DATE(1970,1,1)+(-5/24))</f>
        <v>41934.751423611109</v>
      </c>
      <c r="M925" t="b">
        <v>0</v>
      </c>
      <c r="N925">
        <v>6</v>
      </c>
      <c r="O925" t="b">
        <v>0</v>
      </c>
      <c r="P925" t="s">
        <v>8278</v>
      </c>
      <c r="Q925" s="5">
        <f>E925/D925</f>
        <v>2.1999999999999999E-2</v>
      </c>
      <c r="R925" s="8">
        <f>E925/N925</f>
        <v>55</v>
      </c>
      <c r="S925" s="9" t="str">
        <f>LEFT(P925, SEARCH("/",P925,1)-1)</f>
        <v>music</v>
      </c>
      <c r="T925" s="9" t="str">
        <f>RIGHT(P925,LEN(P925)-SEARCH("/",P925,1))</f>
        <v>jazz</v>
      </c>
    </row>
    <row r="926" spans="1:20" ht="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9">
        <f>(((I926/60)/60/24)+DATE(1970,1,1)+(-5/24))</f>
        <v>41318.734594907408</v>
      </c>
      <c r="K926">
        <v>1358203069</v>
      </c>
      <c r="L926" s="19">
        <f>(((K926/60)/60/24)+DATE(1970,1,1)+(-5/24))</f>
        <v>41288.734594907408</v>
      </c>
      <c r="M926" t="b">
        <v>0</v>
      </c>
      <c r="N926">
        <v>15</v>
      </c>
      <c r="O926" t="b">
        <v>0</v>
      </c>
      <c r="P926" t="s">
        <v>8278</v>
      </c>
      <c r="Q926" s="5">
        <f>E926/D926</f>
        <v>0.109</v>
      </c>
      <c r="R926" s="8">
        <f>E926/N926</f>
        <v>21.8</v>
      </c>
      <c r="S926" s="9" t="str">
        <f>LEFT(P926, SEARCH("/",P926,1)-1)</f>
        <v>music</v>
      </c>
      <c r="T926" s="9" t="str">
        <f>RIGHT(P926,LEN(P926)-SEARCH("/",P926,1))</f>
        <v>jazz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9">
        <f>(((I927/60)/60/24)+DATE(1970,1,1)+(-5/24))</f>
        <v>41605.71424768518</v>
      </c>
      <c r="K927">
        <v>1382994511</v>
      </c>
      <c r="L927" s="19">
        <f>(((K927/60)/60/24)+DATE(1970,1,1)+(-5/24))</f>
        <v>41575.672581018516</v>
      </c>
      <c r="M927" t="b">
        <v>0</v>
      </c>
      <c r="N927">
        <v>5</v>
      </c>
      <c r="O927" t="b">
        <v>0</v>
      </c>
      <c r="P927" t="s">
        <v>8278</v>
      </c>
      <c r="Q927" s="5">
        <f>E927/D927</f>
        <v>2.6666666666666668E-2</v>
      </c>
      <c r="R927" s="8">
        <f>E927/N927</f>
        <v>32</v>
      </c>
      <c r="S927" s="9" t="str">
        <f>LEFT(P927, SEARCH("/",P927,1)-1)</f>
        <v>music</v>
      </c>
      <c r="T927" s="9" t="str">
        <f>RIGHT(P927,LEN(P927)-SEARCH("/",P927,1))</f>
        <v>jazz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9">
        <f>(((I928/60)/60/24)+DATE(1970,1,1)+(-5/24))</f>
        <v>40367.736111111109</v>
      </c>
      <c r="K928">
        <v>1276043330</v>
      </c>
      <c r="L928" s="19">
        <f>(((K928/60)/60/24)+DATE(1970,1,1)+(-5/24))</f>
        <v>40337.811689814815</v>
      </c>
      <c r="M928" t="b">
        <v>0</v>
      </c>
      <c r="N928">
        <v>0</v>
      </c>
      <c r="O928" t="b">
        <v>0</v>
      </c>
      <c r="P928" t="s">
        <v>8278</v>
      </c>
      <c r="Q928" s="5">
        <f>E928/D928</f>
        <v>0</v>
      </c>
      <c r="R928" s="8" t="e">
        <f>E928/N928</f>
        <v>#DIV/0!</v>
      </c>
      <c r="S928" s="9" t="str">
        <f>LEFT(P928, SEARCH("/",P928,1)-1)</f>
        <v>music</v>
      </c>
      <c r="T928" s="9" t="str">
        <f>RIGHT(P928,LEN(P928)-SEARCH("/",P928,1))</f>
        <v>jazz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9">
        <f>(((I929/60)/60/24)+DATE(1970,1,1)+(-5/24))</f>
        <v>41043.614525462959</v>
      </c>
      <c r="K929">
        <v>1334432695</v>
      </c>
      <c r="L929" s="19">
        <f>(((K929/60)/60/24)+DATE(1970,1,1)+(-5/24))</f>
        <v>41013.614525462959</v>
      </c>
      <c r="M929" t="b">
        <v>0</v>
      </c>
      <c r="N929">
        <v>0</v>
      </c>
      <c r="O929" t="b">
        <v>0</v>
      </c>
      <c r="P929" t="s">
        <v>8278</v>
      </c>
      <c r="Q929" s="5">
        <f>E929/D929</f>
        <v>0</v>
      </c>
      <c r="R929" s="8" t="e">
        <f>E929/N929</f>
        <v>#DIV/0!</v>
      </c>
      <c r="S929" s="9" t="str">
        <f>LEFT(P929, SEARCH("/",P929,1)-1)</f>
        <v>music</v>
      </c>
      <c r="T929" s="9" t="str">
        <f>RIGHT(P929,LEN(P929)-SEARCH("/",P929,1))</f>
        <v>jazz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9">
        <f>(((I930/60)/60/24)+DATE(1970,1,1)+(-5/24))</f>
        <v>41230.791666666664</v>
      </c>
      <c r="K930">
        <v>1348864913</v>
      </c>
      <c r="L930" s="19">
        <f>(((K930/60)/60/24)+DATE(1970,1,1)+(-5/24))</f>
        <v>41180.654085648144</v>
      </c>
      <c r="M930" t="b">
        <v>0</v>
      </c>
      <c r="N930">
        <v>28</v>
      </c>
      <c r="O930" t="b">
        <v>0</v>
      </c>
      <c r="P930" t="s">
        <v>8278</v>
      </c>
      <c r="Q930" s="5">
        <f>E930/D930</f>
        <v>0.10862068965517241</v>
      </c>
      <c r="R930" s="8">
        <f>E930/N930</f>
        <v>56.25</v>
      </c>
      <c r="S930" s="9" t="str">
        <f>LEFT(P930, SEARCH("/",P930,1)-1)</f>
        <v>music</v>
      </c>
      <c r="T930" s="9" t="str">
        <f>RIGHT(P930,LEN(P930)-SEARCH("/",P930,1))</f>
        <v>jazz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9">
        <f>(((I931/60)/60/24)+DATE(1970,1,1)+(-5/24))</f>
        <v>41007.988067129627</v>
      </c>
      <c r="K931">
        <v>1331358169</v>
      </c>
      <c r="L931" s="19">
        <f>(((K931/60)/60/24)+DATE(1970,1,1)+(-5/24))</f>
        <v>40978.029733796291</v>
      </c>
      <c r="M931" t="b">
        <v>0</v>
      </c>
      <c r="N931">
        <v>0</v>
      </c>
      <c r="O931" t="b">
        <v>0</v>
      </c>
      <c r="P931" t="s">
        <v>8278</v>
      </c>
      <c r="Q931" s="5">
        <f>E931/D931</f>
        <v>0</v>
      </c>
      <c r="R931" s="8" t="e">
        <f>E931/N931</f>
        <v>#DIV/0!</v>
      </c>
      <c r="S931" s="9" t="str">
        <f>LEFT(P931, SEARCH("/",P931,1)-1)</f>
        <v>music</v>
      </c>
      <c r="T931" s="9" t="str">
        <f>RIGHT(P931,LEN(P931)-SEARCH("/",P931,1))</f>
        <v>jazz</v>
      </c>
    </row>
    <row r="932" spans="1:20" ht="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9">
        <f>(((I932/60)/60/24)+DATE(1970,1,1)+(-5/24))</f>
        <v>40354.688888888886</v>
      </c>
      <c r="K932">
        <v>1273874306</v>
      </c>
      <c r="L932" s="19">
        <f>(((K932/60)/60/24)+DATE(1970,1,1)+(-5/24))</f>
        <v>40312.707245370366</v>
      </c>
      <c r="M932" t="b">
        <v>0</v>
      </c>
      <c r="N932">
        <v>5</v>
      </c>
      <c r="O932" t="b">
        <v>0</v>
      </c>
      <c r="P932" t="s">
        <v>8278</v>
      </c>
      <c r="Q932" s="5">
        <f>E932/D932</f>
        <v>0.38333333333333336</v>
      </c>
      <c r="R932" s="8">
        <f>E932/N932</f>
        <v>69</v>
      </c>
      <c r="S932" s="9" t="str">
        <f>LEFT(P932, SEARCH("/",P932,1)-1)</f>
        <v>music</v>
      </c>
      <c r="T932" s="9" t="str">
        <f>RIGHT(P932,LEN(P932)-SEARCH("/",P932,1))</f>
        <v>jazz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9">
        <f>(((I933/60)/60/24)+DATE(1970,1,1)+(-5/24))</f>
        <v>41714.708333333328</v>
      </c>
      <c r="K933">
        <v>1392021502</v>
      </c>
      <c r="L933" s="19">
        <f>(((K933/60)/60/24)+DATE(1970,1,1)+(-5/24))</f>
        <v>41680.151643518519</v>
      </c>
      <c r="M933" t="b">
        <v>0</v>
      </c>
      <c r="N933">
        <v>7</v>
      </c>
      <c r="O933" t="b">
        <v>0</v>
      </c>
      <c r="P933" t="s">
        <v>8278</v>
      </c>
      <c r="Q933" s="5">
        <f>E933/D933</f>
        <v>6.5500000000000003E-2</v>
      </c>
      <c r="R933" s="8">
        <f>E933/N933</f>
        <v>18.714285714285715</v>
      </c>
      <c r="S933" s="9" t="str">
        <f>LEFT(P933, SEARCH("/",P933,1)-1)</f>
        <v>music</v>
      </c>
      <c r="T933" s="9" t="str">
        <f>RIGHT(P933,LEN(P933)-SEARCH("/",P933,1))</f>
        <v>jazz</v>
      </c>
    </row>
    <row r="934" spans="1:20" ht="30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9">
        <f>(((I934/60)/60/24)+DATE(1970,1,1)+(-5/24))</f>
        <v>41355.719270833331</v>
      </c>
      <c r="K934">
        <v>1360106145</v>
      </c>
      <c r="L934" s="19">
        <f>(((K934/60)/60/24)+DATE(1970,1,1)+(-5/24))</f>
        <v>41310.760937499996</v>
      </c>
      <c r="M934" t="b">
        <v>0</v>
      </c>
      <c r="N934">
        <v>30</v>
      </c>
      <c r="O934" t="b">
        <v>0</v>
      </c>
      <c r="P934" t="s">
        <v>8278</v>
      </c>
      <c r="Q934" s="5">
        <f>E934/D934</f>
        <v>0.14536842105263159</v>
      </c>
      <c r="R934" s="8">
        <f>E934/N934</f>
        <v>46.033333333333331</v>
      </c>
      <c r="S934" s="9" t="str">
        <f>LEFT(P934, SEARCH("/",P934,1)-1)</f>
        <v>music</v>
      </c>
      <c r="T934" s="9" t="str">
        <f>RIGHT(P934,LEN(P934)-SEARCH("/",P934,1))</f>
        <v>jazz</v>
      </c>
    </row>
    <row r="935" spans="1:20" ht="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9">
        <f>(((I935/60)/60/24)+DATE(1970,1,1)+(-5/24))</f>
        <v>41770.960752314815</v>
      </c>
      <c r="K935">
        <v>1394683409</v>
      </c>
      <c r="L935" s="19">
        <f>(((K935/60)/60/24)+DATE(1970,1,1)+(-5/24))</f>
        <v>41710.960752314815</v>
      </c>
      <c r="M935" t="b">
        <v>0</v>
      </c>
      <c r="N935">
        <v>2</v>
      </c>
      <c r="O935" t="b">
        <v>0</v>
      </c>
      <c r="P935" t="s">
        <v>8278</v>
      </c>
      <c r="Q935" s="5">
        <f>E935/D935</f>
        <v>0.06</v>
      </c>
      <c r="R935" s="8">
        <f>E935/N935</f>
        <v>60</v>
      </c>
      <c r="S935" s="9" t="str">
        <f>LEFT(P935, SEARCH("/",P935,1)-1)</f>
        <v>music</v>
      </c>
      <c r="T935" s="9" t="str">
        <f>RIGHT(P935,LEN(P935)-SEARCH("/",P935,1))</f>
        <v>jazz</v>
      </c>
    </row>
    <row r="936" spans="1:20" ht="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9">
        <f>(((I936/60)/60/24)+DATE(1970,1,1)+(-5/24))</f>
        <v>41763.041666666664</v>
      </c>
      <c r="K936">
        <v>1396633284</v>
      </c>
      <c r="L936" s="19">
        <f>(((K936/60)/60/24)+DATE(1970,1,1)+(-5/24))</f>
        <v>41733.528749999998</v>
      </c>
      <c r="M936" t="b">
        <v>0</v>
      </c>
      <c r="N936">
        <v>30</v>
      </c>
      <c r="O936" t="b">
        <v>0</v>
      </c>
      <c r="P936" t="s">
        <v>8278</v>
      </c>
      <c r="Q936" s="5">
        <f>E936/D936</f>
        <v>0.30399999999999999</v>
      </c>
      <c r="R936" s="8">
        <f>E936/N936</f>
        <v>50.666666666666664</v>
      </c>
      <c r="S936" s="9" t="str">
        <f>LEFT(P936, SEARCH("/",P936,1)-1)</f>
        <v>music</v>
      </c>
      <c r="T936" s="9" t="str">
        <f>RIGHT(P936,LEN(P936)-SEARCH("/",P936,1))</f>
        <v>jazz</v>
      </c>
    </row>
    <row r="937" spans="1:20" ht="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9">
        <f>(((I937/60)/60/24)+DATE(1970,1,1)+(-5/24))</f>
        <v>42398.125335648147</v>
      </c>
      <c r="K937">
        <v>1451462429</v>
      </c>
      <c r="L937" s="19">
        <f>(((K937/60)/60/24)+DATE(1970,1,1)+(-5/24))</f>
        <v>42368.125335648147</v>
      </c>
      <c r="M937" t="b">
        <v>0</v>
      </c>
      <c r="N937">
        <v>2</v>
      </c>
      <c r="O937" t="b">
        <v>0</v>
      </c>
      <c r="P937" t="s">
        <v>8278</v>
      </c>
      <c r="Q937" s="5">
        <f>E937/D937</f>
        <v>1.4285714285714285E-2</v>
      </c>
      <c r="R937" s="8">
        <f>E937/N937</f>
        <v>25</v>
      </c>
      <c r="S937" s="9" t="str">
        <f>LEFT(P937, SEARCH("/",P937,1)-1)</f>
        <v>music</v>
      </c>
      <c r="T937" s="9" t="str">
        <f>RIGHT(P937,LEN(P937)-SEARCH("/",P937,1))</f>
        <v>jazz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9">
        <f>(((I938/60)/60/24)+DATE(1970,1,1)+(-5/24))</f>
        <v>40926.625</v>
      </c>
      <c r="K938">
        <v>1323131689</v>
      </c>
      <c r="L938" s="19">
        <f>(((K938/60)/60/24)+DATE(1970,1,1)+(-5/24))</f>
        <v>40882.815844907404</v>
      </c>
      <c r="M938" t="b">
        <v>0</v>
      </c>
      <c r="N938">
        <v>0</v>
      </c>
      <c r="O938" t="b">
        <v>0</v>
      </c>
      <c r="P938" t="s">
        <v>8278</v>
      </c>
      <c r="Q938" s="5">
        <f>E938/D938</f>
        <v>0</v>
      </c>
      <c r="R938" s="8" t="e">
        <f>E938/N938</f>
        <v>#DIV/0!</v>
      </c>
      <c r="S938" s="9" t="str">
        <f>LEFT(P938, SEARCH("/",P938,1)-1)</f>
        <v>music</v>
      </c>
      <c r="T938" s="9" t="str">
        <f>RIGHT(P938,LEN(P938)-SEARCH("/",P938,1))</f>
        <v>jazz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9">
        <f>(((I939/60)/60/24)+DATE(1970,1,1)+(-5/24))</f>
        <v>41581.63144675926</v>
      </c>
      <c r="K939">
        <v>1380913757</v>
      </c>
      <c r="L939" s="19">
        <f>(((K939/60)/60/24)+DATE(1970,1,1)+(-5/24))</f>
        <v>41551.589780092589</v>
      </c>
      <c r="M939" t="b">
        <v>0</v>
      </c>
      <c r="N939">
        <v>2</v>
      </c>
      <c r="O939" t="b">
        <v>0</v>
      </c>
      <c r="P939" t="s">
        <v>8278</v>
      </c>
      <c r="Q939" s="5">
        <f>E939/D939</f>
        <v>1.1428571428571429E-2</v>
      </c>
      <c r="R939" s="8">
        <f>E939/N939</f>
        <v>20</v>
      </c>
      <c r="S939" s="9" t="str">
        <f>LEFT(P939, SEARCH("/",P939,1)-1)</f>
        <v>music</v>
      </c>
      <c r="T939" s="9" t="str">
        <f>RIGHT(P939,LEN(P939)-SEARCH("/",P939,1))</f>
        <v>jazz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9">
        <f>(((I940/60)/60/24)+DATE(1970,1,1)+(-5/24))</f>
        <v>41154.27138888889</v>
      </c>
      <c r="K940">
        <v>1343993448</v>
      </c>
      <c r="L940" s="19">
        <f>(((K940/60)/60/24)+DATE(1970,1,1)+(-5/24))</f>
        <v>41124.27138888889</v>
      </c>
      <c r="M940" t="b">
        <v>0</v>
      </c>
      <c r="N940">
        <v>1</v>
      </c>
      <c r="O940" t="b">
        <v>0</v>
      </c>
      <c r="P940" t="s">
        <v>8278</v>
      </c>
      <c r="Q940" s="5">
        <f>E940/D940</f>
        <v>3.5714285714285713E-3</v>
      </c>
      <c r="R940" s="8">
        <f>E940/N940</f>
        <v>25</v>
      </c>
      <c r="S940" s="9" t="str">
        <f>LEFT(P940, SEARCH("/",P940,1)-1)</f>
        <v>music</v>
      </c>
      <c r="T940" s="9" t="str">
        <f>RIGHT(P940,LEN(P940)-SEARCH("/",P940,1))</f>
        <v>jazz</v>
      </c>
    </row>
    <row r="941" spans="1:20" ht="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9">
        <f>(((I941/60)/60/24)+DATE(1970,1,1)+(-5/24))</f>
        <v>41455.623611111107</v>
      </c>
      <c r="K941">
        <v>1369246738</v>
      </c>
      <c r="L941" s="19">
        <f>(((K941/60)/60/24)+DATE(1970,1,1)+(-5/24))</f>
        <v>41416.554837962962</v>
      </c>
      <c r="M941" t="b">
        <v>0</v>
      </c>
      <c r="N941">
        <v>2</v>
      </c>
      <c r="O941" t="b">
        <v>0</v>
      </c>
      <c r="P941" t="s">
        <v>8278</v>
      </c>
      <c r="Q941" s="5">
        <f>E941/D941</f>
        <v>1.4545454545454545E-2</v>
      </c>
      <c r="R941" s="8">
        <f>E941/N941</f>
        <v>20</v>
      </c>
      <c r="S941" s="9" t="str">
        <f>LEFT(P941, SEARCH("/",P941,1)-1)</f>
        <v>music</v>
      </c>
      <c r="T941" s="9" t="str">
        <f>RIGHT(P941,LEN(P941)-SEARCH("/",P941,1))</f>
        <v>jazz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9">
        <f>(((I942/60)/60/24)+DATE(1970,1,1)+(-5/24))</f>
        <v>42226.800069444442</v>
      </c>
      <c r="K942">
        <v>1435363926</v>
      </c>
      <c r="L942" s="19">
        <f>(((K942/60)/60/24)+DATE(1970,1,1)+(-5/24))</f>
        <v>42181.800069444442</v>
      </c>
      <c r="M942" t="b">
        <v>0</v>
      </c>
      <c r="N942">
        <v>14</v>
      </c>
      <c r="O942" t="b">
        <v>0</v>
      </c>
      <c r="P942" t="s">
        <v>8273</v>
      </c>
      <c r="Q942" s="5">
        <f>E942/D942</f>
        <v>0.17155555555555554</v>
      </c>
      <c r="R942" s="8">
        <f>E942/N942</f>
        <v>110.28571428571429</v>
      </c>
      <c r="S942" s="9" t="str">
        <f>LEFT(P942, SEARCH("/",P942,1)-1)</f>
        <v>technology</v>
      </c>
      <c r="T942" s="9" t="str">
        <f>RIGHT(P942,LEN(P942)-SEARCH("/",P942,1))</f>
        <v>wearables</v>
      </c>
    </row>
    <row r="943" spans="1:20" ht="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9">
        <f>(((I943/60)/60/24)+DATE(1970,1,1)+(-5/24))</f>
        <v>42775.888252314813</v>
      </c>
      <c r="K943">
        <v>1484101145</v>
      </c>
      <c r="L943" s="19">
        <f>(((K943/60)/60/24)+DATE(1970,1,1)+(-5/24))</f>
        <v>42745.888252314813</v>
      </c>
      <c r="M943" t="b">
        <v>0</v>
      </c>
      <c r="N943">
        <v>31</v>
      </c>
      <c r="O943" t="b">
        <v>0</v>
      </c>
      <c r="P943" t="s">
        <v>8273</v>
      </c>
      <c r="Q943" s="5">
        <f>E943/D943</f>
        <v>2.3220000000000001E-2</v>
      </c>
      <c r="R943" s="8">
        <f>E943/N943</f>
        <v>37.451612903225808</v>
      </c>
      <c r="S943" s="9" t="str">
        <f>LEFT(P943, SEARCH("/",P943,1)-1)</f>
        <v>technology</v>
      </c>
      <c r="T943" s="9" t="str">
        <f>RIGHT(P943,LEN(P943)-SEARCH("/",P943,1))</f>
        <v>wearables</v>
      </c>
    </row>
    <row r="944" spans="1:20" ht="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9">
        <f>(((I944/60)/60/24)+DATE(1970,1,1)+(-5/24))</f>
        <v>42418.634953703695</v>
      </c>
      <c r="K944">
        <v>1452716060</v>
      </c>
      <c r="L944" s="19">
        <f>(((K944/60)/60/24)+DATE(1970,1,1)+(-5/24))</f>
        <v>42382.634953703695</v>
      </c>
      <c r="M944" t="b">
        <v>0</v>
      </c>
      <c r="N944">
        <v>16</v>
      </c>
      <c r="O944" t="b">
        <v>0</v>
      </c>
      <c r="P944" t="s">
        <v>8273</v>
      </c>
      <c r="Q944" s="5">
        <f>E944/D944</f>
        <v>8.9066666666666669E-2</v>
      </c>
      <c r="R944" s="8">
        <f>E944/N944</f>
        <v>41.75</v>
      </c>
      <c r="S944" s="9" t="str">
        <f>LEFT(P944, SEARCH("/",P944,1)-1)</f>
        <v>technology</v>
      </c>
      <c r="T944" s="9" t="str">
        <f>RIGHT(P944,LEN(P944)-SEARCH("/",P944,1))</f>
        <v>wearables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9">
        <f>(((I945/60)/60/24)+DATE(1970,1,1)+(-5/24))</f>
        <v>42703.501215277771</v>
      </c>
      <c r="K945">
        <v>1477843305</v>
      </c>
      <c r="L945" s="19">
        <f>(((K945/60)/60/24)+DATE(1970,1,1)+(-5/24))</f>
        <v>42673.459548611114</v>
      </c>
      <c r="M945" t="b">
        <v>0</v>
      </c>
      <c r="N945">
        <v>12</v>
      </c>
      <c r="O945" t="b">
        <v>0</v>
      </c>
      <c r="P945" t="s">
        <v>8273</v>
      </c>
      <c r="Q945" s="5">
        <f>E945/D945</f>
        <v>9.633333333333334E-2</v>
      </c>
      <c r="R945" s="8">
        <f>E945/N945</f>
        <v>24.083333333333332</v>
      </c>
      <c r="S945" s="9" t="str">
        <f>LEFT(P945, SEARCH("/",P945,1)-1)</f>
        <v>technology</v>
      </c>
      <c r="T945" s="9" t="str">
        <f>RIGHT(P945,LEN(P945)-SEARCH("/",P945,1))</f>
        <v>wearables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9">
        <f>(((I946/60)/60/24)+DATE(1970,1,1)+(-5/24))</f>
        <v>42478.374999999993</v>
      </c>
      <c r="K946">
        <v>1458050450</v>
      </c>
      <c r="L946" s="19">
        <f>(((K946/60)/60/24)+DATE(1970,1,1)+(-5/24))</f>
        <v>42444.375578703701</v>
      </c>
      <c r="M946" t="b">
        <v>0</v>
      </c>
      <c r="N946">
        <v>96</v>
      </c>
      <c r="O946" t="b">
        <v>0</v>
      </c>
      <c r="P946" t="s">
        <v>8273</v>
      </c>
      <c r="Q946" s="5">
        <f>E946/D946</f>
        <v>0.13325999999999999</v>
      </c>
      <c r="R946" s="8">
        <f>E946/N946</f>
        <v>69.40625</v>
      </c>
      <c r="S946" s="9" t="str">
        <f>LEFT(P946, SEARCH("/",P946,1)-1)</f>
        <v>technology</v>
      </c>
      <c r="T946" s="9" t="str">
        <f>RIGHT(P946,LEN(P946)-SEARCH("/",P946,1))</f>
        <v>wearables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9">
        <f>(((I947/60)/60/24)+DATE(1970,1,1)+(-5/24))</f>
        <v>42784.790972222218</v>
      </c>
      <c r="K947">
        <v>1482958626</v>
      </c>
      <c r="L947" s="19">
        <f>(((K947/60)/60/24)+DATE(1970,1,1)+(-5/24))</f>
        <v>42732.664652777778</v>
      </c>
      <c r="M947" t="b">
        <v>0</v>
      </c>
      <c r="N947">
        <v>16</v>
      </c>
      <c r="O947" t="b">
        <v>0</v>
      </c>
      <c r="P947" t="s">
        <v>8273</v>
      </c>
      <c r="Q947" s="5">
        <f>E947/D947</f>
        <v>2.4840000000000001E-2</v>
      </c>
      <c r="R947" s="8">
        <f>E947/N947</f>
        <v>155.25</v>
      </c>
      <c r="S947" s="9" t="str">
        <f>LEFT(P947, SEARCH("/",P947,1)-1)</f>
        <v>technology</v>
      </c>
      <c r="T947" s="9" t="str">
        <f>RIGHT(P947,LEN(P947)-SEARCH("/",P947,1))</f>
        <v>wearables</v>
      </c>
    </row>
    <row r="948" spans="1:20" ht="30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9">
        <f>(((I948/60)/60/24)+DATE(1970,1,1)+(-5/24))</f>
        <v>42622.542222222219</v>
      </c>
      <c r="K948">
        <v>1470852048</v>
      </c>
      <c r="L948" s="19">
        <f>(((K948/60)/60/24)+DATE(1970,1,1)+(-5/24))</f>
        <v>42592.542222222219</v>
      </c>
      <c r="M948" t="b">
        <v>0</v>
      </c>
      <c r="N948">
        <v>5</v>
      </c>
      <c r="O948" t="b">
        <v>0</v>
      </c>
      <c r="P948" t="s">
        <v>8273</v>
      </c>
      <c r="Q948" s="5">
        <f>E948/D948</f>
        <v>1.9066666666666666E-2</v>
      </c>
      <c r="R948" s="8">
        <f>E948/N948</f>
        <v>57.2</v>
      </c>
      <c r="S948" s="9" t="str">
        <f>LEFT(P948, SEARCH("/",P948,1)-1)</f>
        <v>technology</v>
      </c>
      <c r="T948" s="9" t="str">
        <f>RIGHT(P948,LEN(P948)-SEARCH("/",P948,1))</f>
        <v>wearables</v>
      </c>
    </row>
    <row r="949" spans="1:20" ht="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9">
        <f>(((I949/60)/60/24)+DATE(1970,1,1)+(-5/24))</f>
        <v>42551.57298611111</v>
      </c>
      <c r="K949">
        <v>1462128306</v>
      </c>
      <c r="L949" s="19">
        <f>(((K949/60)/60/24)+DATE(1970,1,1)+(-5/24))</f>
        <v>42491.57298611111</v>
      </c>
      <c r="M949" t="b">
        <v>0</v>
      </c>
      <c r="N949">
        <v>0</v>
      </c>
      <c r="O949" t="b">
        <v>0</v>
      </c>
      <c r="P949" t="s">
        <v>8273</v>
      </c>
      <c r="Q949" s="5">
        <f>E949/D949</f>
        <v>0</v>
      </c>
      <c r="R949" s="8" t="e">
        <f>E949/N949</f>
        <v>#DIV/0!</v>
      </c>
      <c r="S949" s="9" t="str">
        <f>LEFT(P949, SEARCH("/",P949,1)-1)</f>
        <v>technology</v>
      </c>
      <c r="T949" s="9" t="str">
        <f>RIGHT(P949,LEN(P949)-SEARCH("/",P949,1))</f>
        <v>wearables</v>
      </c>
    </row>
    <row r="950" spans="1:20" ht="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9">
        <f>(((I950/60)/60/24)+DATE(1970,1,1)+(-5/24))</f>
        <v>42441.619953703703</v>
      </c>
      <c r="K950">
        <v>1455220364</v>
      </c>
      <c r="L950" s="19">
        <f>(((K950/60)/60/24)+DATE(1970,1,1)+(-5/24))</f>
        <v>42411.619953703703</v>
      </c>
      <c r="M950" t="b">
        <v>0</v>
      </c>
      <c r="N950">
        <v>8</v>
      </c>
      <c r="O950" t="b">
        <v>0</v>
      </c>
      <c r="P950" t="s">
        <v>8273</v>
      </c>
      <c r="Q950" s="5">
        <f>E950/D950</f>
        <v>0.12</v>
      </c>
      <c r="R950" s="8">
        <f>E950/N950</f>
        <v>60</v>
      </c>
      <c r="S950" s="9" t="str">
        <f>LEFT(P950, SEARCH("/",P950,1)-1)</f>
        <v>technology</v>
      </c>
      <c r="T950" s="9" t="str">
        <f>RIGHT(P950,LEN(P950)-SEARCH("/",P950,1))</f>
        <v>wearables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9">
        <f>(((I951/60)/60/24)+DATE(1970,1,1)+(-5/24))</f>
        <v>42420.835370370369</v>
      </c>
      <c r="K951">
        <v>1450832576</v>
      </c>
      <c r="L951" s="19">
        <f>(((K951/60)/60/24)+DATE(1970,1,1)+(-5/24))</f>
        <v>42360.835370370369</v>
      </c>
      <c r="M951" t="b">
        <v>0</v>
      </c>
      <c r="N951">
        <v>7</v>
      </c>
      <c r="O951" t="b">
        <v>0</v>
      </c>
      <c r="P951" t="s">
        <v>8273</v>
      </c>
      <c r="Q951" s="5">
        <f>E951/D951</f>
        <v>1.3650000000000001E-2</v>
      </c>
      <c r="R951" s="8">
        <f>E951/N951</f>
        <v>39</v>
      </c>
      <c r="S951" s="9" t="str">
        <f>LEFT(P951, SEARCH("/",P951,1)-1)</f>
        <v>technology</v>
      </c>
      <c r="T951" s="9" t="str">
        <f>RIGHT(P951,LEN(P951)-SEARCH("/",P951,1))</f>
        <v>wearables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9">
        <f>(((I952/60)/60/24)+DATE(1970,1,1)+(-5/24))</f>
        <v>42386.54237268518</v>
      </c>
      <c r="K952">
        <v>1450461661</v>
      </c>
      <c r="L952" s="19">
        <f>(((K952/60)/60/24)+DATE(1970,1,1)+(-5/24))</f>
        <v>42356.54237268518</v>
      </c>
      <c r="M952" t="b">
        <v>0</v>
      </c>
      <c r="N952">
        <v>24</v>
      </c>
      <c r="O952" t="b">
        <v>0</v>
      </c>
      <c r="P952" t="s">
        <v>8273</v>
      </c>
      <c r="Q952" s="5">
        <f>E952/D952</f>
        <v>0.28039999999999998</v>
      </c>
      <c r="R952" s="8">
        <f>E952/N952</f>
        <v>58.416666666666664</v>
      </c>
      <c r="S952" s="9" t="str">
        <f>LEFT(P952, SEARCH("/",P952,1)-1)</f>
        <v>technology</v>
      </c>
      <c r="T952" s="9" t="str">
        <f>RIGHT(P952,LEN(P952)-SEARCH("/",P952,1))</f>
        <v>wearables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9">
        <f>(((I953/60)/60/24)+DATE(1970,1,1)+(-5/24))</f>
        <v>42525.44527777777</v>
      </c>
      <c r="K953">
        <v>1461166872</v>
      </c>
      <c r="L953" s="19">
        <f>(((K953/60)/60/24)+DATE(1970,1,1)+(-5/24))</f>
        <v>42480.44527777777</v>
      </c>
      <c r="M953" t="b">
        <v>0</v>
      </c>
      <c r="N953">
        <v>121</v>
      </c>
      <c r="O953" t="b">
        <v>0</v>
      </c>
      <c r="P953" t="s">
        <v>8273</v>
      </c>
      <c r="Q953" s="5">
        <f>E953/D953</f>
        <v>0.38390000000000002</v>
      </c>
      <c r="R953" s="8">
        <f>E953/N953</f>
        <v>158.63636363636363</v>
      </c>
      <c r="S953" s="9" t="str">
        <f>LEFT(P953, SEARCH("/",P953,1)-1)</f>
        <v>technology</v>
      </c>
      <c r="T953" s="9" t="str">
        <f>RIGHT(P953,LEN(P953)-SEARCH("/",P953,1))</f>
        <v>wearables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9">
        <f>(((I954/60)/60/24)+DATE(1970,1,1)+(-5/24))</f>
        <v>42692.446898148148</v>
      </c>
      <c r="K954">
        <v>1476888212</v>
      </c>
      <c r="L954" s="19">
        <f>(((K954/60)/60/24)+DATE(1970,1,1)+(-5/24))</f>
        <v>42662.405231481483</v>
      </c>
      <c r="M954" t="b">
        <v>0</v>
      </c>
      <c r="N954">
        <v>196</v>
      </c>
      <c r="O954" t="b">
        <v>0</v>
      </c>
      <c r="P954" t="s">
        <v>8273</v>
      </c>
      <c r="Q954" s="5">
        <f>E954/D954</f>
        <v>0.39942857142857141</v>
      </c>
      <c r="R954" s="8">
        <f>E954/N954</f>
        <v>99.857142857142861</v>
      </c>
      <c r="S954" s="9" t="str">
        <f>LEFT(P954, SEARCH("/",P954,1)-1)</f>
        <v>technology</v>
      </c>
      <c r="T954" s="9" t="str">
        <f>RIGHT(P954,LEN(P954)-SEARCH("/",P954,1))</f>
        <v>wearables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9">
        <f>(((I955/60)/60/24)+DATE(1970,1,1)+(-5/24))</f>
        <v>42028.956006944441</v>
      </c>
      <c r="K955">
        <v>1419566199</v>
      </c>
      <c r="L955" s="19">
        <f>(((K955/60)/60/24)+DATE(1970,1,1)+(-5/24))</f>
        <v>41998.956006944441</v>
      </c>
      <c r="M955" t="b">
        <v>0</v>
      </c>
      <c r="N955">
        <v>5</v>
      </c>
      <c r="O955" t="b">
        <v>0</v>
      </c>
      <c r="P955" t="s">
        <v>8273</v>
      </c>
      <c r="Q955" s="5">
        <f>E955/D955</f>
        <v>8.3999999999999995E-3</v>
      </c>
      <c r="R955" s="8">
        <f>E955/N955</f>
        <v>25.2</v>
      </c>
      <c r="S955" s="9" t="str">
        <f>LEFT(P955, SEARCH("/",P955,1)-1)</f>
        <v>technology</v>
      </c>
      <c r="T955" s="9" t="str">
        <f>RIGHT(P955,LEN(P955)-SEARCH("/",P955,1))</f>
        <v>wearables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9">
        <f>(((I956/60)/60/24)+DATE(1970,1,1)+(-5/24))</f>
        <v>42236.625451388885</v>
      </c>
      <c r="K956">
        <v>1436472039</v>
      </c>
      <c r="L956" s="19">
        <f>(((K956/60)/60/24)+DATE(1970,1,1)+(-5/24))</f>
        <v>42194.625451388885</v>
      </c>
      <c r="M956" t="b">
        <v>0</v>
      </c>
      <c r="N956">
        <v>73</v>
      </c>
      <c r="O956" t="b">
        <v>0</v>
      </c>
      <c r="P956" t="s">
        <v>8273</v>
      </c>
      <c r="Q956" s="5">
        <f>E956/D956</f>
        <v>0.43406666666666666</v>
      </c>
      <c r="R956" s="8">
        <f>E956/N956</f>
        <v>89.191780821917803</v>
      </c>
      <c r="S956" s="9" t="str">
        <f>LEFT(P956, SEARCH("/",P956,1)-1)</f>
        <v>technology</v>
      </c>
      <c r="T956" s="9" t="str">
        <f>RIGHT(P956,LEN(P956)-SEARCH("/",P956,1))</f>
        <v>wearables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9">
        <f>(((I957/60)/60/24)+DATE(1970,1,1)+(-5/24))</f>
        <v>42626.086805555555</v>
      </c>
      <c r="K957">
        <v>1470294300</v>
      </c>
      <c r="L957" s="19">
        <f>(((K957/60)/60/24)+DATE(1970,1,1)+(-5/24))</f>
        <v>42586.086805555555</v>
      </c>
      <c r="M957" t="b">
        <v>0</v>
      </c>
      <c r="N957">
        <v>93</v>
      </c>
      <c r="O957" t="b">
        <v>0</v>
      </c>
      <c r="P957" t="s">
        <v>8273</v>
      </c>
      <c r="Q957" s="5">
        <f>E957/D957</f>
        <v>5.6613333333333335E-2</v>
      </c>
      <c r="R957" s="8">
        <f>E957/N957</f>
        <v>182.6236559139785</v>
      </c>
      <c r="S957" s="9" t="str">
        <f>LEFT(P957, SEARCH("/",P957,1)-1)</f>
        <v>technology</v>
      </c>
      <c r="T957" s="9" t="str">
        <f>RIGHT(P957,LEN(P957)-SEARCH("/",P957,1))</f>
        <v>wearables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9">
        <f>(((I958/60)/60/24)+DATE(1970,1,1)+(-5/24))</f>
        <v>42120.663877314808</v>
      </c>
      <c r="K958">
        <v>1424901359</v>
      </c>
      <c r="L958" s="19">
        <f>(((K958/60)/60/24)+DATE(1970,1,1)+(-5/24))</f>
        <v>42060.705543981479</v>
      </c>
      <c r="M958" t="b">
        <v>0</v>
      </c>
      <c r="N958">
        <v>17</v>
      </c>
      <c r="O958" t="b">
        <v>0</v>
      </c>
      <c r="P958" t="s">
        <v>8273</v>
      </c>
      <c r="Q958" s="5">
        <f>E958/D958</f>
        <v>1.7219999999999999E-2</v>
      </c>
      <c r="R958" s="8">
        <f>E958/N958</f>
        <v>50.647058823529413</v>
      </c>
      <c r="S958" s="9" t="str">
        <f>LEFT(P958, SEARCH("/",P958,1)-1)</f>
        <v>technology</v>
      </c>
      <c r="T958" s="9" t="str">
        <f>RIGHT(P958,LEN(P958)-SEARCH("/",P958,1))</f>
        <v>wearables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9">
        <f>(((I959/60)/60/24)+DATE(1970,1,1)+(-5/24))</f>
        <v>42691.385798611103</v>
      </c>
      <c r="K959">
        <v>1476710133</v>
      </c>
      <c r="L959" s="19">
        <f>(((K959/60)/60/24)+DATE(1970,1,1)+(-5/24))</f>
        <v>42660.344131944446</v>
      </c>
      <c r="M959" t="b">
        <v>0</v>
      </c>
      <c r="N959">
        <v>7</v>
      </c>
      <c r="O959" t="b">
        <v>0</v>
      </c>
      <c r="P959" t="s">
        <v>8273</v>
      </c>
      <c r="Q959" s="5">
        <f>E959/D959</f>
        <v>1.9416666666666665E-2</v>
      </c>
      <c r="R959" s="8">
        <f>E959/N959</f>
        <v>33.285714285714285</v>
      </c>
      <c r="S959" s="9" t="str">
        <f>LEFT(P959, SEARCH("/",P959,1)-1)</f>
        <v>technology</v>
      </c>
      <c r="T959" s="9" t="str">
        <f>RIGHT(P959,LEN(P959)-SEARCH("/",P959,1))</f>
        <v>wearables</v>
      </c>
    </row>
    <row r="960" spans="1:20" ht="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9">
        <f>(((I960/60)/60/24)+DATE(1970,1,1)+(-5/24))</f>
        <v>42103.999305555553</v>
      </c>
      <c r="K960">
        <v>1426792563</v>
      </c>
      <c r="L960" s="19">
        <f>(((K960/60)/60/24)+DATE(1970,1,1)+(-5/24))</f>
        <v>42082.594479166662</v>
      </c>
      <c r="M960" t="b">
        <v>0</v>
      </c>
      <c r="N960">
        <v>17</v>
      </c>
      <c r="O960" t="b">
        <v>0</v>
      </c>
      <c r="P960" t="s">
        <v>8273</v>
      </c>
      <c r="Q960" s="5">
        <f>E960/D960</f>
        <v>0.11328275684711328</v>
      </c>
      <c r="R960" s="8">
        <f>E960/N960</f>
        <v>51.823529411764703</v>
      </c>
      <c r="S960" s="9" t="str">
        <f>LEFT(P960, SEARCH("/",P960,1)-1)</f>
        <v>technology</v>
      </c>
      <c r="T960" s="9" t="str">
        <f>RIGHT(P960,LEN(P960)-SEARCH("/",P960,1))</f>
        <v>wearables</v>
      </c>
    </row>
    <row r="961" spans="1:20" ht="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9">
        <f>(((I961/60)/60/24)+DATE(1970,1,1)+(-5/24))</f>
        <v>42022.96603009259</v>
      </c>
      <c r="K961">
        <v>1419048665</v>
      </c>
      <c r="L961" s="19">
        <f>(((K961/60)/60/24)+DATE(1970,1,1)+(-5/24))</f>
        <v>41992.96603009259</v>
      </c>
      <c r="M961" t="b">
        <v>0</v>
      </c>
      <c r="N961">
        <v>171</v>
      </c>
      <c r="O961" t="b">
        <v>0</v>
      </c>
      <c r="P961" t="s">
        <v>8273</v>
      </c>
      <c r="Q961" s="5">
        <f>E961/D961</f>
        <v>0.3886</v>
      </c>
      <c r="R961" s="8">
        <f>E961/N961</f>
        <v>113.62573099415205</v>
      </c>
      <c r="S961" s="9" t="str">
        <f>LEFT(P961, SEARCH("/",P961,1)-1)</f>
        <v>technology</v>
      </c>
      <c r="T961" s="9" t="str">
        <f>RIGHT(P961,LEN(P961)-SEARCH("/",P961,1))</f>
        <v>wearables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9">
        <f>(((I962/60)/60/24)+DATE(1970,1,1)+(-5/24))</f>
        <v>42808.376793981479</v>
      </c>
      <c r="K962">
        <v>1485874955</v>
      </c>
      <c r="L962" s="19">
        <f>(((K962/60)/60/24)+DATE(1970,1,1)+(-5/24))</f>
        <v>42766.41846064815</v>
      </c>
      <c r="M962" t="b">
        <v>0</v>
      </c>
      <c r="N962">
        <v>188</v>
      </c>
      <c r="O962" t="b">
        <v>0</v>
      </c>
      <c r="P962" t="s">
        <v>8273</v>
      </c>
      <c r="Q962" s="5">
        <f>E962/D962</f>
        <v>0.46100628930817611</v>
      </c>
      <c r="R962" s="8">
        <f>E962/N962</f>
        <v>136.46276595744681</v>
      </c>
      <c r="S962" s="9" t="str">
        <f>LEFT(P962, SEARCH("/",P962,1)-1)</f>
        <v>technology</v>
      </c>
      <c r="T962" s="9" t="str">
        <f>RIGHT(P962,LEN(P962)-SEARCH("/",P962,1))</f>
        <v>wearables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9">
        <f>(((I963/60)/60/24)+DATE(1970,1,1)+(-5/24))</f>
        <v>42786.583333333336</v>
      </c>
      <c r="K963">
        <v>1483634335</v>
      </c>
      <c r="L963" s="19">
        <f>(((K963/60)/60/24)+DATE(1970,1,1)+(-5/24))</f>
        <v>42740.485358796293</v>
      </c>
      <c r="M963" t="b">
        <v>0</v>
      </c>
      <c r="N963">
        <v>110</v>
      </c>
      <c r="O963" t="b">
        <v>0</v>
      </c>
      <c r="P963" t="s">
        <v>8273</v>
      </c>
      <c r="Q963" s="5">
        <f>E963/D963</f>
        <v>0.42188421052631581</v>
      </c>
      <c r="R963" s="8">
        <f>E963/N963</f>
        <v>364.35454545454547</v>
      </c>
      <c r="S963" s="9" t="str">
        <f>LEFT(P963, SEARCH("/",P963,1)-1)</f>
        <v>technology</v>
      </c>
      <c r="T963" s="9" t="str">
        <f>RIGHT(P963,LEN(P963)-SEARCH("/",P963,1))</f>
        <v>wearables</v>
      </c>
    </row>
    <row r="964" spans="1:20" ht="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9">
        <f>(((I964/60)/60/24)+DATE(1970,1,1)+(-5/24))</f>
        <v>42411.504085648143</v>
      </c>
      <c r="K964">
        <v>1451927153</v>
      </c>
      <c r="L964" s="19">
        <f>(((K964/60)/60/24)+DATE(1970,1,1)+(-5/24))</f>
        <v>42373.504085648143</v>
      </c>
      <c r="M964" t="b">
        <v>0</v>
      </c>
      <c r="N964">
        <v>37</v>
      </c>
      <c r="O964" t="b">
        <v>0</v>
      </c>
      <c r="P964" t="s">
        <v>8273</v>
      </c>
      <c r="Q964" s="5">
        <f>E964/D964</f>
        <v>0.2848</v>
      </c>
      <c r="R964" s="8">
        <f>E964/N964</f>
        <v>19.243243243243242</v>
      </c>
      <c r="S964" s="9" t="str">
        <f>LEFT(P964, SEARCH("/",P964,1)-1)</f>
        <v>technology</v>
      </c>
      <c r="T964" s="9" t="str">
        <f>RIGHT(P964,LEN(P964)-SEARCH("/",P964,1))</f>
        <v>wearables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9">
        <f>(((I965/60)/60/24)+DATE(1970,1,1)+(-5/24))</f>
        <v>42660.427303240744</v>
      </c>
      <c r="K965">
        <v>1473693319</v>
      </c>
      <c r="L965" s="19">
        <f>(((K965/60)/60/24)+DATE(1970,1,1)+(-5/24))</f>
        <v>42625.427303240744</v>
      </c>
      <c r="M965" t="b">
        <v>0</v>
      </c>
      <c r="N965">
        <v>9</v>
      </c>
      <c r="O965" t="b">
        <v>0</v>
      </c>
      <c r="P965" t="s">
        <v>8273</v>
      </c>
      <c r="Q965" s="5">
        <f>E965/D965</f>
        <v>1.0771428571428571E-2</v>
      </c>
      <c r="R965" s="8">
        <f>E965/N965</f>
        <v>41.888888888888886</v>
      </c>
      <c r="S965" s="9" t="str">
        <f>LEFT(P965, SEARCH("/",P965,1)-1)</f>
        <v>technology</v>
      </c>
      <c r="T965" s="9" t="str">
        <f>RIGHT(P965,LEN(P965)-SEARCH("/",P965,1))</f>
        <v>wearables</v>
      </c>
    </row>
    <row r="966" spans="1:20" ht="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9">
        <f>(((I966/60)/60/24)+DATE(1970,1,1)+(-5/24))</f>
        <v>42248.420358796291</v>
      </c>
      <c r="K966">
        <v>1437663919</v>
      </c>
      <c r="L966" s="19">
        <f>(((K966/60)/60/24)+DATE(1970,1,1)+(-5/24))</f>
        <v>42208.420358796291</v>
      </c>
      <c r="M966" t="b">
        <v>0</v>
      </c>
      <c r="N966">
        <v>29</v>
      </c>
      <c r="O966" t="b">
        <v>0</v>
      </c>
      <c r="P966" t="s">
        <v>8273</v>
      </c>
      <c r="Q966" s="5">
        <f>E966/D966</f>
        <v>7.9909090909090902E-3</v>
      </c>
      <c r="R966" s="8">
        <f>E966/N966</f>
        <v>30.310344827586206</v>
      </c>
      <c r="S966" s="9" t="str">
        <f>LEFT(P966, SEARCH("/",P966,1)-1)</f>
        <v>technology</v>
      </c>
      <c r="T966" s="9" t="str">
        <f>RIGHT(P966,LEN(P966)-SEARCH("/",P966,1))</f>
        <v>wearables</v>
      </c>
    </row>
    <row r="967" spans="1:20" ht="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9">
        <f>(((I967/60)/60/24)+DATE(1970,1,1)+(-5/24))</f>
        <v>42668.957638888889</v>
      </c>
      <c r="K967">
        <v>1474676646</v>
      </c>
      <c r="L967" s="19">
        <f>(((K967/60)/60/24)+DATE(1970,1,1)+(-5/24))</f>
        <v>42636.808402777773</v>
      </c>
      <c r="M967" t="b">
        <v>0</v>
      </c>
      <c r="N967">
        <v>6</v>
      </c>
      <c r="O967" t="b">
        <v>0</v>
      </c>
      <c r="P967" t="s">
        <v>8273</v>
      </c>
      <c r="Q967" s="5">
        <f>E967/D967</f>
        <v>1.192E-2</v>
      </c>
      <c r="R967" s="8">
        <f>E967/N967</f>
        <v>49.666666666666664</v>
      </c>
      <c r="S967" s="9" t="str">
        <f>LEFT(P967, SEARCH("/",P967,1)-1)</f>
        <v>technology</v>
      </c>
      <c r="T967" s="9" t="str">
        <f>RIGHT(P967,LEN(P967)-SEARCH("/",P967,1))</f>
        <v>wearables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9">
        <f>(((I968/60)/60/24)+DATE(1970,1,1)+(-5/24))</f>
        <v>42649.427453703705</v>
      </c>
      <c r="K968">
        <v>1473174932</v>
      </c>
      <c r="L968" s="19">
        <f>(((K968/60)/60/24)+DATE(1970,1,1)+(-5/24))</f>
        <v>42619.427453703705</v>
      </c>
      <c r="M968" t="b">
        <v>0</v>
      </c>
      <c r="N968">
        <v>30</v>
      </c>
      <c r="O968" t="b">
        <v>0</v>
      </c>
      <c r="P968" t="s">
        <v>8273</v>
      </c>
      <c r="Q968" s="5">
        <f>E968/D968</f>
        <v>0.14799999999999999</v>
      </c>
      <c r="R968" s="8">
        <f>E968/N968</f>
        <v>59.2</v>
      </c>
      <c r="S968" s="9" t="str">
        <f>LEFT(P968, SEARCH("/",P968,1)-1)</f>
        <v>technology</v>
      </c>
      <c r="T968" s="9" t="str">
        <f>RIGHT(P968,LEN(P968)-SEARCH("/",P968,1))</f>
        <v>wearables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9">
        <f>(((I969/60)/60/24)+DATE(1970,1,1)+(-5/24))</f>
        <v>42482.004328703704</v>
      </c>
      <c r="K969">
        <v>1456121174</v>
      </c>
      <c r="L969" s="19">
        <f>(((K969/60)/60/24)+DATE(1970,1,1)+(-5/24))</f>
        <v>42422.045995370368</v>
      </c>
      <c r="M969" t="b">
        <v>0</v>
      </c>
      <c r="N969">
        <v>81</v>
      </c>
      <c r="O969" t="b">
        <v>0</v>
      </c>
      <c r="P969" t="s">
        <v>8273</v>
      </c>
      <c r="Q969" s="5">
        <f>E969/D969</f>
        <v>0.17810000000000001</v>
      </c>
      <c r="R969" s="8">
        <f>E969/N969</f>
        <v>43.97530864197531</v>
      </c>
      <c r="S969" s="9" t="str">
        <f>LEFT(P969, SEARCH("/",P969,1)-1)</f>
        <v>technology</v>
      </c>
      <c r="T969" s="9" t="str">
        <f>RIGHT(P969,LEN(P969)-SEARCH("/",P969,1))</f>
        <v>wearables</v>
      </c>
    </row>
    <row r="970" spans="1:20" ht="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9">
        <f>(((I970/60)/60/24)+DATE(1970,1,1)+(-5/24))</f>
        <v>41866.639282407406</v>
      </c>
      <c r="K970">
        <v>1405542034</v>
      </c>
      <c r="L970" s="19">
        <f>(((K970/60)/60/24)+DATE(1970,1,1)+(-5/24))</f>
        <v>41836.639282407406</v>
      </c>
      <c r="M970" t="b">
        <v>0</v>
      </c>
      <c r="N970">
        <v>4</v>
      </c>
      <c r="O970" t="b">
        <v>0</v>
      </c>
      <c r="P970" t="s">
        <v>8273</v>
      </c>
      <c r="Q970" s="5">
        <f>E970/D970</f>
        <v>1.325E-2</v>
      </c>
      <c r="R970" s="8">
        <f>E970/N970</f>
        <v>26.5</v>
      </c>
      <c r="S970" s="9" t="str">
        <f>LEFT(P970, SEARCH("/",P970,1)-1)</f>
        <v>technology</v>
      </c>
      <c r="T970" s="9" t="str">
        <f>RIGHT(P970,LEN(P970)-SEARCH("/",P970,1))</f>
        <v>wearables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9">
        <f>(((I971/60)/60/24)+DATE(1970,1,1)+(-5/24))</f>
        <v>42775.094988425924</v>
      </c>
      <c r="K971">
        <v>1483773407</v>
      </c>
      <c r="L971" s="19">
        <f>(((K971/60)/60/24)+DATE(1970,1,1)+(-5/24))</f>
        <v>42742.094988425924</v>
      </c>
      <c r="M971" t="b">
        <v>0</v>
      </c>
      <c r="N971">
        <v>11</v>
      </c>
      <c r="O971" t="b">
        <v>0</v>
      </c>
      <c r="P971" t="s">
        <v>8273</v>
      </c>
      <c r="Q971" s="5">
        <f>E971/D971</f>
        <v>0.46666666666666667</v>
      </c>
      <c r="R971" s="8">
        <f>E971/N971</f>
        <v>1272.7272727272727</v>
      </c>
      <c r="S971" s="9" t="str">
        <f>LEFT(P971, SEARCH("/",P971,1)-1)</f>
        <v>technology</v>
      </c>
      <c r="T971" s="9" t="str">
        <f>RIGHT(P971,LEN(P971)-SEARCH("/",P971,1))</f>
        <v>wearables</v>
      </c>
    </row>
    <row r="972" spans="1:20" ht="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9">
        <f>(((I972/60)/60/24)+DATE(1970,1,1)+(-5/24))</f>
        <v>42757.999305555553</v>
      </c>
      <c r="K972">
        <v>1481951853</v>
      </c>
      <c r="L972" s="19">
        <f>(((K972/60)/60/24)+DATE(1970,1,1)+(-5/24))</f>
        <v>42721.012187499997</v>
      </c>
      <c r="M972" t="b">
        <v>0</v>
      </c>
      <c r="N972">
        <v>14</v>
      </c>
      <c r="O972" t="b">
        <v>0</v>
      </c>
      <c r="P972" t="s">
        <v>8273</v>
      </c>
      <c r="Q972" s="5">
        <f>E972/D972</f>
        <v>0.4592</v>
      </c>
      <c r="R972" s="8">
        <f>E972/N972</f>
        <v>164</v>
      </c>
      <c r="S972" s="9" t="str">
        <f>LEFT(P972, SEARCH("/",P972,1)-1)</f>
        <v>technology</v>
      </c>
      <c r="T972" s="9" t="str">
        <f>RIGHT(P972,LEN(P972)-SEARCH("/",P972,1))</f>
        <v>wearables</v>
      </c>
    </row>
    <row r="973" spans="1:20" ht="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9">
        <f>(((I973/60)/60/24)+DATE(1970,1,1)+(-5/24))</f>
        <v>42156.500694444439</v>
      </c>
      <c r="K973">
        <v>1429290060</v>
      </c>
      <c r="L973" s="19">
        <f>(((K973/60)/60/24)+DATE(1970,1,1)+(-5/24))</f>
        <v>42111.500694444439</v>
      </c>
      <c r="M973" t="b">
        <v>0</v>
      </c>
      <c r="N973">
        <v>5</v>
      </c>
      <c r="O973" t="b">
        <v>0</v>
      </c>
      <c r="P973" t="s">
        <v>8273</v>
      </c>
      <c r="Q973" s="5">
        <f>E973/D973</f>
        <v>2.2599999999999999E-3</v>
      </c>
      <c r="R973" s="8">
        <f>E973/N973</f>
        <v>45.2</v>
      </c>
      <c r="S973" s="9" t="str">
        <f>LEFT(P973, SEARCH("/",P973,1)-1)</f>
        <v>technology</v>
      </c>
      <c r="T973" s="9" t="str">
        <f>RIGHT(P973,LEN(P973)-SEARCH("/",P973,1))</f>
        <v>wearables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9">
        <f>(((I974/60)/60/24)+DATE(1970,1,1)+(-5/24))</f>
        <v>41886.082638888889</v>
      </c>
      <c r="K974">
        <v>1407271598</v>
      </c>
      <c r="L974" s="19">
        <f>(((K974/60)/60/24)+DATE(1970,1,1)+(-5/24))</f>
        <v>41856.657384259255</v>
      </c>
      <c r="M974" t="b">
        <v>0</v>
      </c>
      <c r="N974">
        <v>45</v>
      </c>
      <c r="O974" t="b">
        <v>0</v>
      </c>
      <c r="P974" t="s">
        <v>8273</v>
      </c>
      <c r="Q974" s="5">
        <f>E974/D974</f>
        <v>0.34625</v>
      </c>
      <c r="R974" s="8">
        <f>E974/N974</f>
        <v>153.88888888888889</v>
      </c>
      <c r="S974" s="9" t="str">
        <f>LEFT(P974, SEARCH("/",P974,1)-1)</f>
        <v>technology</v>
      </c>
      <c r="T974" s="9" t="str">
        <f>RIGHT(P974,LEN(P974)-SEARCH("/",P974,1))</f>
        <v>wearables</v>
      </c>
    </row>
    <row r="975" spans="1:20" ht="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9">
        <f>(((I975/60)/60/24)+DATE(1970,1,1)+(-5/24))</f>
        <v>42316.848298611112</v>
      </c>
      <c r="K975">
        <v>1441844493</v>
      </c>
      <c r="L975" s="19">
        <f>(((K975/60)/60/24)+DATE(1970,1,1)+(-5/24))</f>
        <v>42256.806631944441</v>
      </c>
      <c r="M975" t="b">
        <v>0</v>
      </c>
      <c r="N975">
        <v>8</v>
      </c>
      <c r="O975" t="b">
        <v>0</v>
      </c>
      <c r="P975" t="s">
        <v>8273</v>
      </c>
      <c r="Q975" s="5">
        <f>E975/D975</f>
        <v>2.0549999999999999E-2</v>
      </c>
      <c r="R975" s="8">
        <f>E975/N975</f>
        <v>51.375</v>
      </c>
      <c r="S975" s="9" t="str">
        <f>LEFT(P975, SEARCH("/",P975,1)-1)</f>
        <v>technology</v>
      </c>
      <c r="T975" s="9" t="str">
        <f>RIGHT(P975,LEN(P975)-SEARCH("/",P975,1))</f>
        <v>wearables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9">
        <f>(((I976/60)/60/24)+DATE(1970,1,1)+(-5/24))</f>
        <v>42454.499490740738</v>
      </c>
      <c r="K976">
        <v>1456336756</v>
      </c>
      <c r="L976" s="19">
        <f>(((K976/60)/60/24)+DATE(1970,1,1)+(-5/24))</f>
        <v>42424.541157407402</v>
      </c>
      <c r="M976" t="b">
        <v>0</v>
      </c>
      <c r="N976">
        <v>3</v>
      </c>
      <c r="O976" t="b">
        <v>0</v>
      </c>
      <c r="P976" t="s">
        <v>8273</v>
      </c>
      <c r="Q976" s="5">
        <f>E976/D976</f>
        <v>5.5999999999999999E-3</v>
      </c>
      <c r="R976" s="8">
        <f>E976/N976</f>
        <v>93.333333333333329</v>
      </c>
      <c r="S976" s="9" t="str">
        <f>LEFT(P976, SEARCH("/",P976,1)-1)</f>
        <v>technology</v>
      </c>
      <c r="T976" s="9" t="str">
        <f>RIGHT(P976,LEN(P976)-SEARCH("/",P976,1))</f>
        <v>wearables</v>
      </c>
    </row>
    <row r="977" spans="1:20" ht="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9">
        <f>(((I977/60)/60/24)+DATE(1970,1,1)+(-5/24))</f>
        <v>42549.488252314812</v>
      </c>
      <c r="K977">
        <v>1461948185</v>
      </c>
      <c r="L977" s="19">
        <f>(((K977/60)/60/24)+DATE(1970,1,1)+(-5/24))</f>
        <v>42489.488252314812</v>
      </c>
      <c r="M977" t="b">
        <v>0</v>
      </c>
      <c r="N977">
        <v>24</v>
      </c>
      <c r="O977" t="b">
        <v>0</v>
      </c>
      <c r="P977" t="s">
        <v>8273</v>
      </c>
      <c r="Q977" s="5">
        <f>E977/D977</f>
        <v>2.6069999999999999E-2</v>
      </c>
      <c r="R977" s="8">
        <f>E977/N977</f>
        <v>108.625</v>
      </c>
      <c r="S977" s="9" t="str">
        <f>LEFT(P977, SEARCH("/",P977,1)-1)</f>
        <v>technology</v>
      </c>
      <c r="T977" s="9" t="str">
        <f>RIGHT(P977,LEN(P977)-SEARCH("/",P977,1))</f>
        <v>wearables</v>
      </c>
    </row>
    <row r="978" spans="1:20" ht="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9">
        <f>(((I978/60)/60/24)+DATE(1970,1,1)+(-5/24))</f>
        <v>42229.850659722222</v>
      </c>
      <c r="K978">
        <v>1435627497</v>
      </c>
      <c r="L978" s="19">
        <f>(((K978/60)/60/24)+DATE(1970,1,1)+(-5/24))</f>
        <v>42184.850659722222</v>
      </c>
      <c r="M978" t="b">
        <v>0</v>
      </c>
      <c r="N978">
        <v>18</v>
      </c>
      <c r="O978" t="b">
        <v>0</v>
      </c>
      <c r="P978" t="s">
        <v>8273</v>
      </c>
      <c r="Q978" s="5">
        <f>E978/D978</f>
        <v>1.9259999999999999E-2</v>
      </c>
      <c r="R978" s="8">
        <f>E978/N978</f>
        <v>160.5</v>
      </c>
      <c r="S978" s="9" t="str">
        <f>LEFT(P978, SEARCH("/",P978,1)-1)</f>
        <v>technology</v>
      </c>
      <c r="T978" s="9" t="str">
        <f>RIGHT(P978,LEN(P978)-SEARCH("/",P978,1))</f>
        <v>wearables</v>
      </c>
    </row>
    <row r="979" spans="1:20" ht="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9">
        <f>(((I979/60)/60/24)+DATE(1970,1,1)+(-5/24))</f>
        <v>42421.733761574076</v>
      </c>
      <c r="K979">
        <v>1453502197</v>
      </c>
      <c r="L979" s="19">
        <f>(((K979/60)/60/24)+DATE(1970,1,1)+(-5/24))</f>
        <v>42391.733761574076</v>
      </c>
      <c r="M979" t="b">
        <v>0</v>
      </c>
      <c r="N979">
        <v>12</v>
      </c>
      <c r="O979" t="b">
        <v>0</v>
      </c>
      <c r="P979" t="s">
        <v>8273</v>
      </c>
      <c r="Q979" s="5">
        <f>E979/D979</f>
        <v>0.33666666666666667</v>
      </c>
      <c r="R979" s="8">
        <f>E979/N979</f>
        <v>75.75</v>
      </c>
      <c r="S979" s="9" t="str">
        <f>LEFT(P979, SEARCH("/",P979,1)-1)</f>
        <v>technology</v>
      </c>
      <c r="T979" s="9" t="str">
        <f>RIGHT(P979,LEN(P979)-SEARCH("/",P979,1))</f>
        <v>wearables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9">
        <f>(((I980/60)/60/24)+DATE(1970,1,1)+(-5/24))</f>
        <v>42425.100706018515</v>
      </c>
      <c r="K980">
        <v>1453793101</v>
      </c>
      <c r="L980" s="19">
        <f>(((K980/60)/60/24)+DATE(1970,1,1)+(-5/24))</f>
        <v>42395.100706018515</v>
      </c>
      <c r="M980" t="b">
        <v>0</v>
      </c>
      <c r="N980">
        <v>123</v>
      </c>
      <c r="O980" t="b">
        <v>0</v>
      </c>
      <c r="P980" t="s">
        <v>8273</v>
      </c>
      <c r="Q980" s="5">
        <f>E980/D980</f>
        <v>0.5626326718299024</v>
      </c>
      <c r="R980" s="8">
        <f>E980/N980</f>
        <v>790.83739837398377</v>
      </c>
      <c r="S980" s="9" t="str">
        <f>LEFT(P980, SEARCH("/",P980,1)-1)</f>
        <v>technology</v>
      </c>
      <c r="T980" s="9" t="str">
        <f>RIGHT(P980,LEN(P980)-SEARCH("/",P980,1))</f>
        <v>wearables</v>
      </c>
    </row>
    <row r="981" spans="1:20" ht="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9">
        <f>(((I981/60)/60/24)+DATE(1970,1,1)+(-5/24))</f>
        <v>42541.582638888889</v>
      </c>
      <c r="K981">
        <v>1463392828</v>
      </c>
      <c r="L981" s="19">
        <f>(((K981/60)/60/24)+DATE(1970,1,1)+(-5/24))</f>
        <v>42506.208657407398</v>
      </c>
      <c r="M981" t="b">
        <v>0</v>
      </c>
      <c r="N981">
        <v>96</v>
      </c>
      <c r="O981" t="b">
        <v>0</v>
      </c>
      <c r="P981" t="s">
        <v>8273</v>
      </c>
      <c r="Q981" s="5">
        <f>E981/D981</f>
        <v>0.82817600000000002</v>
      </c>
      <c r="R981" s="8">
        <f>E981/N981</f>
        <v>301.93916666666667</v>
      </c>
      <c r="S981" s="9" t="str">
        <f>LEFT(P981, SEARCH("/",P981,1)-1)</f>
        <v>technology</v>
      </c>
      <c r="T981" s="9" t="str">
        <f>RIGHT(P981,LEN(P981)-SEARCH("/",P981,1))</f>
        <v>wearables</v>
      </c>
    </row>
    <row r="982" spans="1:20" ht="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9">
        <f>(((I982/60)/60/24)+DATE(1970,1,1)+(-5/24))</f>
        <v>41973.737523148149</v>
      </c>
      <c r="K982">
        <v>1413495722</v>
      </c>
      <c r="L982" s="19">
        <f>(((K982/60)/60/24)+DATE(1970,1,1)+(-5/24))</f>
        <v>41928.695856481478</v>
      </c>
      <c r="M982" t="b">
        <v>0</v>
      </c>
      <c r="N982">
        <v>31</v>
      </c>
      <c r="O982" t="b">
        <v>0</v>
      </c>
      <c r="P982" t="s">
        <v>8273</v>
      </c>
      <c r="Q982" s="5">
        <f>E982/D982</f>
        <v>0.14860000000000001</v>
      </c>
      <c r="R982" s="8">
        <f>E982/N982</f>
        <v>47.935483870967744</v>
      </c>
      <c r="S982" s="9" t="str">
        <f>LEFT(P982, SEARCH("/",P982,1)-1)</f>
        <v>technology</v>
      </c>
      <c r="T982" s="9" t="str">
        <f>RIGHT(P982,LEN(P982)-SEARCH("/",P982,1))</f>
        <v>wearables</v>
      </c>
    </row>
    <row r="983" spans="1:20" ht="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9">
        <f>(((I983/60)/60/24)+DATE(1970,1,1)+(-5/24))</f>
        <v>41860.738680555551</v>
      </c>
      <c r="K983">
        <v>1405032222</v>
      </c>
      <c r="L983" s="19">
        <f>(((K983/60)/60/24)+DATE(1970,1,1)+(-5/24))</f>
        <v>41830.738680555551</v>
      </c>
      <c r="M983" t="b">
        <v>0</v>
      </c>
      <c r="N983">
        <v>4</v>
      </c>
      <c r="O983" t="b">
        <v>0</v>
      </c>
      <c r="P983" t="s">
        <v>8273</v>
      </c>
      <c r="Q983" s="5">
        <f>E983/D983</f>
        <v>1.2375123751237513E-4</v>
      </c>
      <c r="R983" s="8">
        <f>E983/N983</f>
        <v>2.75</v>
      </c>
      <c r="S983" s="9" t="str">
        <f>LEFT(P983, SEARCH("/",P983,1)-1)</f>
        <v>technology</v>
      </c>
      <c r="T983" s="9" t="str">
        <f>RIGHT(P983,LEN(P983)-SEARCH("/",P983,1))</f>
        <v>wearables</v>
      </c>
    </row>
    <row r="984" spans="1:20" ht="30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9">
        <f>(((I984/60)/60/24)+DATE(1970,1,1)+(-5/24))</f>
        <v>42645.544976851852</v>
      </c>
      <c r="K984">
        <v>1472839486</v>
      </c>
      <c r="L984" s="19">
        <f>(((K984/60)/60/24)+DATE(1970,1,1)+(-5/24))</f>
        <v>42615.544976851852</v>
      </c>
      <c r="M984" t="b">
        <v>0</v>
      </c>
      <c r="N984">
        <v>3</v>
      </c>
      <c r="O984" t="b">
        <v>0</v>
      </c>
      <c r="P984" t="s">
        <v>8273</v>
      </c>
      <c r="Q984" s="5">
        <f>E984/D984</f>
        <v>1.7142857142857143E-4</v>
      </c>
      <c r="R984" s="8">
        <f>E984/N984</f>
        <v>1</v>
      </c>
      <c r="S984" s="9" t="str">
        <f>LEFT(P984, SEARCH("/",P984,1)-1)</f>
        <v>technology</v>
      </c>
      <c r="T984" s="9" t="str">
        <f>RIGHT(P984,LEN(P984)-SEARCH("/",P984,1))</f>
        <v>wearables</v>
      </c>
    </row>
    <row r="985" spans="1:20" ht="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9">
        <f>(((I985/60)/60/24)+DATE(1970,1,1)+(-5/24))</f>
        <v>42605.662499999999</v>
      </c>
      <c r="K985">
        <v>1469289685</v>
      </c>
      <c r="L985" s="19">
        <f>(((K985/60)/60/24)+DATE(1970,1,1)+(-5/24))</f>
        <v>42574.459317129629</v>
      </c>
      <c r="M985" t="b">
        <v>0</v>
      </c>
      <c r="N985">
        <v>179</v>
      </c>
      <c r="O985" t="b">
        <v>0</v>
      </c>
      <c r="P985" t="s">
        <v>8273</v>
      </c>
      <c r="Q985" s="5">
        <f>E985/D985</f>
        <v>0.2950613611721471</v>
      </c>
      <c r="R985" s="8">
        <f>E985/N985</f>
        <v>171.79329608938548</v>
      </c>
      <c r="S985" s="9" t="str">
        <f>LEFT(P985, SEARCH("/",P985,1)-1)</f>
        <v>technology</v>
      </c>
      <c r="T985" s="9" t="str">
        <f>RIGHT(P985,LEN(P985)-SEARCH("/",P985,1))</f>
        <v>wearables</v>
      </c>
    </row>
    <row r="986" spans="1:20" ht="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9">
        <f>(((I986/60)/60/24)+DATE(1970,1,1)+(-5/24))</f>
        <v>42090.865833333337</v>
      </c>
      <c r="K986">
        <v>1424918808</v>
      </c>
      <c r="L986" s="19">
        <f>(((K986/60)/60/24)+DATE(1970,1,1)+(-5/24))</f>
        <v>42060.907499999994</v>
      </c>
      <c r="M986" t="b">
        <v>0</v>
      </c>
      <c r="N986">
        <v>3</v>
      </c>
      <c r="O986" t="b">
        <v>0</v>
      </c>
      <c r="P986" t="s">
        <v>8273</v>
      </c>
      <c r="Q986" s="5">
        <f>E986/D986</f>
        <v>1.06E-2</v>
      </c>
      <c r="R986" s="8">
        <f>E986/N986</f>
        <v>35.333333333333336</v>
      </c>
      <c r="S986" s="9" t="str">
        <f>LEFT(P986, SEARCH("/",P986,1)-1)</f>
        <v>technology</v>
      </c>
      <c r="T986" s="9" t="str">
        <f>RIGHT(P986,LEN(P986)-SEARCH("/",P986,1))</f>
        <v>wearables</v>
      </c>
    </row>
    <row r="987" spans="1:20" ht="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9">
        <f>(((I987/60)/60/24)+DATE(1970,1,1)+(-5/24))</f>
        <v>42369.749999999993</v>
      </c>
      <c r="K987">
        <v>1449011610</v>
      </c>
      <c r="L987" s="19">
        <f>(((K987/60)/60/24)+DATE(1970,1,1)+(-5/24))</f>
        <v>42339.759375000001</v>
      </c>
      <c r="M987" t="b">
        <v>0</v>
      </c>
      <c r="N987">
        <v>23</v>
      </c>
      <c r="O987" t="b">
        <v>0</v>
      </c>
      <c r="P987" t="s">
        <v>8273</v>
      </c>
      <c r="Q987" s="5">
        <f>E987/D987</f>
        <v>6.2933333333333327E-2</v>
      </c>
      <c r="R987" s="8">
        <f>E987/N987</f>
        <v>82.086956521739125</v>
      </c>
      <c r="S987" s="9" t="str">
        <f>LEFT(P987, SEARCH("/",P987,1)-1)</f>
        <v>technology</v>
      </c>
      <c r="T987" s="9" t="str">
        <f>RIGHT(P987,LEN(P987)-SEARCH("/",P987,1))</f>
        <v>wearables</v>
      </c>
    </row>
    <row r="988" spans="1:20" ht="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9">
        <f>(((I988/60)/60/24)+DATE(1970,1,1)+(-5/24))</f>
        <v>42378.791666666664</v>
      </c>
      <c r="K988">
        <v>1447698300</v>
      </c>
      <c r="L988" s="19">
        <f>(((K988/60)/60/24)+DATE(1970,1,1)+(-5/24))</f>
        <v>42324.559027777774</v>
      </c>
      <c r="M988" t="b">
        <v>0</v>
      </c>
      <c r="N988">
        <v>23</v>
      </c>
      <c r="O988" t="b">
        <v>0</v>
      </c>
      <c r="P988" t="s">
        <v>8273</v>
      </c>
      <c r="Q988" s="5">
        <f>E988/D988</f>
        <v>0.1275</v>
      </c>
      <c r="R988" s="8">
        <f>E988/N988</f>
        <v>110.8695652173913</v>
      </c>
      <c r="S988" s="9" t="str">
        <f>LEFT(P988, SEARCH("/",P988,1)-1)</f>
        <v>technology</v>
      </c>
      <c r="T988" s="9" t="str">
        <f>RIGHT(P988,LEN(P988)-SEARCH("/",P988,1))</f>
        <v>wearables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9">
        <f>(((I989/60)/60/24)+DATE(1970,1,1)+(-5/24))</f>
        <v>41813.086226851847</v>
      </c>
      <c r="K989">
        <v>1400051050</v>
      </c>
      <c r="L989" s="19">
        <f>(((K989/60)/60/24)+DATE(1970,1,1)+(-5/24))</f>
        <v>41773.086226851847</v>
      </c>
      <c r="M989" t="b">
        <v>0</v>
      </c>
      <c r="N989">
        <v>41</v>
      </c>
      <c r="O989" t="b">
        <v>0</v>
      </c>
      <c r="P989" t="s">
        <v>8273</v>
      </c>
      <c r="Q989" s="5">
        <f>E989/D989</f>
        <v>0.13220000000000001</v>
      </c>
      <c r="R989" s="8">
        <f>E989/N989</f>
        <v>161.21951219512195</v>
      </c>
      <c r="S989" s="9" t="str">
        <f>LEFT(P989, SEARCH("/",P989,1)-1)</f>
        <v>technology</v>
      </c>
      <c r="T989" s="9" t="str">
        <f>RIGHT(P989,LEN(P989)-SEARCH("/",P989,1))</f>
        <v>wearables</v>
      </c>
    </row>
    <row r="990" spans="1:20" ht="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9">
        <f>(((I990/60)/60/24)+DATE(1970,1,1)+(-5/24))</f>
        <v>42644.148437499993</v>
      </c>
      <c r="K990">
        <v>1472718825</v>
      </c>
      <c r="L990" s="19">
        <f>(((K990/60)/60/24)+DATE(1970,1,1)+(-5/24))</f>
        <v>42614.148437499993</v>
      </c>
      <c r="M990" t="b">
        <v>0</v>
      </c>
      <c r="N990">
        <v>0</v>
      </c>
      <c r="O990" t="b">
        <v>0</v>
      </c>
      <c r="P990" t="s">
        <v>8273</v>
      </c>
      <c r="Q990" s="5">
        <f>E990/D990</f>
        <v>0</v>
      </c>
      <c r="R990" s="8" t="e">
        <f>E990/N990</f>
        <v>#DIV/0!</v>
      </c>
      <c r="S990" s="9" t="str">
        <f>LEFT(P990, SEARCH("/",P990,1)-1)</f>
        <v>technology</v>
      </c>
      <c r="T990" s="9" t="str">
        <f>RIGHT(P990,LEN(P990)-SEARCH("/",P990,1))</f>
        <v>wearables</v>
      </c>
    </row>
    <row r="991" spans="1: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9">
        <f>(((I991/60)/60/24)+DATE(1970,1,1)+(-5/24))</f>
        <v>42641.725636574069</v>
      </c>
      <c r="K991">
        <v>1472509495</v>
      </c>
      <c r="L991" s="19">
        <f>(((K991/60)/60/24)+DATE(1970,1,1)+(-5/24))</f>
        <v>42611.725636574069</v>
      </c>
      <c r="M991" t="b">
        <v>0</v>
      </c>
      <c r="N991">
        <v>32</v>
      </c>
      <c r="O991" t="b">
        <v>0</v>
      </c>
      <c r="P991" t="s">
        <v>8273</v>
      </c>
      <c r="Q991" s="5">
        <f>E991/D991</f>
        <v>0.16769999999999999</v>
      </c>
      <c r="R991" s="8">
        <f>E991/N991</f>
        <v>52.40625</v>
      </c>
      <c r="S991" s="9" t="str">
        <f>LEFT(P991, SEARCH("/",P991,1)-1)</f>
        <v>technology</v>
      </c>
      <c r="T991" s="9" t="str">
        <f>RIGHT(P991,LEN(P991)-SEARCH("/",P991,1))</f>
        <v>wearables</v>
      </c>
    </row>
    <row r="992" spans="1:20" ht="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9">
        <f>(((I992/60)/60/24)+DATE(1970,1,1)+(-5/24))</f>
        <v>41885.575972222221</v>
      </c>
      <c r="K992">
        <v>1407178164</v>
      </c>
      <c r="L992" s="19">
        <f>(((K992/60)/60/24)+DATE(1970,1,1)+(-5/24))</f>
        <v>41855.575972222221</v>
      </c>
      <c r="M992" t="b">
        <v>0</v>
      </c>
      <c r="N992">
        <v>2</v>
      </c>
      <c r="O992" t="b">
        <v>0</v>
      </c>
      <c r="P992" t="s">
        <v>8273</v>
      </c>
      <c r="Q992" s="5">
        <f>E992/D992</f>
        <v>1.0399999999999999E-3</v>
      </c>
      <c r="R992" s="8">
        <f>E992/N992</f>
        <v>13</v>
      </c>
      <c r="S992" s="9" t="str">
        <f>LEFT(P992, SEARCH("/",P992,1)-1)</f>
        <v>technology</v>
      </c>
      <c r="T992" s="9" t="str">
        <f>RIGHT(P992,LEN(P992)-SEARCH("/",P992,1))</f>
        <v>wearables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9">
        <f>(((I993/60)/60/24)+DATE(1970,1,1)+(-5/24))</f>
        <v>42563.57708333333</v>
      </c>
      <c r="K993">
        <v>1466186988</v>
      </c>
      <c r="L993" s="19">
        <f>(((K993/60)/60/24)+DATE(1970,1,1)+(-5/24))</f>
        <v>42538.548472222225</v>
      </c>
      <c r="M993" t="b">
        <v>0</v>
      </c>
      <c r="N993">
        <v>7</v>
      </c>
      <c r="O993" t="b">
        <v>0</v>
      </c>
      <c r="P993" t="s">
        <v>8273</v>
      </c>
      <c r="Q993" s="5">
        <f>E993/D993</f>
        <v>4.24E-2</v>
      </c>
      <c r="R993" s="8">
        <f>E993/N993</f>
        <v>30.285714285714285</v>
      </c>
      <c r="S993" s="9" t="str">
        <f>LEFT(P993, SEARCH("/",P993,1)-1)</f>
        <v>technology</v>
      </c>
      <c r="T993" s="9" t="str">
        <f>RIGHT(P993,LEN(P993)-SEARCH("/",P993,1))</f>
        <v>wearables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9">
        <f>(((I994/60)/60/24)+DATE(1970,1,1)+(-5/24))</f>
        <v>42497.674988425926</v>
      </c>
      <c r="K994">
        <v>1457475119</v>
      </c>
      <c r="L994" s="19">
        <f>(((K994/60)/60/24)+DATE(1970,1,1)+(-5/24))</f>
        <v>42437.71665509259</v>
      </c>
      <c r="M994" t="b">
        <v>0</v>
      </c>
      <c r="N994">
        <v>4</v>
      </c>
      <c r="O994" t="b">
        <v>0</v>
      </c>
      <c r="P994" t="s">
        <v>8273</v>
      </c>
      <c r="Q994" s="5">
        <f>E994/D994</f>
        <v>4.6699999999999997E-3</v>
      </c>
      <c r="R994" s="8">
        <f>E994/N994</f>
        <v>116.75</v>
      </c>
      <c r="S994" s="9" t="str">
        <f>LEFT(P994, SEARCH("/",P994,1)-1)</f>
        <v>technology</v>
      </c>
      <c r="T994" s="9" t="str">
        <f>RIGHT(P994,LEN(P994)-SEARCH("/",P994,1))</f>
        <v>wearables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9">
        <f>(((I995/60)/60/24)+DATE(1970,1,1)+(-5/24))</f>
        <v>42685.999999999993</v>
      </c>
      <c r="K995">
        <v>1476054568</v>
      </c>
      <c r="L995" s="19">
        <f>(((K995/60)/60/24)+DATE(1970,1,1)+(-5/24))</f>
        <v>42652.756574074076</v>
      </c>
      <c r="M995" t="b">
        <v>0</v>
      </c>
      <c r="N995">
        <v>196</v>
      </c>
      <c r="O995" t="b">
        <v>0</v>
      </c>
      <c r="P995" t="s">
        <v>8273</v>
      </c>
      <c r="Q995" s="5">
        <f>E995/D995</f>
        <v>0.25087142857142858</v>
      </c>
      <c r="R995" s="8">
        <f>E995/N995</f>
        <v>89.59693877551021</v>
      </c>
      <c r="S995" s="9" t="str">
        <f>LEFT(P995, SEARCH("/",P995,1)-1)</f>
        <v>technology</v>
      </c>
      <c r="T995" s="9" t="str">
        <f>RIGHT(P995,LEN(P995)-SEARCH("/",P995,1))</f>
        <v>wearables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9">
        <f>(((I996/60)/60/24)+DATE(1970,1,1)+(-5/24))</f>
        <v>41973.749305555553</v>
      </c>
      <c r="K996">
        <v>1412835530</v>
      </c>
      <c r="L996" s="19">
        <f>(((K996/60)/60/24)+DATE(1970,1,1)+(-5/24))</f>
        <v>41921.054745370369</v>
      </c>
      <c r="M996" t="b">
        <v>0</v>
      </c>
      <c r="N996">
        <v>11</v>
      </c>
      <c r="O996" t="b">
        <v>0</v>
      </c>
      <c r="P996" t="s">
        <v>8273</v>
      </c>
      <c r="Q996" s="5">
        <f>E996/D996</f>
        <v>2.3345000000000001E-2</v>
      </c>
      <c r="R996" s="8">
        <f>E996/N996</f>
        <v>424.45454545454544</v>
      </c>
      <c r="S996" s="9" t="str">
        <f>LEFT(P996, SEARCH("/",P996,1)-1)</f>
        <v>technology</v>
      </c>
      <c r="T996" s="9" t="str">
        <f>RIGHT(P996,LEN(P996)-SEARCH("/",P996,1))</f>
        <v>wearables</v>
      </c>
    </row>
    <row r="997" spans="1:20" ht="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9">
        <f>(((I997/60)/60/24)+DATE(1970,1,1)+(-5/24))</f>
        <v>41972.458333333336</v>
      </c>
      <c r="K997">
        <v>1415140480</v>
      </c>
      <c r="L997" s="19">
        <f>(((K997/60)/60/24)+DATE(1970,1,1)+(-5/24))</f>
        <v>41947.732407407406</v>
      </c>
      <c r="M997" t="b">
        <v>0</v>
      </c>
      <c r="N997">
        <v>9</v>
      </c>
      <c r="O997" t="b">
        <v>0</v>
      </c>
      <c r="P997" t="s">
        <v>8273</v>
      </c>
      <c r="Q997" s="5">
        <f>E997/D997</f>
        <v>7.2599999999999998E-2</v>
      </c>
      <c r="R997" s="8">
        <f>E997/N997</f>
        <v>80.666666666666671</v>
      </c>
      <c r="S997" s="9" t="str">
        <f>LEFT(P997, SEARCH("/",P997,1)-1)</f>
        <v>technology</v>
      </c>
      <c r="T997" s="9" t="str">
        <f>RIGHT(P997,LEN(P997)-SEARCH("/",P997,1))</f>
        <v>wearables</v>
      </c>
    </row>
    <row r="998" spans="1:20" ht="30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9">
        <f>(((I998/60)/60/24)+DATE(1970,1,1)+(-5/24))</f>
        <v>41847.435416666667</v>
      </c>
      <c r="K998">
        <v>1403902060</v>
      </c>
      <c r="L998" s="19">
        <f>(((K998/60)/60/24)+DATE(1970,1,1)+(-5/24))</f>
        <v>41817.658101851848</v>
      </c>
      <c r="M998" t="b">
        <v>0</v>
      </c>
      <c r="N998">
        <v>5</v>
      </c>
      <c r="O998" t="b">
        <v>0</v>
      </c>
      <c r="P998" t="s">
        <v>8273</v>
      </c>
      <c r="Q998" s="5">
        <f>E998/D998</f>
        <v>1.6250000000000001E-2</v>
      </c>
      <c r="R998" s="8">
        <f>E998/N998</f>
        <v>13</v>
      </c>
      <c r="S998" s="9" t="str">
        <f>LEFT(P998, SEARCH("/",P998,1)-1)</f>
        <v>technology</v>
      </c>
      <c r="T998" s="9" t="str">
        <f>RIGHT(P998,LEN(P998)-SEARCH("/",P998,1))</f>
        <v>wearables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9">
        <f>(((I999/60)/60/24)+DATE(1970,1,1)+(-5/24))</f>
        <v>41970.936307870368</v>
      </c>
      <c r="K999">
        <v>1414549697</v>
      </c>
      <c r="L999" s="19">
        <f>(((K999/60)/60/24)+DATE(1970,1,1)+(-5/24))</f>
        <v>41940.894641203704</v>
      </c>
      <c r="M999" t="b">
        <v>0</v>
      </c>
      <c r="N999">
        <v>8</v>
      </c>
      <c r="O999" t="b">
        <v>0</v>
      </c>
      <c r="P999" t="s">
        <v>8273</v>
      </c>
      <c r="Q999" s="5">
        <f>E999/D999</f>
        <v>1.2999999999999999E-2</v>
      </c>
      <c r="R999" s="8">
        <f>E999/N999</f>
        <v>8.125</v>
      </c>
      <c r="S999" s="9" t="str">
        <f>LEFT(P999, SEARCH("/",P999,1)-1)</f>
        <v>technology</v>
      </c>
      <c r="T999" s="9" t="str">
        <f>RIGHT(P999,LEN(P999)-SEARCH("/",P999,1))</f>
        <v>wearables</v>
      </c>
    </row>
    <row r="1000" spans="1:20" ht="30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9">
        <f>(((I1000/60)/60/24)+DATE(1970,1,1)+(-5/24))</f>
        <v>42327.002326388887</v>
      </c>
      <c r="K1000">
        <v>1444017801</v>
      </c>
      <c r="L1000" s="19">
        <f>(((K1000/60)/60/24)+DATE(1970,1,1)+(-5/24))</f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5">
        <f>E1000/D1000</f>
        <v>0.58558333333333334</v>
      </c>
      <c r="R1000" s="8">
        <f>E1000/N1000</f>
        <v>153.42794759825327</v>
      </c>
      <c r="S1000" s="9" t="str">
        <f>LEFT(P1000, SEARCH("/",P1000,1)-1)</f>
        <v>technology</v>
      </c>
      <c r="T1000" s="9" t="str">
        <f>RIGHT(P1000,LEN(P1000)-SEARCH("/",P1000,1))</f>
        <v>wearables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9">
        <f>(((I1001/60)/60/24)+DATE(1970,1,1)+(-5/24))</f>
        <v>41956.126388888886</v>
      </c>
      <c r="K1001">
        <v>1413270690</v>
      </c>
      <c r="L1001" s="19">
        <f>(((K1001/60)/60/24)+DATE(1970,1,1)+(-5/24))</f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5">
        <f>E1001/D1001</f>
        <v>7.7886666666666673E-2</v>
      </c>
      <c r="R1001" s="8">
        <f>E1001/N1001</f>
        <v>292.07499999999999</v>
      </c>
      <c r="S1001" s="9" t="str">
        <f>LEFT(P1001, SEARCH("/",P1001,1)-1)</f>
        <v>technology</v>
      </c>
      <c r="T1001" s="9" t="str">
        <f>RIGHT(P1001,LEN(P1001)-SEARCH("/",P1001,1))</f>
        <v>wearables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9">
        <f>(((I1002/60)/60/24)+DATE(1970,1,1)+(-5/24))</f>
        <v>42808.80972222222</v>
      </c>
      <c r="K1002">
        <v>1484357160</v>
      </c>
      <c r="L1002" s="19">
        <f>(((K1002/60)/60/24)+DATE(1970,1,1)+(-5/24))</f>
        <v>42748.851388888892</v>
      </c>
      <c r="M1002" t="b">
        <v>0</v>
      </c>
      <c r="N1002">
        <v>6</v>
      </c>
      <c r="O1002" t="b">
        <v>0</v>
      </c>
      <c r="P1002" t="s">
        <v>8273</v>
      </c>
      <c r="Q1002" s="5">
        <f>E1002/D1002</f>
        <v>2.2157147647256063E-2</v>
      </c>
      <c r="R1002" s="8">
        <f>E1002/N1002</f>
        <v>3304</v>
      </c>
      <c r="S1002" s="9" t="str">
        <f>LEFT(P1002, SEARCH("/",P1002,1)-1)</f>
        <v>technology</v>
      </c>
      <c r="T1002" s="9" t="str">
        <f>RIGHT(P1002,LEN(P1002)-SEARCH("/",P1002,1))</f>
        <v>wearables</v>
      </c>
    </row>
    <row r="1003" spans="1:20" ht="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9">
        <f>(((I1003/60)/60/24)+DATE(1970,1,1)+(-5/24))</f>
        <v>42765.511724537035</v>
      </c>
      <c r="K1003">
        <v>1481908613</v>
      </c>
      <c r="L1003" s="19">
        <f>(((K1003/60)/60/24)+DATE(1970,1,1)+(-5/24))</f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5">
        <f>E1003/D1003</f>
        <v>1.04</v>
      </c>
      <c r="R1003" s="8">
        <f>E1003/N1003</f>
        <v>1300</v>
      </c>
      <c r="S1003" s="9" t="str">
        <f>LEFT(P1003, SEARCH("/",P1003,1)-1)</f>
        <v>technology</v>
      </c>
      <c r="T1003" s="9" t="str">
        <f>RIGHT(P1003,LEN(P1003)-SEARCH("/",P1003,1))</f>
        <v>wearables</v>
      </c>
    </row>
    <row r="1004" spans="1:20" ht="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9">
        <f>(((I1004/60)/60/24)+DATE(1970,1,1)+(-5/24))</f>
        <v>42355.040972222218</v>
      </c>
      <c r="K1004">
        <v>1447777514</v>
      </c>
      <c r="L1004" s="19">
        <f>(((K1004/60)/60/24)+DATE(1970,1,1)+(-5/24))</f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5">
        <f>E1004/D1004</f>
        <v>0.29602960296029601</v>
      </c>
      <c r="R1004" s="8">
        <f>E1004/N1004</f>
        <v>134.54545454545453</v>
      </c>
      <c r="S1004" s="9" t="str">
        <f>LEFT(P1004, SEARCH("/",P1004,1)-1)</f>
        <v>technology</v>
      </c>
      <c r="T1004" s="9" t="str">
        <f>RIGHT(P1004,LEN(P1004)-SEARCH("/",P1004,1))</f>
        <v>wearables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9">
        <f>(((I1005/60)/60/24)+DATE(1970,1,1)+(-5/24))</f>
        <v>42810.459039351852</v>
      </c>
      <c r="K1005">
        <v>1487091661</v>
      </c>
      <c r="L1005" s="19">
        <f>(((K1005/60)/60/24)+DATE(1970,1,1)+(-5/24))</f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5">
        <f>E1005/D1005</f>
        <v>0.16055</v>
      </c>
      <c r="R1005" s="8">
        <f>E1005/N1005</f>
        <v>214.06666666666666</v>
      </c>
      <c r="S1005" s="9" t="str">
        <f>LEFT(P1005, SEARCH("/",P1005,1)-1)</f>
        <v>technology</v>
      </c>
      <c r="T1005" s="9" t="str">
        <f>RIGHT(P1005,LEN(P1005)-SEARCH("/",P1005,1))</f>
        <v>wearables</v>
      </c>
    </row>
    <row r="1006" spans="1:20" ht="30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9">
        <f>(((I1006/60)/60/24)+DATE(1970,1,1)+(-5/24))</f>
        <v>42418.5003125</v>
      </c>
      <c r="K1006">
        <v>1453222827</v>
      </c>
      <c r="L1006" s="19">
        <f>(((K1006/60)/60/24)+DATE(1970,1,1)+(-5/24))</f>
        <v>42388.5003125</v>
      </c>
      <c r="M1006" t="b">
        <v>0</v>
      </c>
      <c r="N1006">
        <v>95</v>
      </c>
      <c r="O1006" t="b">
        <v>0</v>
      </c>
      <c r="P1006" t="s">
        <v>8273</v>
      </c>
      <c r="Q1006" s="5">
        <f>E1006/D1006</f>
        <v>0.82208000000000003</v>
      </c>
      <c r="R1006" s="8">
        <f>E1006/N1006</f>
        <v>216.33684210526314</v>
      </c>
      <c r="S1006" s="9" t="str">
        <f>LEFT(P1006, SEARCH("/",P1006,1)-1)</f>
        <v>technology</v>
      </c>
      <c r="T1006" s="9" t="str">
        <f>RIGHT(P1006,LEN(P1006)-SEARCH("/",P1006,1))</f>
        <v>wearables</v>
      </c>
    </row>
    <row r="1007" spans="1:20" ht="30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9">
        <f>(((I1007/60)/60/24)+DATE(1970,1,1)+(-5/24))</f>
        <v>42307.416469907403</v>
      </c>
      <c r="K1007">
        <v>1443538783</v>
      </c>
      <c r="L1007" s="19">
        <f>(((K1007/60)/60/24)+DATE(1970,1,1)+(-5/24))</f>
        <v>42276.416469907403</v>
      </c>
      <c r="M1007" t="b">
        <v>0</v>
      </c>
      <c r="N1007">
        <v>161</v>
      </c>
      <c r="O1007" t="b">
        <v>0</v>
      </c>
      <c r="P1007" t="s">
        <v>8273</v>
      </c>
      <c r="Q1007" s="5">
        <f>E1007/D1007</f>
        <v>0.75051000000000001</v>
      </c>
      <c r="R1007" s="8">
        <f>E1007/N1007</f>
        <v>932.31055900621118</v>
      </c>
      <c r="S1007" s="9" t="str">
        <f>LEFT(P1007, SEARCH("/",P1007,1)-1)</f>
        <v>technology</v>
      </c>
      <c r="T1007" s="9" t="str">
        <f>RIGHT(P1007,LEN(P1007)-SEARCH("/",P1007,1))</f>
        <v>wearables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9">
        <f>(((I1008/60)/60/24)+DATE(1970,1,1)+(-5/24))</f>
        <v>41985.09097222222</v>
      </c>
      <c r="K1008">
        <v>1417654672</v>
      </c>
      <c r="L1008" s="19">
        <f>(((K1008/60)/60/24)+DATE(1970,1,1)+(-5/24))</f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5">
        <f>E1008/D1008</f>
        <v>5.8500000000000003E-2</v>
      </c>
      <c r="R1008" s="8">
        <f>E1008/N1008</f>
        <v>29.25</v>
      </c>
      <c r="S1008" s="9" t="str">
        <f>LEFT(P1008, SEARCH("/",P1008,1)-1)</f>
        <v>technology</v>
      </c>
      <c r="T1008" s="9" t="str">
        <f>RIGHT(P1008,LEN(P1008)-SEARCH("/",P1008,1))</f>
        <v>wearables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9">
        <f>(((I1009/60)/60/24)+DATE(1970,1,1)+(-5/24))</f>
        <v>42718.416932870365</v>
      </c>
      <c r="K1009">
        <v>1478095223</v>
      </c>
      <c r="L1009" s="19">
        <f>(((K1009/60)/60/24)+DATE(1970,1,1)+(-5/24))</f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5">
        <f>E1009/D1009</f>
        <v>0.44319999999999998</v>
      </c>
      <c r="R1009" s="8">
        <f>E1009/N1009</f>
        <v>174.94736842105263</v>
      </c>
      <c r="S1009" s="9" t="str">
        <f>LEFT(P1009, SEARCH("/",P1009,1)-1)</f>
        <v>technology</v>
      </c>
      <c r="T1009" s="9" t="str">
        <f>RIGHT(P1009,LEN(P1009)-SEARCH("/",P1009,1))</f>
        <v>wearables</v>
      </c>
    </row>
    <row r="1010" spans="1:20" ht="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9">
        <f>(((I1010/60)/60/24)+DATE(1970,1,1)+(-5/24))</f>
        <v>42732.600868055553</v>
      </c>
      <c r="K1010">
        <v>1480361115</v>
      </c>
      <c r="L1010" s="19">
        <f>(((K1010/60)/60/24)+DATE(1970,1,1)+(-5/24))</f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5">
        <f>E1010/D1010</f>
        <v>2.6737967914438501E-3</v>
      </c>
      <c r="R1010" s="8">
        <f>E1010/N1010</f>
        <v>250</v>
      </c>
      <c r="S1010" s="9" t="str">
        <f>LEFT(P1010, SEARCH("/",P1010,1)-1)</f>
        <v>technology</v>
      </c>
      <c r="T1010" s="9" t="str">
        <f>RIGHT(P1010,LEN(P1010)-SEARCH("/",P1010,1))</f>
        <v>wearables</v>
      </c>
    </row>
    <row r="1011" spans="1:20" ht="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9">
        <f>(((I1011/60)/60/24)+DATE(1970,1,1)+(-5/24))</f>
        <v>42540.396365740737</v>
      </c>
      <c r="K1011">
        <v>1463754646</v>
      </c>
      <c r="L1011" s="19">
        <f>(((K1011/60)/60/24)+DATE(1970,1,1)+(-5/24))</f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5">
        <f>E1011/D1011</f>
        <v>0.1313</v>
      </c>
      <c r="R1011" s="8">
        <f>E1011/N1011</f>
        <v>65</v>
      </c>
      <c r="S1011" s="9" t="str">
        <f>LEFT(P1011, SEARCH("/",P1011,1)-1)</f>
        <v>technology</v>
      </c>
      <c r="T1011" s="9" t="str">
        <f>RIGHT(P1011,LEN(P1011)-SEARCH("/",P1011,1))</f>
        <v>wearables</v>
      </c>
    </row>
    <row r="1012" spans="1:20" ht="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9">
        <f>(((I1012/60)/60/24)+DATE(1970,1,1)+(-5/24))</f>
        <v>42617.915972222218</v>
      </c>
      <c r="K1012">
        <v>1468180462</v>
      </c>
      <c r="L1012" s="19">
        <f>(((K1012/60)/60/24)+DATE(1970,1,1)+(-5/24))</f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5">
        <f>E1012/D1012</f>
        <v>1.9088937093275488E-3</v>
      </c>
      <c r="R1012" s="8">
        <f>E1012/N1012</f>
        <v>55</v>
      </c>
      <c r="S1012" s="9" t="str">
        <f>LEFT(P1012, SEARCH("/",P1012,1)-1)</f>
        <v>technology</v>
      </c>
      <c r="T1012" s="9" t="str">
        <f>RIGHT(P1012,LEN(P1012)-SEARCH("/",P1012,1))</f>
        <v>wearables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9">
        <f>(((I1013/60)/60/24)+DATE(1970,1,1)+(-5/24))</f>
        <v>41991.689756944441</v>
      </c>
      <c r="K1013">
        <v>1415050395</v>
      </c>
      <c r="L1013" s="19">
        <f>(((K1013/60)/60/24)+DATE(1970,1,1)+(-5/24))</f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5">
        <f>E1013/D1013</f>
        <v>3.7499999999999999E-3</v>
      </c>
      <c r="R1013" s="8">
        <f>E1013/N1013</f>
        <v>75</v>
      </c>
      <c r="S1013" s="9" t="str">
        <f>LEFT(P1013, SEARCH("/",P1013,1)-1)</f>
        <v>technology</v>
      </c>
      <c r="T1013" s="9" t="str">
        <f>RIGHT(P1013,LEN(P1013)-SEARCH("/",P1013,1))</f>
        <v>wearables</v>
      </c>
    </row>
    <row r="1014" spans="1:20" ht="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9">
        <f>(((I1014/60)/60/24)+DATE(1970,1,1)+(-5/24))</f>
        <v>42759.232083333329</v>
      </c>
      <c r="K1014">
        <v>1481366052</v>
      </c>
      <c r="L1014" s="19">
        <f>(((K1014/60)/60/24)+DATE(1970,1,1)+(-5/24))</f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5">
        <f>E1014/D1014</f>
        <v>215.35021</v>
      </c>
      <c r="R1014" s="8">
        <f>E1014/N1014</f>
        <v>1389.3561935483872</v>
      </c>
      <c r="S1014" s="9" t="str">
        <f>LEFT(P1014, SEARCH("/",P1014,1)-1)</f>
        <v>technology</v>
      </c>
      <c r="T1014" s="9" t="str">
        <f>RIGHT(P1014,LEN(P1014)-SEARCH("/",P1014,1))</f>
        <v>wearables</v>
      </c>
    </row>
    <row r="1015" spans="1:20" ht="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9">
        <f>(((I1015/60)/60/24)+DATE(1970,1,1)+(-5/24))</f>
        <v>42367.624999999993</v>
      </c>
      <c r="K1015">
        <v>1449000056</v>
      </c>
      <c r="L1015" s="19">
        <f>(((K1015/60)/60/24)+DATE(1970,1,1)+(-5/24))</f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5">
        <f>E1015/D1015</f>
        <v>0.34527999999999998</v>
      </c>
      <c r="R1015" s="8">
        <f>E1015/N1015</f>
        <v>95.911111111111111</v>
      </c>
      <c r="S1015" s="9" t="str">
        <f>LEFT(P1015, SEARCH("/",P1015,1)-1)</f>
        <v>technology</v>
      </c>
      <c r="T1015" s="9" t="str">
        <f>RIGHT(P1015,LEN(P1015)-SEARCH("/",P1015,1))</f>
        <v>wearables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9">
        <f>(((I1016/60)/60/24)+DATE(1970,1,1)+(-5/24))</f>
        <v>42004.79415509259</v>
      </c>
      <c r="K1016">
        <v>1415750615</v>
      </c>
      <c r="L1016" s="19">
        <f>(((K1016/60)/60/24)+DATE(1970,1,1)+(-5/24))</f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5">
        <f>E1016/D1016</f>
        <v>0.30599999999999999</v>
      </c>
      <c r="R1016" s="8">
        <f>E1016/N1016</f>
        <v>191.25</v>
      </c>
      <c r="S1016" s="9" t="str">
        <f>LEFT(P1016, SEARCH("/",P1016,1)-1)</f>
        <v>technology</v>
      </c>
      <c r="T1016" s="9" t="str">
        <f>RIGHT(P1016,LEN(P1016)-SEARCH("/",P1016,1))</f>
        <v>wearables</v>
      </c>
    </row>
    <row r="1017" spans="1:20" ht="30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9">
        <f>(((I1017/60)/60/24)+DATE(1970,1,1)+(-5/24))</f>
        <v>42333.711747685178</v>
      </c>
      <c r="K1017">
        <v>1445893495</v>
      </c>
      <c r="L1017" s="19">
        <f>(((K1017/60)/60/24)+DATE(1970,1,1)+(-5/24))</f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5">
        <f>E1017/D1017</f>
        <v>2.6666666666666668E-2</v>
      </c>
      <c r="R1017" s="8">
        <f>E1017/N1017</f>
        <v>40</v>
      </c>
      <c r="S1017" s="9" t="str">
        <f>LEFT(P1017, SEARCH("/",P1017,1)-1)</f>
        <v>technology</v>
      </c>
      <c r="T1017" s="9" t="str">
        <f>RIGHT(P1017,LEN(P1017)-SEARCH("/",P1017,1))</f>
        <v>wearables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9">
        <f>(((I1018/60)/60/24)+DATE(1970,1,1)+(-5/24))</f>
        <v>42466.857129629621</v>
      </c>
      <c r="K1018">
        <v>1456108456</v>
      </c>
      <c r="L1018" s="19">
        <f>(((K1018/60)/60/24)+DATE(1970,1,1)+(-5/24))</f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5">
        <f>E1018/D1018</f>
        <v>2.8420000000000001E-2</v>
      </c>
      <c r="R1018" s="8">
        <f>E1018/N1018</f>
        <v>74.78947368421052</v>
      </c>
      <c r="S1018" s="9" t="str">
        <f>LEFT(P1018, SEARCH("/",P1018,1)-1)</f>
        <v>technology</v>
      </c>
      <c r="T1018" s="9" t="str">
        <f>RIGHT(P1018,LEN(P1018)-SEARCH("/",P1018,1))</f>
        <v>wearables</v>
      </c>
    </row>
    <row r="1019" spans="1:20" ht="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9">
        <f>(((I1019/60)/60/24)+DATE(1970,1,1)+(-5/24))</f>
        <v>42329.508506944439</v>
      </c>
      <c r="K1019">
        <v>1444666335</v>
      </c>
      <c r="L1019" s="19">
        <f>(((K1019/60)/60/24)+DATE(1970,1,1)+(-5/24))</f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5">
        <f>E1019/D1019</f>
        <v>0.22878799999999999</v>
      </c>
      <c r="R1019" s="8">
        <f>E1019/N1019</f>
        <v>161.11830985915492</v>
      </c>
      <c r="S1019" s="9" t="str">
        <f>LEFT(P1019, SEARCH("/",P1019,1)-1)</f>
        <v>technology</v>
      </c>
      <c r="T1019" s="9" t="str">
        <f>RIGHT(P1019,LEN(P1019)-SEARCH("/",P1019,1))</f>
        <v>wearables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9">
        <f>(((I1020/60)/60/24)+DATE(1970,1,1)+(-5/24))</f>
        <v>42565.283946759257</v>
      </c>
      <c r="K1020">
        <v>1465904933</v>
      </c>
      <c r="L1020" s="19">
        <f>(((K1020/60)/60/24)+DATE(1970,1,1)+(-5/24))</f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5">
        <f>E1020/D1020</f>
        <v>3.1050000000000001E-2</v>
      </c>
      <c r="R1020" s="8">
        <f>E1020/N1020</f>
        <v>88.714285714285708</v>
      </c>
      <c r="S1020" s="9" t="str">
        <f>LEFT(P1020, SEARCH("/",P1020,1)-1)</f>
        <v>technology</v>
      </c>
      <c r="T1020" s="9" t="str">
        <f>RIGHT(P1020,LEN(P1020)-SEARCH("/",P1020,1))</f>
        <v>wearables</v>
      </c>
    </row>
    <row r="1021" spans="1:20" ht="30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9">
        <f>(((I1021/60)/60/24)+DATE(1970,1,1)+(-5/24))</f>
        <v>42039.765613425923</v>
      </c>
      <c r="K1021">
        <v>1420500149</v>
      </c>
      <c r="L1021" s="19">
        <f>(((K1021/60)/60/24)+DATE(1970,1,1)+(-5/24))</f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5">
        <f>E1021/D1021</f>
        <v>0.47333333333333333</v>
      </c>
      <c r="R1021" s="8">
        <f>E1021/N1021</f>
        <v>53.25</v>
      </c>
      <c r="S1021" s="9" t="str">
        <f>LEFT(P1021, SEARCH("/",P1021,1)-1)</f>
        <v>technology</v>
      </c>
      <c r="T1021" s="9" t="str">
        <f>RIGHT(P1021,LEN(P1021)-SEARCH("/",P1021,1))</f>
        <v>wearables</v>
      </c>
    </row>
    <row r="1022" spans="1:20" ht="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9">
        <f>(((I1022/60)/60/24)+DATE(1970,1,1)+(-5/24))</f>
        <v>42156.824305555558</v>
      </c>
      <c r="K1022">
        <v>1430617209</v>
      </c>
      <c r="L1022" s="19">
        <f>(((K1022/60)/60/24)+DATE(1970,1,1)+(-5/24))</f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5">
        <f>E1022/D1022</f>
        <v>2.0554838709677421</v>
      </c>
      <c r="R1022" s="8">
        <f>E1022/N1022</f>
        <v>106.2</v>
      </c>
      <c r="S1022" s="9" t="str">
        <f>LEFT(P1022, SEARCH("/",P1022,1)-1)</f>
        <v>music</v>
      </c>
      <c r="T1022" s="9" t="str">
        <f>RIGHT(P1022,LEN(P1022)-SEARCH("/",P1022,1))</f>
        <v>electronic music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9">
        <f>(((I1023/60)/60/24)+DATE(1970,1,1)+(-5/24))</f>
        <v>42293.958333333336</v>
      </c>
      <c r="K1023">
        <v>1443074571</v>
      </c>
      <c r="L1023" s="19">
        <f>(((K1023/60)/60/24)+DATE(1970,1,1)+(-5/24))</f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5">
        <f>E1023/D1023</f>
        <v>3.5180366666666667</v>
      </c>
      <c r="R1023" s="8">
        <f>E1023/N1023</f>
        <v>22.079728033472804</v>
      </c>
      <c r="S1023" s="9" t="str">
        <f>LEFT(P1023, SEARCH("/",P1023,1)-1)</f>
        <v>music</v>
      </c>
      <c r="T1023" s="9" t="str">
        <f>RIGHT(P1023,LEN(P1023)-SEARCH("/",P1023,1))</f>
        <v>electronic music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9">
        <f>(((I1024/60)/60/24)+DATE(1970,1,1)+(-5/24))</f>
        <v>42141.438391203708</v>
      </c>
      <c r="K1024">
        <v>1429284677</v>
      </c>
      <c r="L1024" s="19">
        <f>(((K1024/60)/60/24)+DATE(1970,1,1)+(-5/24))</f>
        <v>42111.438391203708</v>
      </c>
      <c r="M1024" t="b">
        <v>1</v>
      </c>
      <c r="N1024">
        <v>74</v>
      </c>
      <c r="O1024" t="b">
        <v>1</v>
      </c>
      <c r="P1024" t="s">
        <v>8280</v>
      </c>
      <c r="Q1024" s="5">
        <f>E1024/D1024</f>
        <v>1.149</v>
      </c>
      <c r="R1024" s="8">
        <f>E1024/N1024</f>
        <v>31.054054054054053</v>
      </c>
      <c r="S1024" s="9" t="str">
        <f>LEFT(P1024, SEARCH("/",P1024,1)-1)</f>
        <v>music</v>
      </c>
      <c r="T1024" s="9" t="str">
        <f>RIGHT(P1024,LEN(P1024)-SEARCH("/",P1024,1))</f>
        <v>electronic music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9">
        <f>(((I1025/60)/60/24)+DATE(1970,1,1)+(-5/24))</f>
        <v>42175.711354166669</v>
      </c>
      <c r="K1025">
        <v>1432245861</v>
      </c>
      <c r="L1025" s="19">
        <f>(((K1025/60)/60/24)+DATE(1970,1,1)+(-5/24))</f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5">
        <f>E1025/D1025</f>
        <v>2.3715000000000002</v>
      </c>
      <c r="R1025" s="8">
        <f>E1025/N1025</f>
        <v>36.206106870229007</v>
      </c>
      <c r="S1025" s="9" t="str">
        <f>LEFT(P1025, SEARCH("/",P1025,1)-1)</f>
        <v>music</v>
      </c>
      <c r="T1025" s="9" t="str">
        <f>RIGHT(P1025,LEN(P1025)-SEARCH("/",P1025,1))</f>
        <v>electronic music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9">
        <f>(((I1026/60)/60/24)+DATE(1970,1,1)+(-5/24))</f>
        <v>42400.372256944444</v>
      </c>
      <c r="K1026">
        <v>1451656563</v>
      </c>
      <c r="L1026" s="19">
        <f>(((K1026/60)/60/24)+DATE(1970,1,1)+(-5/24))</f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5">
        <f>E1026/D1026</f>
        <v>1.1863774999999999</v>
      </c>
      <c r="R1026" s="8">
        <f>E1026/N1026</f>
        <v>388.9762295081967</v>
      </c>
      <c r="S1026" s="9" t="str">
        <f>LEFT(P1026, SEARCH("/",P1026,1)-1)</f>
        <v>music</v>
      </c>
      <c r="T1026" s="9" t="str">
        <f>RIGHT(P1026,LEN(P1026)-SEARCH("/",P1026,1))</f>
        <v>electronic music</v>
      </c>
    </row>
    <row r="1027" spans="1:20" ht="30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9">
        <f>(((I1027/60)/60/24)+DATE(1970,1,1)+(-5/24))</f>
        <v>42079.583761574067</v>
      </c>
      <c r="K1027">
        <v>1423944037</v>
      </c>
      <c r="L1027" s="19">
        <f>(((K1027/60)/60/24)+DATE(1970,1,1)+(-5/24))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5">
        <f>E1027/D1027</f>
        <v>1.099283142857143</v>
      </c>
      <c r="R1027" s="8">
        <f>E1027/N1027</f>
        <v>71.848571428571432</v>
      </c>
      <c r="S1027" s="9" t="str">
        <f>LEFT(P1027, SEARCH("/",P1027,1)-1)</f>
        <v>music</v>
      </c>
      <c r="T1027" s="9" t="str">
        <f>RIGHT(P1027,LEN(P1027)-SEARCH("/",P1027,1))</f>
        <v>electronic music</v>
      </c>
    </row>
    <row r="1028" spans="1:20" ht="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9">
        <f>(((I1028/60)/60/24)+DATE(1970,1,1)+(-5/24))</f>
        <v>42460.157592592594</v>
      </c>
      <c r="K1028">
        <v>1456480016</v>
      </c>
      <c r="L1028" s="19">
        <f>(((K1028/60)/60/24)+DATE(1970,1,1)+(-5/24))</f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5">
        <f>E1028/D1028</f>
        <v>1.0000828571428571</v>
      </c>
      <c r="R1028" s="8">
        <f>E1028/N1028</f>
        <v>57.381803278688523</v>
      </c>
      <c r="S1028" s="9" t="str">
        <f>LEFT(P1028, SEARCH("/",P1028,1)-1)</f>
        <v>music</v>
      </c>
      <c r="T1028" s="9" t="str">
        <f>RIGHT(P1028,LEN(P1028)-SEARCH("/",P1028,1))</f>
        <v>electronic music</v>
      </c>
    </row>
    <row r="1029" spans="1:20" ht="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9">
        <f>(((I1029/60)/60/24)+DATE(1970,1,1)+(-5/24))</f>
        <v>41934.825775462959</v>
      </c>
      <c r="K1029">
        <v>1411433347</v>
      </c>
      <c r="L1029" s="19">
        <f>(((K1029/60)/60/24)+DATE(1970,1,1)+(-5/24))</f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5">
        <f>E1029/D1029</f>
        <v>1.0309292094387414</v>
      </c>
      <c r="R1029" s="8">
        <f>E1029/N1029</f>
        <v>69.666666666666671</v>
      </c>
      <c r="S1029" s="9" t="str">
        <f>LEFT(P1029, SEARCH("/",P1029,1)-1)</f>
        <v>music</v>
      </c>
      <c r="T1029" s="9" t="str">
        <f>RIGHT(P1029,LEN(P1029)-SEARCH("/",P1029,1))</f>
        <v>electronic music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9">
        <f>(((I1030/60)/60/24)+DATE(1970,1,1)+(-5/24))</f>
        <v>42800.624999999993</v>
      </c>
      <c r="K1030">
        <v>1484924605</v>
      </c>
      <c r="L1030" s="19">
        <f>(((K1030/60)/60/24)+DATE(1970,1,1)+(-5/24))</f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5">
        <f>E1030/D1030</f>
        <v>1.1727000000000001</v>
      </c>
      <c r="R1030" s="8">
        <f>E1030/N1030</f>
        <v>45.988235294117644</v>
      </c>
      <c r="S1030" s="9" t="str">
        <f>LEFT(P1030, SEARCH("/",P1030,1)-1)</f>
        <v>music</v>
      </c>
      <c r="T1030" s="9" t="str">
        <f>RIGHT(P1030,LEN(P1030)-SEARCH("/",P1030,1))</f>
        <v>electronic music</v>
      </c>
    </row>
    <row r="1031" spans="1:20" ht="30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9">
        <f>(((I1031/60)/60/24)+DATE(1970,1,1)+(-5/24))</f>
        <v>42098.707638888889</v>
      </c>
      <c r="K1031">
        <v>1423501507</v>
      </c>
      <c r="L1031" s="19">
        <f>(((K1031/60)/60/24)+DATE(1970,1,1)+(-5/24))</f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5">
        <f>E1031/D1031</f>
        <v>1.1175999999999999</v>
      </c>
      <c r="R1031" s="8">
        <f>E1031/N1031</f>
        <v>79.262411347517727</v>
      </c>
      <c r="S1031" s="9" t="str">
        <f>LEFT(P1031, SEARCH("/",P1031,1)-1)</f>
        <v>music</v>
      </c>
      <c r="T1031" s="9" t="str">
        <f>RIGHT(P1031,LEN(P1031)-SEARCH("/",P1031,1))</f>
        <v>electronic music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9">
        <f>(((I1032/60)/60/24)+DATE(1970,1,1)+(-5/24))</f>
        <v>42625.274872685179</v>
      </c>
      <c r="K1032">
        <v>1472470549</v>
      </c>
      <c r="L1032" s="19">
        <f>(((K1032/60)/60/24)+DATE(1970,1,1)+(-5/24))</f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5">
        <f>E1032/D1032</f>
        <v>3.4209999999999998</v>
      </c>
      <c r="R1032" s="8">
        <f>E1032/N1032</f>
        <v>43.031446540880502</v>
      </c>
      <c r="S1032" s="9" t="str">
        <f>LEFT(P1032, SEARCH("/",P1032,1)-1)</f>
        <v>music</v>
      </c>
      <c r="T1032" s="9" t="str">
        <f>RIGHT(P1032,LEN(P1032)-SEARCH("/",P1032,1))</f>
        <v>electronic music</v>
      </c>
    </row>
    <row r="1033" spans="1:20" ht="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9">
        <f>(((I1033/60)/60/24)+DATE(1970,1,1)+(-5/24))</f>
        <v>42354.555671296293</v>
      </c>
      <c r="K1033">
        <v>1447698010</v>
      </c>
      <c r="L1033" s="19">
        <f>(((K1033/60)/60/24)+DATE(1970,1,1)+(-5/24))</f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5">
        <f>E1033/D1033</f>
        <v>1.0740000000000001</v>
      </c>
      <c r="R1033" s="8">
        <f>E1033/N1033</f>
        <v>108.48484848484848</v>
      </c>
      <c r="S1033" s="9" t="str">
        <f>LEFT(P1033, SEARCH("/",P1033,1)-1)</f>
        <v>music</v>
      </c>
      <c r="T1033" s="9" t="str">
        <f>RIGHT(P1033,LEN(P1033)-SEARCH("/",P1033,1))</f>
        <v>electronic music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9">
        <f>(((I1034/60)/60/24)+DATE(1970,1,1)+(-5/24))</f>
        <v>42544.458622685182</v>
      </c>
      <c r="K1034">
        <v>1464105625</v>
      </c>
      <c r="L1034" s="19">
        <f>(((K1034/60)/60/24)+DATE(1970,1,1)+(-5/24))</f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5">
        <f>E1034/D1034</f>
        <v>1.0849703703703704</v>
      </c>
      <c r="R1034" s="8">
        <f>E1034/N1034</f>
        <v>61.029583333333335</v>
      </c>
      <c r="S1034" s="9" t="str">
        <f>LEFT(P1034, SEARCH("/",P1034,1)-1)</f>
        <v>music</v>
      </c>
      <c r="T1034" s="9" t="str">
        <f>RIGHT(P1034,LEN(P1034)-SEARCH("/",P1034,1))</f>
        <v>electronic music</v>
      </c>
    </row>
    <row r="1035" spans="1:20" ht="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9">
        <f>(((I1035/60)/60/24)+DATE(1970,1,1)+(-5/24))</f>
        <v>42716.524074074077</v>
      </c>
      <c r="K1035">
        <v>1479144880</v>
      </c>
      <c r="L1035" s="19">
        <f>(((K1035/60)/60/24)+DATE(1970,1,1)+(-5/24))</f>
        <v>42688.524074074077</v>
      </c>
      <c r="M1035" t="b">
        <v>0</v>
      </c>
      <c r="N1035">
        <v>27</v>
      </c>
      <c r="O1035" t="b">
        <v>1</v>
      </c>
      <c r="P1035" t="s">
        <v>8280</v>
      </c>
      <c r="Q1035" s="5">
        <f>E1035/D1035</f>
        <v>1.0286144578313252</v>
      </c>
      <c r="R1035" s="8">
        <f>E1035/N1035</f>
        <v>50.592592592592595</v>
      </c>
      <c r="S1035" s="9" t="str">
        <f>LEFT(P1035, SEARCH("/",P1035,1)-1)</f>
        <v>music</v>
      </c>
      <c r="T1035" s="9" t="str">
        <f>RIGHT(P1035,LEN(P1035)-SEARCH("/",P1035,1))</f>
        <v>electronic music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9">
        <f>(((I1036/60)/60/24)+DATE(1970,1,1)+(-5/24))</f>
        <v>42586.957638888889</v>
      </c>
      <c r="K1036">
        <v>1467604804</v>
      </c>
      <c r="L1036" s="19">
        <f>(((K1036/60)/60/24)+DATE(1970,1,1)+(-5/24))</f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5">
        <f>E1036/D1036</f>
        <v>1.3000180000000001</v>
      </c>
      <c r="R1036" s="8">
        <f>E1036/N1036</f>
        <v>39.157168674698795</v>
      </c>
      <c r="S1036" s="9" t="str">
        <f>LEFT(P1036, SEARCH("/",P1036,1)-1)</f>
        <v>music</v>
      </c>
      <c r="T1036" s="9" t="str">
        <f>RIGHT(P1036,LEN(P1036)-SEARCH("/",P1036,1))</f>
        <v>electronic music</v>
      </c>
    </row>
    <row r="1037" spans="1:20" ht="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9">
        <f>(((I1037/60)/60/24)+DATE(1970,1,1)+(-5/24))</f>
        <v>42046.43310185185</v>
      </c>
      <c r="K1037">
        <v>1421076220</v>
      </c>
      <c r="L1037" s="19">
        <f>(((K1037/60)/60/24)+DATE(1970,1,1)+(-5/24))</f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5">
        <f>E1037/D1037</f>
        <v>1.0765217391304347</v>
      </c>
      <c r="R1037" s="8">
        <f>E1037/N1037</f>
        <v>65.15789473684211</v>
      </c>
      <c r="S1037" s="9" t="str">
        <f>LEFT(P1037, SEARCH("/",P1037,1)-1)</f>
        <v>music</v>
      </c>
      <c r="T1037" s="9" t="str">
        <f>RIGHT(P1037,LEN(P1037)-SEARCH("/",P1037,1))</f>
        <v>electronic music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9">
        <f>(((I1038/60)/60/24)+DATE(1970,1,1)+(-5/24))</f>
        <v>41281.125</v>
      </c>
      <c r="K1038">
        <v>1354790790</v>
      </c>
      <c r="L1038" s="19">
        <f>(((K1038/60)/60/24)+DATE(1970,1,1)+(-5/24))</f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5">
        <f>E1038/D1038</f>
        <v>1.1236044444444444</v>
      </c>
      <c r="R1038" s="8">
        <f>E1038/N1038</f>
        <v>23.963127962085309</v>
      </c>
      <c r="S1038" s="9" t="str">
        <f>LEFT(P1038, SEARCH("/",P1038,1)-1)</f>
        <v>music</v>
      </c>
      <c r="T1038" s="9" t="str">
        <f>RIGHT(P1038,LEN(P1038)-SEARCH("/",P1038,1))</f>
        <v>electronic music</v>
      </c>
    </row>
    <row r="1039" spans="1:20" ht="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9">
        <f>(((I1039/60)/60/24)+DATE(1970,1,1)+(-5/24))</f>
        <v>42141.999999999993</v>
      </c>
      <c r="K1039">
        <v>1429991062</v>
      </c>
      <c r="L1039" s="19">
        <f>(((K1039/60)/60/24)+DATE(1970,1,1)+(-5/24))</f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5">
        <f>E1039/D1039</f>
        <v>1.0209999999999999</v>
      </c>
      <c r="R1039" s="8">
        <f>E1039/N1039</f>
        <v>48.61904761904762</v>
      </c>
      <c r="S1039" s="9" t="str">
        <f>LEFT(P1039, SEARCH("/",P1039,1)-1)</f>
        <v>music</v>
      </c>
      <c r="T1039" s="9" t="str">
        <f>RIGHT(P1039,LEN(P1039)-SEARCH("/",P1039,1))</f>
        <v>electronic music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9">
        <f>(((I1040/60)/60/24)+DATE(1970,1,1)+(-5/24))</f>
        <v>42447.981747685182</v>
      </c>
      <c r="K1040">
        <v>1455773623</v>
      </c>
      <c r="L1040" s="19">
        <f>(((K1040/60)/60/24)+DATE(1970,1,1)+(-5/24))</f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5">
        <f>E1040/D1040</f>
        <v>1.4533333333333334</v>
      </c>
      <c r="R1040" s="8">
        <f>E1040/N1040</f>
        <v>35.73770491803279</v>
      </c>
      <c r="S1040" s="9" t="str">
        <f>LEFT(P1040, SEARCH("/",P1040,1)-1)</f>
        <v>music</v>
      </c>
      <c r="T1040" s="9" t="str">
        <f>RIGHT(P1040,LEN(P1040)-SEARCH("/",P1040,1))</f>
        <v>electronic music</v>
      </c>
    </row>
    <row r="1041" spans="1:20" ht="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9">
        <f>(((I1041/60)/60/24)+DATE(1970,1,1)+(-5/24))</f>
        <v>42717.124305555553</v>
      </c>
      <c r="K1041">
        <v>1479436646</v>
      </c>
      <c r="L1041" s="19">
        <f>(((K1041/60)/60/24)+DATE(1970,1,1)+(-5/24))</f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5">
        <f>E1041/D1041</f>
        <v>1.282</v>
      </c>
      <c r="R1041" s="8">
        <f>E1041/N1041</f>
        <v>21.366666666666667</v>
      </c>
      <c r="S1041" s="9" t="str">
        <f>LEFT(P1041, SEARCH("/",P1041,1)-1)</f>
        <v>music</v>
      </c>
      <c r="T1041" s="9" t="str">
        <f>RIGHT(P1041,LEN(P1041)-SEARCH("/",P1041,1))</f>
        <v>electronic music</v>
      </c>
    </row>
    <row r="1042" spans="1:20" ht="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9">
        <f>(((I1042/60)/60/24)+DATE(1970,1,1)+(-5/24))</f>
        <v>42609.500104166662</v>
      </c>
      <c r="K1042">
        <v>1469725209</v>
      </c>
      <c r="L1042" s="19">
        <f>(((K1042/60)/60/24)+DATE(1970,1,1)+(-5/24))</f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5">
        <f>E1042/D1042</f>
        <v>2.9411764705882353E-3</v>
      </c>
      <c r="R1042" s="8">
        <f>E1042/N1042</f>
        <v>250</v>
      </c>
      <c r="S1042" s="9" t="str">
        <f>LEFT(P1042, SEARCH("/",P1042,1)-1)</f>
        <v>journalism</v>
      </c>
      <c r="T1042" s="9" t="str">
        <f>RIGHT(P1042,LEN(P1042)-SEARCH("/",P1042,1))</f>
        <v>audio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9">
        <f>(((I1043/60)/60/24)+DATE(1970,1,1)+(-5/24))</f>
        <v>41850.851759259262</v>
      </c>
      <c r="K1043">
        <v>1405041992</v>
      </c>
      <c r="L1043" s="19">
        <f>(((K1043/60)/60/24)+DATE(1970,1,1)+(-5/24))</f>
        <v>41830.851759259262</v>
      </c>
      <c r="M1043" t="b">
        <v>0</v>
      </c>
      <c r="N1043">
        <v>0</v>
      </c>
      <c r="O1043" t="b">
        <v>0</v>
      </c>
      <c r="P1043" t="s">
        <v>8281</v>
      </c>
      <c r="Q1043" s="5">
        <f>E1043/D1043</f>
        <v>0</v>
      </c>
      <c r="R1043" s="8" t="e">
        <f>E1043/N1043</f>
        <v>#DIV/0!</v>
      </c>
      <c r="S1043" s="9" t="str">
        <f>LEFT(P1043, SEARCH("/",P1043,1)-1)</f>
        <v>journalism</v>
      </c>
      <c r="T1043" s="9" t="str">
        <f>RIGHT(P1043,LEN(P1043)-SEARCH("/",P1043,1))</f>
        <v>audio</v>
      </c>
    </row>
    <row r="1044" spans="1:20" ht="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9">
        <f>(((I1044/60)/60/24)+DATE(1970,1,1)+(-5/24))</f>
        <v>41894.208333333328</v>
      </c>
      <c r="K1044">
        <v>1406824948</v>
      </c>
      <c r="L1044" s="19">
        <f>(((K1044/60)/60/24)+DATE(1970,1,1)+(-5/24))</f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5">
        <f>E1044/D1044</f>
        <v>1.5384615384615385E-2</v>
      </c>
      <c r="R1044" s="8">
        <f>E1044/N1044</f>
        <v>10</v>
      </c>
      <c r="S1044" s="9" t="str">
        <f>LEFT(P1044, SEARCH("/",P1044,1)-1)</f>
        <v>journalism</v>
      </c>
      <c r="T1044" s="9" t="str">
        <f>RIGHT(P1044,LEN(P1044)-SEARCH("/",P1044,1))</f>
        <v>audio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9">
        <f>(((I1045/60)/60/24)+DATE(1970,1,1)+(-5/24))</f>
        <v>42144.044618055552</v>
      </c>
      <c r="K1045">
        <v>1429509855</v>
      </c>
      <c r="L1045" s="19">
        <f>(((K1045/60)/60/24)+DATE(1970,1,1)+(-5/24))</f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5">
        <f>E1045/D1045</f>
        <v>8.5370000000000001E-2</v>
      </c>
      <c r="R1045" s="8">
        <f>E1045/N1045</f>
        <v>29.236301369863014</v>
      </c>
      <c r="S1045" s="9" t="str">
        <f>LEFT(P1045, SEARCH("/",P1045,1)-1)</f>
        <v>journalism</v>
      </c>
      <c r="T1045" s="9" t="str">
        <f>RIGHT(P1045,LEN(P1045)-SEARCH("/",P1045,1))</f>
        <v>audio</v>
      </c>
    </row>
    <row r="1046" spans="1:20" ht="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9">
        <f>(((I1046/60)/60/24)+DATE(1970,1,1)+(-5/24))</f>
        <v>42068.643749999996</v>
      </c>
      <c r="K1046">
        <v>1420668801</v>
      </c>
      <c r="L1046" s="19">
        <f>(((K1046/60)/60/24)+DATE(1970,1,1)+(-5/24))</f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5">
        <f>E1046/D1046</f>
        <v>8.571428571428571E-4</v>
      </c>
      <c r="R1046" s="8">
        <f>E1046/N1046</f>
        <v>3</v>
      </c>
      <c r="S1046" s="9" t="str">
        <f>LEFT(P1046, SEARCH("/",P1046,1)-1)</f>
        <v>journalism</v>
      </c>
      <c r="T1046" s="9" t="str">
        <f>RIGHT(P1046,LEN(P1046)-SEARCH("/",P1046,1))</f>
        <v>audio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9">
        <f>(((I1047/60)/60/24)+DATE(1970,1,1)+(-5/24))</f>
        <v>41874.666087962964</v>
      </c>
      <c r="K1047">
        <v>1406235550</v>
      </c>
      <c r="L1047" s="19">
        <f>(((K1047/60)/60/24)+DATE(1970,1,1)+(-5/24))</f>
        <v>41844.666087962964</v>
      </c>
      <c r="M1047" t="b">
        <v>0</v>
      </c>
      <c r="N1047">
        <v>8</v>
      </c>
      <c r="O1047" t="b">
        <v>0</v>
      </c>
      <c r="P1047" t="s">
        <v>8281</v>
      </c>
      <c r="Q1047" s="5">
        <f>E1047/D1047</f>
        <v>2.6599999999999999E-2</v>
      </c>
      <c r="R1047" s="8">
        <f>E1047/N1047</f>
        <v>33.25</v>
      </c>
      <c r="S1047" s="9" t="str">
        <f>LEFT(P1047, SEARCH("/",P1047,1)-1)</f>
        <v>journalism</v>
      </c>
      <c r="T1047" s="9" t="str">
        <f>RIGHT(P1047,LEN(P1047)-SEARCH("/",P1047,1))</f>
        <v>audio</v>
      </c>
    </row>
    <row r="1048" spans="1:20" ht="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9">
        <f>(((I1048/60)/60/24)+DATE(1970,1,1)+(-5/24))</f>
        <v>42364.643055555549</v>
      </c>
      <c r="K1048">
        <v>1447273560</v>
      </c>
      <c r="L1048" s="19">
        <f>(((K1048/60)/60/24)+DATE(1970,1,1)+(-5/24))</f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5">
        <f>E1048/D1048</f>
        <v>0</v>
      </c>
      <c r="R1048" s="8" t="e">
        <f>E1048/N1048</f>
        <v>#DIV/0!</v>
      </c>
      <c r="S1048" s="9" t="str">
        <f>LEFT(P1048, SEARCH("/",P1048,1)-1)</f>
        <v>journalism</v>
      </c>
      <c r="T1048" s="9" t="str">
        <f>RIGHT(P1048,LEN(P1048)-SEARCH("/",P1048,1))</f>
        <v>audio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9">
        <f>(((I1049/60)/60/24)+DATE(1970,1,1)+(-5/24))</f>
        <v>41948.65179398148</v>
      </c>
      <c r="K1049">
        <v>1412624315</v>
      </c>
      <c r="L1049" s="19">
        <f>(((K1049/60)/60/24)+DATE(1970,1,1)+(-5/24))</f>
        <v>41918.610127314809</v>
      </c>
      <c r="M1049" t="b">
        <v>0</v>
      </c>
      <c r="N1049">
        <v>1</v>
      </c>
      <c r="O1049" t="b">
        <v>0</v>
      </c>
      <c r="P1049" t="s">
        <v>8281</v>
      </c>
      <c r="Q1049" s="5">
        <f>E1049/D1049</f>
        <v>5.0000000000000001E-4</v>
      </c>
      <c r="R1049" s="8">
        <f>E1049/N1049</f>
        <v>1</v>
      </c>
      <c r="S1049" s="9" t="str">
        <f>LEFT(P1049, SEARCH("/",P1049,1)-1)</f>
        <v>journalism</v>
      </c>
      <c r="T1049" s="9" t="str">
        <f>RIGHT(P1049,LEN(P1049)-SEARCH("/",P1049,1))</f>
        <v>audio</v>
      </c>
    </row>
    <row r="1050" spans="1:20" ht="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9">
        <f>(((I1050/60)/60/24)+DATE(1970,1,1)+(-5/24))</f>
        <v>42637.844780092586</v>
      </c>
      <c r="K1050">
        <v>1471310189</v>
      </c>
      <c r="L1050" s="19">
        <f>(((K1050/60)/60/24)+DATE(1970,1,1)+(-5/24))</f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5">
        <f>E1050/D1050</f>
        <v>1.4133333333333333E-2</v>
      </c>
      <c r="R1050" s="8">
        <f>E1050/N1050</f>
        <v>53</v>
      </c>
      <c r="S1050" s="9" t="str">
        <f>LEFT(P1050, SEARCH("/",P1050,1)-1)</f>
        <v>journalism</v>
      </c>
      <c r="T1050" s="9" t="str">
        <f>RIGHT(P1050,LEN(P1050)-SEARCH("/",P1050,1))</f>
        <v>audio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9">
        <f>(((I1051/60)/60/24)+DATE(1970,1,1)+(-5/24))</f>
        <v>42412.222743055558</v>
      </c>
      <c r="K1051">
        <v>1452680445</v>
      </c>
      <c r="L1051" s="19">
        <f>(((K1051/60)/60/24)+DATE(1970,1,1)+(-5/24))</f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5">
        <f>E1051/D1051</f>
        <v>0</v>
      </c>
      <c r="R1051" s="8" t="e">
        <f>E1051/N1051</f>
        <v>#DIV/0!</v>
      </c>
      <c r="S1051" s="9" t="str">
        <f>LEFT(P1051, SEARCH("/",P1051,1)-1)</f>
        <v>journalism</v>
      </c>
      <c r="T1051" s="9" t="str">
        <f>RIGHT(P1051,LEN(P1051)-SEARCH("/",P1051,1))</f>
        <v>audio</v>
      </c>
    </row>
    <row r="1052" spans="1:2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9">
        <f>(((I1052/60)/60/24)+DATE(1970,1,1)+(-5/24))</f>
        <v>42261.588854166665</v>
      </c>
      <c r="K1052">
        <v>1439665677</v>
      </c>
      <c r="L1052" s="19">
        <f>(((K1052/60)/60/24)+DATE(1970,1,1)+(-5/24))</f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5">
        <f>E1052/D1052</f>
        <v>0</v>
      </c>
      <c r="R1052" s="8" t="e">
        <f>E1052/N1052</f>
        <v>#DIV/0!</v>
      </c>
      <c r="S1052" s="9" t="str">
        <f>LEFT(P1052, SEARCH("/",P1052,1)-1)</f>
        <v>journalism</v>
      </c>
      <c r="T1052" s="9" t="str">
        <f>RIGHT(P1052,LEN(P1052)-SEARCH("/",P1052,1))</f>
        <v>audio</v>
      </c>
    </row>
    <row r="1053" spans="1:20" ht="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9">
        <f>(((I1053/60)/60/24)+DATE(1970,1,1)+(-5/24))</f>
        <v>41877.805844907409</v>
      </c>
      <c r="K1053">
        <v>1406679625</v>
      </c>
      <c r="L1053" s="19">
        <f>(((K1053/60)/60/24)+DATE(1970,1,1)+(-5/24))</f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5">
        <f>E1053/D1053</f>
        <v>0</v>
      </c>
      <c r="R1053" s="8" t="e">
        <f>E1053/N1053</f>
        <v>#DIV/0!</v>
      </c>
      <c r="S1053" s="9" t="str">
        <f>LEFT(P1053, SEARCH("/",P1053,1)-1)</f>
        <v>journalism</v>
      </c>
      <c r="T1053" s="9" t="str">
        <f>RIGHT(P1053,LEN(P1053)-SEARCH("/",P1053,1))</f>
        <v>audio</v>
      </c>
    </row>
    <row r="1054" spans="1:20" ht="60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9">
        <f>(((I1054/60)/60/24)+DATE(1970,1,1)+(-5/24))</f>
        <v>42527.631249999999</v>
      </c>
      <c r="K1054">
        <v>1461438495</v>
      </c>
      <c r="L1054" s="19">
        <f>(((K1054/60)/60/24)+DATE(1970,1,1)+(-5/24))</f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5">
        <f>E1054/D1054</f>
        <v>0</v>
      </c>
      <c r="R1054" s="8" t="e">
        <f>E1054/N1054</f>
        <v>#DIV/0!</v>
      </c>
      <c r="S1054" s="9" t="str">
        <f>LEFT(P1054, SEARCH("/",P1054,1)-1)</f>
        <v>journalism</v>
      </c>
      <c r="T1054" s="9" t="str">
        <f>RIGHT(P1054,LEN(P1054)-SEARCH("/",P1054,1))</f>
        <v>audio</v>
      </c>
    </row>
    <row r="1055" spans="1:20" ht="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9">
        <f>(((I1055/60)/60/24)+DATE(1970,1,1)+(-5/24))</f>
        <v>42799.964490740742</v>
      </c>
      <c r="K1055">
        <v>1486613332</v>
      </c>
      <c r="L1055" s="19">
        <f>(((K1055/60)/60/24)+DATE(1970,1,1)+(-5/24))</f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5">
        <f>E1055/D1055</f>
        <v>0.01</v>
      </c>
      <c r="R1055" s="8">
        <f>E1055/N1055</f>
        <v>15</v>
      </c>
      <c r="S1055" s="9" t="str">
        <f>LEFT(P1055, SEARCH("/",P1055,1)-1)</f>
        <v>journalism</v>
      </c>
      <c r="T1055" s="9" t="str">
        <f>RIGHT(P1055,LEN(P1055)-SEARCH("/",P1055,1))</f>
        <v>audio</v>
      </c>
    </row>
    <row r="1056" spans="1:20" ht="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9">
        <f>(((I1056/60)/60/24)+DATE(1970,1,1)+(-5/24))</f>
        <v>41861.708333333328</v>
      </c>
      <c r="K1056">
        <v>1405110399</v>
      </c>
      <c r="L1056" s="19">
        <f>(((K1056/60)/60/24)+DATE(1970,1,1)+(-5/24))</f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5">
        <f>E1056/D1056</f>
        <v>0</v>
      </c>
      <c r="R1056" s="8" t="e">
        <f>E1056/N1056</f>
        <v>#DIV/0!</v>
      </c>
      <c r="S1056" s="9" t="str">
        <f>LEFT(P1056, SEARCH("/",P1056,1)-1)</f>
        <v>journalism</v>
      </c>
      <c r="T1056" s="9" t="str">
        <f>RIGHT(P1056,LEN(P1056)-SEARCH("/",P1056,1))</f>
        <v>audio</v>
      </c>
    </row>
    <row r="1057" spans="1:20" ht="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9">
        <f>(((I1057/60)/60/24)+DATE(1970,1,1)+(-5/24))</f>
        <v>42436.784085648142</v>
      </c>
      <c r="K1057">
        <v>1454802545</v>
      </c>
      <c r="L1057" s="19">
        <f>(((K1057/60)/60/24)+DATE(1970,1,1)+(-5/24))</f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5">
        <f>E1057/D1057</f>
        <v>0</v>
      </c>
      <c r="R1057" s="8" t="e">
        <f>E1057/N1057</f>
        <v>#DIV/0!</v>
      </c>
      <c r="S1057" s="9" t="str">
        <f>LEFT(P1057, SEARCH("/",P1057,1)-1)</f>
        <v>journalism</v>
      </c>
      <c r="T1057" s="9" t="str">
        <f>RIGHT(P1057,LEN(P1057)-SEARCH("/",P1057,1))</f>
        <v>audio</v>
      </c>
    </row>
    <row r="1058" spans="1:20" ht="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9">
        <f>(((I1058/60)/60/24)+DATE(1970,1,1)+(-5/24))</f>
        <v>42118.469641203708</v>
      </c>
      <c r="K1058">
        <v>1424711777</v>
      </c>
      <c r="L1058" s="19">
        <f>(((K1058/60)/60/24)+DATE(1970,1,1)+(-5/24))</f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5">
        <f>E1058/D1058</f>
        <v>0</v>
      </c>
      <c r="R1058" s="8" t="e">
        <f>E1058/N1058</f>
        <v>#DIV/0!</v>
      </c>
      <c r="S1058" s="9" t="str">
        <f>LEFT(P1058, SEARCH("/",P1058,1)-1)</f>
        <v>journalism</v>
      </c>
      <c r="T1058" s="9" t="str">
        <f>RIGHT(P1058,LEN(P1058)-SEARCH("/",P1058,1))</f>
        <v>audio</v>
      </c>
    </row>
    <row r="1059" spans="1:20" ht="30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9">
        <f>(((I1059/60)/60/24)+DATE(1970,1,1)+(-5/24))</f>
        <v>42708.704664351848</v>
      </c>
      <c r="K1059">
        <v>1478292883</v>
      </c>
      <c r="L1059" s="19">
        <f>(((K1059/60)/60/24)+DATE(1970,1,1)+(-5/24))</f>
        <v>42678.662997685176</v>
      </c>
      <c r="M1059" t="b">
        <v>0</v>
      </c>
      <c r="N1059">
        <v>0</v>
      </c>
      <c r="O1059" t="b">
        <v>0</v>
      </c>
      <c r="P1059" t="s">
        <v>8281</v>
      </c>
      <c r="Q1059" s="5">
        <f>E1059/D1059</f>
        <v>0</v>
      </c>
      <c r="R1059" s="8" t="e">
        <f>E1059/N1059</f>
        <v>#DIV/0!</v>
      </c>
      <c r="S1059" s="9" t="str">
        <f>LEFT(P1059, SEARCH("/",P1059,1)-1)</f>
        <v>journalism</v>
      </c>
      <c r="T1059" s="9" t="str">
        <f>RIGHT(P1059,LEN(P1059)-SEARCH("/",P1059,1))</f>
        <v>audio</v>
      </c>
    </row>
    <row r="1060" spans="1:20" ht="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9">
        <f>(((I1060/60)/60/24)+DATE(1970,1,1)+(-5/24))</f>
        <v>42088.791666666664</v>
      </c>
      <c r="K1060">
        <v>1423777043</v>
      </c>
      <c r="L1060" s="19">
        <f>(((K1060/60)/60/24)+DATE(1970,1,1)+(-5/24))</f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5">
        <f>E1060/D1060</f>
        <v>0</v>
      </c>
      <c r="R1060" s="8" t="e">
        <f>E1060/N1060</f>
        <v>#DIV/0!</v>
      </c>
      <c r="S1060" s="9" t="str">
        <f>LEFT(P1060, SEARCH("/",P1060,1)-1)</f>
        <v>journalism</v>
      </c>
      <c r="T1060" s="9" t="str">
        <f>RIGHT(P1060,LEN(P1060)-SEARCH("/",P1060,1))</f>
        <v>audio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9">
        <f>(((I1061/60)/60/24)+DATE(1970,1,1)+(-5/24))</f>
        <v>42076.54</v>
      </c>
      <c r="K1061">
        <v>1423681056</v>
      </c>
      <c r="L1061" s="19">
        <f>(((K1061/60)/60/24)+DATE(1970,1,1)+(-5/24))</f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5">
        <f>E1061/D1061</f>
        <v>0</v>
      </c>
      <c r="R1061" s="8" t="e">
        <f>E1061/N1061</f>
        <v>#DIV/0!</v>
      </c>
      <c r="S1061" s="9" t="str">
        <f>LEFT(P1061, SEARCH("/",P1061,1)-1)</f>
        <v>journalism</v>
      </c>
      <c r="T1061" s="9" t="str">
        <f>RIGHT(P1061,LEN(P1061)-SEARCH("/",P1061,1))</f>
        <v>audio</v>
      </c>
    </row>
    <row r="1062" spans="1:20" ht="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9">
        <f>(((I1062/60)/60/24)+DATE(1970,1,1)+(-5/24))</f>
        <v>42109.704780092587</v>
      </c>
      <c r="K1062">
        <v>1426542893</v>
      </c>
      <c r="L1062" s="19">
        <f>(((K1062/60)/60/24)+DATE(1970,1,1)+(-5/24))</f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5">
        <f>E1062/D1062</f>
        <v>0.01</v>
      </c>
      <c r="R1062" s="8">
        <f>E1062/N1062</f>
        <v>50</v>
      </c>
      <c r="S1062" s="9" t="str">
        <f>LEFT(P1062, SEARCH("/",P1062,1)-1)</f>
        <v>journalism</v>
      </c>
      <c r="T1062" s="9" t="str">
        <f>RIGHT(P1062,LEN(P1062)-SEARCH("/",P1062,1))</f>
        <v>audio</v>
      </c>
    </row>
    <row r="1063" spans="1:20" ht="30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9">
        <f>(((I1063/60)/60/24)+DATE(1970,1,1)+(-5/24))</f>
        <v>42491.833333333336</v>
      </c>
      <c r="K1063">
        <v>1456987108</v>
      </c>
      <c r="L1063" s="19">
        <f>(((K1063/60)/60/24)+DATE(1970,1,1)+(-5/24))</f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5">
        <f>E1063/D1063</f>
        <v>0</v>
      </c>
      <c r="R1063" s="8" t="e">
        <f>E1063/N1063</f>
        <v>#DIV/0!</v>
      </c>
      <c r="S1063" s="9" t="str">
        <f>LEFT(P1063, SEARCH("/",P1063,1)-1)</f>
        <v>journalism</v>
      </c>
      <c r="T1063" s="9" t="str">
        <f>RIGHT(P1063,LEN(P1063)-SEARCH("/",P1063,1))</f>
        <v>audio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9">
        <f>(((I1064/60)/60/24)+DATE(1970,1,1)+(-5/24))</f>
        <v>42563.598854166667</v>
      </c>
      <c r="K1064">
        <v>1467746541</v>
      </c>
      <c r="L1064" s="19">
        <f>(((K1064/60)/60/24)+DATE(1970,1,1)+(-5/24))</f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5">
        <f>E1064/D1064</f>
        <v>0.95477386934673369</v>
      </c>
      <c r="R1064" s="8">
        <f>E1064/N1064</f>
        <v>47.5</v>
      </c>
      <c r="S1064" s="9" t="str">
        <f>LEFT(P1064, SEARCH("/",P1064,1)-1)</f>
        <v>journalism</v>
      </c>
      <c r="T1064" s="9" t="str">
        <f>RIGHT(P1064,LEN(P1064)-SEARCH("/",P1064,1))</f>
        <v>audio</v>
      </c>
    </row>
    <row r="1065" spans="1:20" ht="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9">
        <f>(((I1065/60)/60/24)+DATE(1970,1,1)+(-5/24))</f>
        <v>42612.822476851848</v>
      </c>
      <c r="K1065">
        <v>1470012262</v>
      </c>
      <c r="L1065" s="19">
        <f>(((K1065/60)/60/24)+DATE(1970,1,1)+(-5/24))</f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5">
        <f>E1065/D1065</f>
        <v>0</v>
      </c>
      <c r="R1065" s="8" t="e">
        <f>E1065/N1065</f>
        <v>#DIV/0!</v>
      </c>
      <c r="S1065" s="9" t="str">
        <f>LEFT(P1065, SEARCH("/",P1065,1)-1)</f>
        <v>journalism</v>
      </c>
      <c r="T1065" s="9" t="str">
        <f>RIGHT(P1065,LEN(P1065)-SEARCH("/",P1065,1))</f>
        <v>audio</v>
      </c>
    </row>
    <row r="1066" spans="1:20" ht="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9">
        <f>(((I1066/60)/60/24)+DATE(1970,1,1)+(-5/24))</f>
        <v>41462.019710648143</v>
      </c>
      <c r="K1066">
        <v>1369286903</v>
      </c>
      <c r="L1066" s="19">
        <f>(((K1066/60)/60/24)+DATE(1970,1,1)+(-5/24))</f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5">
        <f>E1066/D1066</f>
        <v>8.9744444444444446E-2</v>
      </c>
      <c r="R1066" s="8">
        <f>E1066/N1066</f>
        <v>65.666666666666671</v>
      </c>
      <c r="S1066" s="9" t="str">
        <f>LEFT(P1066, SEARCH("/",P1066,1)-1)</f>
        <v>games</v>
      </c>
      <c r="T1066" s="9" t="str">
        <f>RIGHT(P1066,LEN(P1066)-SEARCH("/",P1066,1))</f>
        <v>video games</v>
      </c>
    </row>
    <row r="1067" spans="1:20" ht="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9">
        <f>(((I1067/60)/60/24)+DATE(1970,1,1)+(-5/24))</f>
        <v>41689.172708333332</v>
      </c>
      <c r="K1067">
        <v>1390381722</v>
      </c>
      <c r="L1067" s="19">
        <f>(((K1067/60)/60/24)+DATE(1970,1,1)+(-5/24))</f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5">
        <f>E1067/D1067</f>
        <v>2.7E-2</v>
      </c>
      <c r="R1067" s="8">
        <f>E1067/N1067</f>
        <v>16.2</v>
      </c>
      <c r="S1067" s="9" t="str">
        <f>LEFT(P1067, SEARCH("/",P1067,1)-1)</f>
        <v>games</v>
      </c>
      <c r="T1067" s="9" t="str">
        <f>RIGHT(P1067,LEN(P1067)-SEARCH("/",P1067,1))</f>
        <v>video games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9">
        <f>(((I1068/60)/60/24)+DATE(1970,1,1)+(-5/24))</f>
        <v>41490.754421296297</v>
      </c>
      <c r="K1068">
        <v>1371769582</v>
      </c>
      <c r="L1068" s="19">
        <f>(((K1068/60)/60/24)+DATE(1970,1,1)+(-5/24))</f>
        <v>41445.754421296297</v>
      </c>
      <c r="M1068" t="b">
        <v>0</v>
      </c>
      <c r="N1068">
        <v>148</v>
      </c>
      <c r="O1068" t="b">
        <v>0</v>
      </c>
      <c r="P1068" t="s">
        <v>8282</v>
      </c>
      <c r="Q1068" s="5">
        <f>E1068/D1068</f>
        <v>3.3673333333333333E-2</v>
      </c>
      <c r="R1068" s="8">
        <f>E1068/N1068</f>
        <v>34.128378378378379</v>
      </c>
      <c r="S1068" s="9" t="str">
        <f>LEFT(P1068, SEARCH("/",P1068,1)-1)</f>
        <v>games</v>
      </c>
      <c r="T1068" s="9" t="str">
        <f>RIGHT(P1068,LEN(P1068)-SEARCH("/",P1068,1))</f>
        <v>video games</v>
      </c>
    </row>
    <row r="1069" spans="1:20" ht="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9">
        <f>(((I1069/60)/60/24)+DATE(1970,1,1)+(-5/24))</f>
        <v>41629.647349537037</v>
      </c>
      <c r="K1069">
        <v>1385065931</v>
      </c>
      <c r="L1069" s="19">
        <f>(((K1069/60)/60/24)+DATE(1970,1,1)+(-5/24))</f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5">
        <f>E1069/D1069</f>
        <v>0.26</v>
      </c>
      <c r="R1069" s="8">
        <f>E1069/N1069</f>
        <v>13</v>
      </c>
      <c r="S1069" s="9" t="str">
        <f>LEFT(P1069, SEARCH("/",P1069,1)-1)</f>
        <v>games</v>
      </c>
      <c r="T1069" s="9" t="str">
        <f>RIGHT(P1069,LEN(P1069)-SEARCH("/",P1069,1))</f>
        <v>video games</v>
      </c>
    </row>
    <row r="1070" spans="1:20" ht="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9">
        <f>(((I1070/60)/60/24)+DATE(1970,1,1)+(-5/24))</f>
        <v>42470.121111111112</v>
      </c>
      <c r="K1070">
        <v>1457686464</v>
      </c>
      <c r="L1070" s="19">
        <f>(((K1070/60)/60/24)+DATE(1970,1,1)+(-5/24))</f>
        <v>42440.162777777768</v>
      </c>
      <c r="M1070" t="b">
        <v>0</v>
      </c>
      <c r="N1070">
        <v>4</v>
      </c>
      <c r="O1070" t="b">
        <v>0</v>
      </c>
      <c r="P1070" t="s">
        <v>8282</v>
      </c>
      <c r="Q1070" s="5">
        <f>E1070/D1070</f>
        <v>1.5E-3</v>
      </c>
      <c r="R1070" s="8">
        <f>E1070/N1070</f>
        <v>11.25</v>
      </c>
      <c r="S1070" s="9" t="str">
        <f>LEFT(P1070, SEARCH("/",P1070,1)-1)</f>
        <v>games</v>
      </c>
      <c r="T1070" s="9" t="str">
        <f>RIGHT(P1070,LEN(P1070)-SEARCH("/",P1070,1))</f>
        <v>video games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9">
        <f>(((I1071/60)/60/24)+DATE(1970,1,1)+(-5/24))</f>
        <v>41604.06318287037</v>
      </c>
      <c r="K1071">
        <v>1382679059</v>
      </c>
      <c r="L1071" s="19">
        <f>(((K1071/60)/60/24)+DATE(1970,1,1)+(-5/24))</f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5">
        <f>E1071/D1071</f>
        <v>0.38636363636363635</v>
      </c>
      <c r="R1071" s="8">
        <f>E1071/N1071</f>
        <v>40.476190476190474</v>
      </c>
      <c r="S1071" s="9" t="str">
        <f>LEFT(P1071, SEARCH("/",P1071,1)-1)</f>
        <v>games</v>
      </c>
      <c r="T1071" s="9" t="str">
        <f>RIGHT(P1071,LEN(P1071)-SEARCH("/",P1071,1))</f>
        <v>video games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9">
        <f>(((I1072/60)/60/24)+DATE(1970,1,1)+(-5/24))</f>
        <v>41182.803495370368</v>
      </c>
      <c r="K1072">
        <v>1347322622</v>
      </c>
      <c r="L1072" s="19">
        <f>(((K1072/60)/60/24)+DATE(1970,1,1)+(-5/24))</f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5">
        <f>E1072/D1072</f>
        <v>7.0000000000000001E-3</v>
      </c>
      <c r="R1072" s="8">
        <f>E1072/N1072</f>
        <v>35</v>
      </c>
      <c r="S1072" s="9" t="str">
        <f>LEFT(P1072, SEARCH("/",P1072,1)-1)</f>
        <v>games</v>
      </c>
      <c r="T1072" s="9" t="str">
        <f>RIGHT(P1072,LEN(P1072)-SEARCH("/",P1072,1))</f>
        <v>video games</v>
      </c>
    </row>
    <row r="1073" spans="1:20" ht="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9">
        <f>(((I1073/60)/60/24)+DATE(1970,1,1)+(-5/24))</f>
        <v>42325.586724537039</v>
      </c>
      <c r="K1073">
        <v>1445191493</v>
      </c>
      <c r="L1073" s="19">
        <f>(((K1073/60)/60/24)+DATE(1970,1,1)+(-5/24))</f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5">
        <f>E1073/D1073</f>
        <v>0</v>
      </c>
      <c r="R1073" s="8" t="e">
        <f>E1073/N1073</f>
        <v>#DIV/0!</v>
      </c>
      <c r="S1073" s="9" t="str">
        <f>LEFT(P1073, SEARCH("/",P1073,1)-1)</f>
        <v>games</v>
      </c>
      <c r="T1073" s="9" t="str">
        <f>RIGHT(P1073,LEN(P1073)-SEARCH("/",P1073,1))</f>
        <v>video games</v>
      </c>
    </row>
    <row r="1074" spans="1:20" ht="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9">
        <f>(((I1074/60)/60/24)+DATE(1970,1,1)+(-5/24))</f>
        <v>41675.623807870368</v>
      </c>
      <c r="K1074">
        <v>1389038297</v>
      </c>
      <c r="L1074" s="19">
        <f>(((K1074/60)/60/24)+DATE(1970,1,1)+(-5/24))</f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5">
        <f>E1074/D1074</f>
        <v>6.8000000000000005E-4</v>
      </c>
      <c r="R1074" s="8">
        <f>E1074/N1074</f>
        <v>12.75</v>
      </c>
      <c r="S1074" s="9" t="str">
        <f>LEFT(P1074, SEARCH("/",P1074,1)-1)</f>
        <v>games</v>
      </c>
      <c r="T1074" s="9" t="str">
        <f>RIGHT(P1074,LEN(P1074)-SEARCH("/",P1074,1))</f>
        <v>video games</v>
      </c>
    </row>
    <row r="1075" spans="1:20" ht="30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9">
        <f>(((I1075/60)/60/24)+DATE(1970,1,1)+(-5/24))</f>
        <v>40832.756261574068</v>
      </c>
      <c r="K1075">
        <v>1316214541</v>
      </c>
      <c r="L1075" s="19">
        <f>(((K1075/60)/60/24)+DATE(1970,1,1)+(-5/24))</f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5">
        <f>E1075/D1075</f>
        <v>1.3333333333333334E-2</v>
      </c>
      <c r="R1075" s="8">
        <f>E1075/N1075</f>
        <v>10</v>
      </c>
      <c r="S1075" s="9" t="str">
        <f>LEFT(P1075, SEARCH("/",P1075,1)-1)</f>
        <v>games</v>
      </c>
      <c r="T1075" s="9" t="str">
        <f>RIGHT(P1075,LEN(P1075)-SEARCH("/",P1075,1))</f>
        <v>video games</v>
      </c>
    </row>
    <row r="1076" spans="1:20" ht="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9">
        <f>(((I1076/60)/60/24)+DATE(1970,1,1)+(-5/24))</f>
        <v>41642.964641203704</v>
      </c>
      <c r="K1076">
        <v>1386216545</v>
      </c>
      <c r="L1076" s="19">
        <f>(((K1076/60)/60/24)+DATE(1970,1,1)+(-5/24))</f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5">
        <f>E1076/D1076</f>
        <v>6.3092592592592589E-2</v>
      </c>
      <c r="R1076" s="8">
        <f>E1076/N1076</f>
        <v>113.56666666666666</v>
      </c>
      <c r="S1076" s="9" t="str">
        <f>LEFT(P1076, SEARCH("/",P1076,1)-1)</f>
        <v>games</v>
      </c>
      <c r="T1076" s="9" t="str">
        <f>RIGHT(P1076,LEN(P1076)-SEARCH("/",P1076,1))</f>
        <v>video games</v>
      </c>
    </row>
    <row r="1077" spans="1:20" ht="30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9">
        <f>(((I1077/60)/60/24)+DATE(1970,1,1)+(-5/24))</f>
        <v>41035.695787037032</v>
      </c>
      <c r="K1077">
        <v>1333748516</v>
      </c>
      <c r="L1077" s="19">
        <f>(((K1077/60)/60/24)+DATE(1970,1,1)+(-5/24))</f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5">
        <f>E1077/D1077</f>
        <v>4.4999999999999998E-2</v>
      </c>
      <c r="R1077" s="8">
        <f>E1077/N1077</f>
        <v>15</v>
      </c>
      <c r="S1077" s="9" t="str">
        <f>LEFT(P1077, SEARCH("/",P1077,1)-1)</f>
        <v>games</v>
      </c>
      <c r="T1077" s="9" t="str">
        <f>RIGHT(P1077,LEN(P1077)-SEARCH("/",P1077,1))</f>
        <v>video games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9">
        <f>(((I1078/60)/60/24)+DATE(1970,1,1)+(-5/24))</f>
        <v>41893.169560185182</v>
      </c>
      <c r="K1078">
        <v>1405674250</v>
      </c>
      <c r="L1078" s="19">
        <f>(((K1078/60)/60/24)+DATE(1970,1,1)+(-5/24))</f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5">
        <f>E1078/D1078</f>
        <v>0.62765333333333329</v>
      </c>
      <c r="R1078" s="8">
        <f>E1078/N1078</f>
        <v>48.281025641025643</v>
      </c>
      <c r="S1078" s="9" t="str">
        <f>LEFT(P1078, SEARCH("/",P1078,1)-1)</f>
        <v>games</v>
      </c>
      <c r="T1078" s="9" t="str">
        <f>RIGHT(P1078,LEN(P1078)-SEARCH("/",P1078,1))</f>
        <v>video games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9">
        <f>(((I1079/60)/60/24)+DATE(1970,1,1)+(-5/24))</f>
        <v>42382.958460648144</v>
      </c>
      <c r="K1079">
        <v>1450152011</v>
      </c>
      <c r="L1079" s="19">
        <f>(((K1079/60)/60/24)+DATE(1970,1,1)+(-5/24))</f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5">
        <f>E1079/D1079</f>
        <v>0.29376000000000002</v>
      </c>
      <c r="R1079" s="8">
        <f>E1079/N1079</f>
        <v>43.976047904191617</v>
      </c>
      <c r="S1079" s="9" t="str">
        <f>LEFT(P1079, SEARCH("/",P1079,1)-1)</f>
        <v>games</v>
      </c>
      <c r="T1079" s="9" t="str">
        <f>RIGHT(P1079,LEN(P1079)-SEARCH("/",P1079,1))</f>
        <v>video games</v>
      </c>
    </row>
    <row r="1080" spans="1:20" ht="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9">
        <f>(((I1080/60)/60/24)+DATE(1970,1,1)+(-5/24))</f>
        <v>40745.987511574072</v>
      </c>
      <c r="K1080">
        <v>1307421721</v>
      </c>
      <c r="L1080" s="19">
        <f>(((K1080/60)/60/24)+DATE(1970,1,1)+(-5/24))</f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5">
        <f>E1080/D1080</f>
        <v>7.4999999999999997E-2</v>
      </c>
      <c r="R1080" s="8">
        <f>E1080/N1080</f>
        <v>9</v>
      </c>
      <c r="S1080" s="9" t="str">
        <f>LEFT(P1080, SEARCH("/",P1080,1)-1)</f>
        <v>games</v>
      </c>
      <c r="T1080" s="9" t="str">
        <f>RIGHT(P1080,LEN(P1080)-SEARCH("/",P1080,1))</f>
        <v>video games</v>
      </c>
    </row>
    <row r="1081" spans="1:20" ht="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9">
        <f>(((I1081/60)/60/24)+DATE(1970,1,1)+(-5/24))</f>
        <v>42504.35805555556</v>
      </c>
      <c r="K1081">
        <v>1461072936</v>
      </c>
      <c r="L1081" s="19">
        <f>(((K1081/60)/60/24)+DATE(1970,1,1)+(-5/24))</f>
        <v>42479.35805555556</v>
      </c>
      <c r="M1081" t="b">
        <v>0</v>
      </c>
      <c r="N1081">
        <v>18</v>
      </c>
      <c r="O1081" t="b">
        <v>0</v>
      </c>
      <c r="P1081" t="s">
        <v>8282</v>
      </c>
      <c r="Q1081" s="5">
        <f>E1081/D1081</f>
        <v>2.6076923076923077E-2</v>
      </c>
      <c r="R1081" s="8">
        <f>E1081/N1081</f>
        <v>37.666666666666664</v>
      </c>
      <c r="S1081" s="9" t="str">
        <f>LEFT(P1081, SEARCH("/",P1081,1)-1)</f>
        <v>games</v>
      </c>
      <c r="T1081" s="9" t="str">
        <f>RIGHT(P1081,LEN(P1081)-SEARCH("/",P1081,1))</f>
        <v>video games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9">
        <f>(((I1082/60)/60/24)+DATE(1970,1,1)+(-5/24))</f>
        <v>41769.929780092592</v>
      </c>
      <c r="K1082">
        <v>1397186333</v>
      </c>
      <c r="L1082" s="19">
        <f>(((K1082/60)/60/24)+DATE(1970,1,1)+(-5/24))</f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5">
        <f>E1082/D1082</f>
        <v>9.1050000000000006E-2</v>
      </c>
      <c r="R1082" s="8">
        <f>E1082/N1082</f>
        <v>18.581632653061224</v>
      </c>
      <c r="S1082" s="9" t="str">
        <f>LEFT(P1082, SEARCH("/",P1082,1)-1)</f>
        <v>games</v>
      </c>
      <c r="T1082" s="9" t="str">
        <f>RIGHT(P1082,LEN(P1082)-SEARCH("/",P1082,1))</f>
        <v>video games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9">
        <f>(((I1083/60)/60/24)+DATE(1970,1,1)+(-5/24))</f>
        <v>42032.718657407408</v>
      </c>
      <c r="K1083">
        <v>1419891292</v>
      </c>
      <c r="L1083" s="19">
        <f>(((K1083/60)/60/24)+DATE(1970,1,1)+(-5/24))</f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5">
        <f>E1083/D1083</f>
        <v>1.7647058823529413E-4</v>
      </c>
      <c r="R1083" s="8">
        <f>E1083/N1083</f>
        <v>3</v>
      </c>
      <c r="S1083" s="9" t="str">
        <f>LEFT(P1083, SEARCH("/",P1083,1)-1)</f>
        <v>games</v>
      </c>
      <c r="T1083" s="9" t="str">
        <f>RIGHT(P1083,LEN(P1083)-SEARCH("/",P1083,1))</f>
        <v>video games</v>
      </c>
    </row>
    <row r="1084" spans="1:20" ht="30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9">
        <f>(((I1084/60)/60/24)+DATE(1970,1,1)+(-5/24))</f>
        <v>41131.697777777779</v>
      </c>
      <c r="K1084">
        <v>1342043088</v>
      </c>
      <c r="L1084" s="19">
        <f>(((K1084/60)/60/24)+DATE(1970,1,1)+(-5/24))</f>
        <v>41101.697777777779</v>
      </c>
      <c r="M1084" t="b">
        <v>0</v>
      </c>
      <c r="N1084">
        <v>3</v>
      </c>
      <c r="O1084" t="b">
        <v>0</v>
      </c>
      <c r="P1084" t="s">
        <v>8282</v>
      </c>
      <c r="Q1084" s="5">
        <f>E1084/D1084</f>
        <v>5.5999999999999999E-3</v>
      </c>
      <c r="R1084" s="8">
        <f>E1084/N1084</f>
        <v>18.666666666666668</v>
      </c>
      <c r="S1084" s="9" t="str">
        <f>LEFT(P1084, SEARCH("/",P1084,1)-1)</f>
        <v>games</v>
      </c>
      <c r="T1084" s="9" t="str">
        <f>RIGHT(P1084,LEN(P1084)-SEARCH("/",P1084,1))</f>
        <v>video games</v>
      </c>
    </row>
    <row r="1085" spans="1:20" ht="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9">
        <f>(((I1085/60)/60/24)+DATE(1970,1,1)+(-5/24))</f>
        <v>41853.451192129629</v>
      </c>
      <c r="K1085">
        <v>1401810583</v>
      </c>
      <c r="L1085" s="19">
        <f>(((K1085/60)/60/24)+DATE(1970,1,1)+(-5/24))</f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5">
        <f>E1085/D1085</f>
        <v>8.2000000000000007E-3</v>
      </c>
      <c r="R1085" s="8">
        <f>E1085/N1085</f>
        <v>410</v>
      </c>
      <c r="S1085" s="9" t="str">
        <f>LEFT(P1085, SEARCH("/",P1085,1)-1)</f>
        <v>games</v>
      </c>
      <c r="T1085" s="9" t="str">
        <f>RIGHT(P1085,LEN(P1085)-SEARCH("/",P1085,1))</f>
        <v>video games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9">
        <f>(((I1086/60)/60/24)+DATE(1970,1,1)+(-5/24))</f>
        <v>41859.703749999993</v>
      </c>
      <c r="K1086">
        <v>1404942804</v>
      </c>
      <c r="L1086" s="19">
        <f>(((K1086/60)/60/24)+DATE(1970,1,1)+(-5/24))</f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5">
        <f>E1086/D1086</f>
        <v>0</v>
      </c>
      <c r="R1086" s="8" t="e">
        <f>E1086/N1086</f>
        <v>#DIV/0!</v>
      </c>
      <c r="S1086" s="9" t="str">
        <f>LEFT(P1086, SEARCH("/",P1086,1)-1)</f>
        <v>games</v>
      </c>
      <c r="T1086" s="9" t="str">
        <f>RIGHT(P1086,LEN(P1086)-SEARCH("/",P1086,1))</f>
        <v>video games</v>
      </c>
    </row>
    <row r="1087" spans="1:20" ht="30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9">
        <f>(((I1087/60)/60/24)+DATE(1970,1,1)+(-5/24))</f>
        <v>42443.421006944445</v>
      </c>
      <c r="K1087">
        <v>1455379575</v>
      </c>
      <c r="L1087" s="19">
        <f>(((K1087/60)/60/24)+DATE(1970,1,1)+(-5/24))</f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5">
        <f>E1087/D1087</f>
        <v>3.4200000000000001E-2</v>
      </c>
      <c r="R1087" s="8">
        <f>E1087/N1087</f>
        <v>114</v>
      </c>
      <c r="S1087" s="9" t="str">
        <f>LEFT(P1087, SEARCH("/",P1087,1)-1)</f>
        <v>games</v>
      </c>
      <c r="T1087" s="9" t="str">
        <f>RIGHT(P1087,LEN(P1087)-SEARCH("/",P1087,1))</f>
        <v>video games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9">
        <f>(((I1088/60)/60/24)+DATE(1970,1,1)+(-5/24))</f>
        <v>41875.658460648148</v>
      </c>
      <c r="K1088">
        <v>1406321291</v>
      </c>
      <c r="L1088" s="19">
        <f>(((K1088/60)/60/24)+DATE(1970,1,1)+(-5/24))</f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5">
        <f>E1088/D1088</f>
        <v>8.3333333333333339E-4</v>
      </c>
      <c r="R1088" s="8">
        <f>E1088/N1088</f>
        <v>7.5</v>
      </c>
      <c r="S1088" s="9" t="str">
        <f>LEFT(P1088, SEARCH("/",P1088,1)-1)</f>
        <v>games</v>
      </c>
      <c r="T1088" s="9" t="str">
        <f>RIGHT(P1088,LEN(P1088)-SEARCH("/",P1088,1))</f>
        <v>video games</v>
      </c>
    </row>
    <row r="1089" spans="1:20" ht="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9">
        <f>(((I1089/60)/60/24)+DATE(1970,1,1)+(-5/24))</f>
        <v>41805.505636574075</v>
      </c>
      <c r="K1089">
        <v>1400260087</v>
      </c>
      <c r="L1089" s="19">
        <f>(((K1089/60)/60/24)+DATE(1970,1,1)+(-5/24))</f>
        <v>41775.505636574075</v>
      </c>
      <c r="M1089" t="b">
        <v>0</v>
      </c>
      <c r="N1089">
        <v>0</v>
      </c>
      <c r="O1089" t="b">
        <v>0</v>
      </c>
      <c r="P1089" t="s">
        <v>8282</v>
      </c>
      <c r="Q1089" s="5">
        <f>E1089/D1089</f>
        <v>0</v>
      </c>
      <c r="R1089" s="8" t="e">
        <f>E1089/N1089</f>
        <v>#DIV/0!</v>
      </c>
      <c r="S1089" s="9" t="str">
        <f>LEFT(P1089, SEARCH("/",P1089,1)-1)</f>
        <v>games</v>
      </c>
      <c r="T1089" s="9" t="str">
        <f>RIGHT(P1089,LEN(P1089)-SEARCH("/",P1089,1))</f>
        <v>video games</v>
      </c>
    </row>
    <row r="1090" spans="1:20" ht="30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9">
        <f>(((I1090/60)/60/24)+DATE(1970,1,1)+(-5/24))</f>
        <v>41753.591053240736</v>
      </c>
      <c r="K1090">
        <v>1395774667</v>
      </c>
      <c r="L1090" s="19">
        <f>(((K1090/60)/60/24)+DATE(1970,1,1)+(-5/24))</f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5">
        <f>E1090/D1090</f>
        <v>0.14182977777777778</v>
      </c>
      <c r="R1090" s="8">
        <f>E1090/N1090</f>
        <v>43.41727891156463</v>
      </c>
      <c r="S1090" s="9" t="str">
        <f>LEFT(P1090, SEARCH("/",P1090,1)-1)</f>
        <v>games</v>
      </c>
      <c r="T1090" s="9" t="str">
        <f>RIGHT(P1090,LEN(P1090)-SEARCH("/",P1090,1))</f>
        <v>video games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9">
        <f>(((I1091/60)/60/24)+DATE(1970,1,1)+(-5/24))</f>
        <v>42180.981192129628</v>
      </c>
      <c r="K1091">
        <v>1432701175</v>
      </c>
      <c r="L1091" s="19">
        <f>(((K1091/60)/60/24)+DATE(1970,1,1)+(-5/24))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5">
        <f>E1091/D1091</f>
        <v>7.8266666666666665E-2</v>
      </c>
      <c r="R1091" s="8">
        <f>E1091/N1091</f>
        <v>23.959183673469386</v>
      </c>
      <c r="S1091" s="9" t="str">
        <f>LEFT(P1091, SEARCH("/",P1091,1)-1)</f>
        <v>games</v>
      </c>
      <c r="T1091" s="9" t="str">
        <f>RIGHT(P1091,LEN(P1091)-SEARCH("/",P1091,1))</f>
        <v>video games</v>
      </c>
    </row>
    <row r="1092" spans="1:20" ht="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9">
        <f>(((I1092/60)/60/24)+DATE(1970,1,1)+(-5/24))</f>
        <v>42152.977465277778</v>
      </c>
      <c r="K1092">
        <v>1430281653</v>
      </c>
      <c r="L1092" s="19">
        <f>(((K1092/60)/60/24)+DATE(1970,1,1)+(-5/24))</f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5">
        <f>E1092/D1092</f>
        <v>3.8464497269020693E-4</v>
      </c>
      <c r="R1092" s="8">
        <f>E1092/N1092</f>
        <v>5</v>
      </c>
      <c r="S1092" s="9" t="str">
        <f>LEFT(P1092, SEARCH("/",P1092,1)-1)</f>
        <v>games</v>
      </c>
      <c r="T1092" s="9" t="str">
        <f>RIGHT(P1092,LEN(P1092)-SEARCH("/",P1092,1))</f>
        <v>video games</v>
      </c>
    </row>
    <row r="1093" spans="1:20" ht="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9">
        <f>(((I1093/60)/60/24)+DATE(1970,1,1)+(-5/24))</f>
        <v>42470.57027777777</v>
      </c>
      <c r="K1093">
        <v>1457725272</v>
      </c>
      <c r="L1093" s="19">
        <f>(((K1093/60)/60/24)+DATE(1970,1,1)+(-5/24))</f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5">
        <f>E1093/D1093</f>
        <v>0.125</v>
      </c>
      <c r="R1093" s="8">
        <f>E1093/N1093</f>
        <v>12.5</v>
      </c>
      <c r="S1093" s="9" t="str">
        <f>LEFT(P1093, SEARCH("/",P1093,1)-1)</f>
        <v>games</v>
      </c>
      <c r="T1093" s="9" t="str">
        <f>RIGHT(P1093,LEN(P1093)-SEARCH("/",P1093,1))</f>
        <v>video games</v>
      </c>
    </row>
    <row r="1094" spans="1:20" ht="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9">
        <f>(((I1094/60)/60/24)+DATE(1970,1,1)+(-5/24))</f>
        <v>41279.817569444444</v>
      </c>
      <c r="K1094">
        <v>1354840638</v>
      </c>
      <c r="L1094" s="19">
        <f>(((K1094/60)/60/24)+DATE(1970,1,1)+(-5/24))</f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5">
        <f>E1094/D1094</f>
        <v>1.0500000000000001E-2</v>
      </c>
      <c r="R1094" s="8">
        <f>E1094/N1094</f>
        <v>3</v>
      </c>
      <c r="S1094" s="9" t="str">
        <f>LEFT(P1094, SEARCH("/",P1094,1)-1)</f>
        <v>games</v>
      </c>
      <c r="T1094" s="9" t="str">
        <f>RIGHT(P1094,LEN(P1094)-SEARCH("/",P1094,1))</f>
        <v>video games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9">
        <f>(((I1095/60)/60/24)+DATE(1970,1,1)+(-5/24))</f>
        <v>42411.765474537031</v>
      </c>
      <c r="K1095">
        <v>1453936937</v>
      </c>
      <c r="L1095" s="19">
        <f>(((K1095/60)/60/24)+DATE(1970,1,1)+(-5/24))</f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5">
        <f>E1095/D1095</f>
        <v>0.14083333333333334</v>
      </c>
      <c r="R1095" s="8">
        <f>E1095/N1095</f>
        <v>10.5625</v>
      </c>
      <c r="S1095" s="9" t="str">
        <f>LEFT(P1095, SEARCH("/",P1095,1)-1)</f>
        <v>games</v>
      </c>
      <c r="T1095" s="9" t="str">
        <f>RIGHT(P1095,LEN(P1095)-SEARCH("/",P1095,1))</f>
        <v>video games</v>
      </c>
    </row>
    <row r="1096" spans="1:20" ht="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9">
        <f>(((I1096/60)/60/24)+DATE(1970,1,1)+(-5/24))</f>
        <v>40825.505011574067</v>
      </c>
      <c r="K1096">
        <v>1315588033</v>
      </c>
      <c r="L1096" s="19">
        <f>(((K1096/60)/60/24)+DATE(1970,1,1)+(-5/24))</f>
        <v>40795.505011574067</v>
      </c>
      <c r="M1096" t="b">
        <v>0</v>
      </c>
      <c r="N1096">
        <v>27</v>
      </c>
      <c r="O1096" t="b">
        <v>0</v>
      </c>
      <c r="P1096" t="s">
        <v>8282</v>
      </c>
      <c r="Q1096" s="5">
        <f>E1096/D1096</f>
        <v>0.18300055555555556</v>
      </c>
      <c r="R1096" s="8">
        <f>E1096/N1096</f>
        <v>122.00037037037038</v>
      </c>
      <c r="S1096" s="9" t="str">
        <f>LEFT(P1096, SEARCH("/",P1096,1)-1)</f>
        <v>games</v>
      </c>
      <c r="T1096" s="9" t="str">
        <f>RIGHT(P1096,LEN(P1096)-SEARCH("/",P1096,1))</f>
        <v>video games</v>
      </c>
    </row>
    <row r="1097" spans="1:20" ht="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9">
        <f>(((I1097/60)/60/24)+DATE(1970,1,1)+(-5/24))</f>
        <v>41516.328935185185</v>
      </c>
      <c r="K1097">
        <v>1375275220</v>
      </c>
      <c r="L1097" s="19">
        <f>(((K1097/60)/60/24)+DATE(1970,1,1)+(-5/24))</f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5">
        <f>E1097/D1097</f>
        <v>5.0347999999999997E-2</v>
      </c>
      <c r="R1097" s="8">
        <f>E1097/N1097</f>
        <v>267.80851063829789</v>
      </c>
      <c r="S1097" s="9" t="str">
        <f>LEFT(P1097, SEARCH("/",P1097,1)-1)</f>
        <v>games</v>
      </c>
      <c r="T1097" s="9" t="str">
        <f>RIGHT(P1097,LEN(P1097)-SEARCH("/",P1097,1))</f>
        <v>video games</v>
      </c>
    </row>
    <row r="1098" spans="1:20" ht="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9">
        <f>(((I1098/60)/60/24)+DATE(1970,1,1)+(-5/24))</f>
        <v>41915.9375</v>
      </c>
      <c r="K1098">
        <v>1409747154</v>
      </c>
      <c r="L1098" s="19">
        <f>(((K1098/60)/60/24)+DATE(1970,1,1)+(-5/24))</f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5">
        <f>E1098/D1098</f>
        <v>0.17933333333333334</v>
      </c>
      <c r="R1098" s="8">
        <f>E1098/N1098</f>
        <v>74.206896551724142</v>
      </c>
      <c r="S1098" s="9" t="str">
        <f>LEFT(P1098, SEARCH("/",P1098,1)-1)</f>
        <v>games</v>
      </c>
      <c r="T1098" s="9" t="str">
        <f>RIGHT(P1098,LEN(P1098)-SEARCH("/",P1098,1))</f>
        <v>video games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9">
        <f>(((I1099/60)/60/24)+DATE(1970,1,1)+(-5/24))</f>
        <v>41700.584224537037</v>
      </c>
      <c r="K1099">
        <v>1390330877</v>
      </c>
      <c r="L1099" s="19">
        <f>(((K1099/60)/60/24)+DATE(1970,1,1)+(-5/24))</f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5">
        <f>E1099/D1099</f>
        <v>4.6999999999999999E-4</v>
      </c>
      <c r="R1099" s="8">
        <f>E1099/N1099</f>
        <v>6.7142857142857144</v>
      </c>
      <c r="S1099" s="9" t="str">
        <f>LEFT(P1099, SEARCH("/",P1099,1)-1)</f>
        <v>games</v>
      </c>
      <c r="T1099" s="9" t="str">
        <f>RIGHT(P1099,LEN(P1099)-SEARCH("/",P1099,1))</f>
        <v>video games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9">
        <f>(((I1100/60)/60/24)+DATE(1970,1,1)+(-5/24))</f>
        <v>41742.554340277777</v>
      </c>
      <c r="K1100">
        <v>1394821095</v>
      </c>
      <c r="L1100" s="19">
        <f>(((K1100/60)/60/24)+DATE(1970,1,1)+(-5/24))</f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5">
        <f>E1100/D1100</f>
        <v>7.2120000000000004E-2</v>
      </c>
      <c r="R1100" s="8">
        <f>E1100/N1100</f>
        <v>81.954545454545453</v>
      </c>
      <c r="S1100" s="9" t="str">
        <f>LEFT(P1100, SEARCH("/",P1100,1)-1)</f>
        <v>games</v>
      </c>
      <c r="T1100" s="9" t="str">
        <f>RIGHT(P1100,LEN(P1100)-SEARCH("/",P1100,1))</f>
        <v>video games</v>
      </c>
    </row>
    <row r="1101" spans="1:20" ht="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9">
        <f>(((I1101/60)/60/24)+DATE(1970,1,1)+(-5/24))</f>
        <v>42137.628101851849</v>
      </c>
      <c r="K1101">
        <v>1428955468</v>
      </c>
      <c r="L1101" s="19">
        <f>(((K1101/60)/60/24)+DATE(1970,1,1)+(-5/24))</f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5">
        <f>E1101/D1101</f>
        <v>5.0000000000000001E-3</v>
      </c>
      <c r="R1101" s="8">
        <f>E1101/N1101</f>
        <v>25</v>
      </c>
      <c r="S1101" s="9" t="str">
        <f>LEFT(P1101, SEARCH("/",P1101,1)-1)</f>
        <v>games</v>
      </c>
      <c r="T1101" s="9" t="str">
        <f>RIGHT(P1101,LEN(P1101)-SEARCH("/",P1101,1))</f>
        <v>video games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9">
        <f>(((I1102/60)/60/24)+DATE(1970,1,1)+(-5/24))</f>
        <v>42413.902442129627</v>
      </c>
      <c r="K1102">
        <v>1452825571</v>
      </c>
      <c r="L1102" s="19">
        <f>(((K1102/60)/60/24)+DATE(1970,1,1)+(-5/24))</f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5">
        <f>E1102/D1102</f>
        <v>2.5000000000000001E-2</v>
      </c>
      <c r="R1102" s="8">
        <f>E1102/N1102</f>
        <v>10</v>
      </c>
      <c r="S1102" s="9" t="str">
        <f>LEFT(P1102, SEARCH("/",P1102,1)-1)</f>
        <v>games</v>
      </c>
      <c r="T1102" s="9" t="str">
        <f>RIGHT(P1102,LEN(P1102)-SEARCH("/",P1102,1))</f>
        <v>video games</v>
      </c>
    </row>
    <row r="1103" spans="1:20" ht="30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9">
        <f>(((I1103/60)/60/24)+DATE(1970,1,1)+(-5/24))</f>
        <v>42565.549999999996</v>
      </c>
      <c r="K1103">
        <v>1466188338</v>
      </c>
      <c r="L1103" s="19">
        <f>(((K1103/60)/60/24)+DATE(1970,1,1)+(-5/24))</f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5">
        <f>E1103/D1103</f>
        <v>4.0999999999999999E-4</v>
      </c>
      <c r="R1103" s="8">
        <f>E1103/N1103</f>
        <v>6.833333333333333</v>
      </c>
      <c r="S1103" s="9" t="str">
        <f>LEFT(P1103, SEARCH("/",P1103,1)-1)</f>
        <v>games</v>
      </c>
      <c r="T1103" s="9" t="str">
        <f>RIGHT(P1103,LEN(P1103)-SEARCH("/",P1103,1))</f>
        <v>video games</v>
      </c>
    </row>
    <row r="1104" spans="1:20" ht="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9">
        <f>(((I1104/60)/60/24)+DATE(1970,1,1)+(-5/24))</f>
        <v>41617.040972222218</v>
      </c>
      <c r="K1104">
        <v>1383095125</v>
      </c>
      <c r="L1104" s="19">
        <f>(((K1104/60)/60/24)+DATE(1970,1,1)+(-5/24))</f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5">
        <f>E1104/D1104</f>
        <v>5.3124999999999999E-2</v>
      </c>
      <c r="R1104" s="8">
        <f>E1104/N1104</f>
        <v>17.708333333333332</v>
      </c>
      <c r="S1104" s="9" t="str">
        <f>LEFT(P1104, SEARCH("/",P1104,1)-1)</f>
        <v>games</v>
      </c>
      <c r="T1104" s="9" t="str">
        <f>RIGHT(P1104,LEN(P1104)-SEARCH("/",P1104,1))</f>
        <v>video games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9">
        <f>(((I1105/60)/60/24)+DATE(1970,1,1)+(-5/24))</f>
        <v>42539.013773148145</v>
      </c>
      <c r="K1105">
        <v>1461043190</v>
      </c>
      <c r="L1105" s="19">
        <f>(((K1105/60)/60/24)+DATE(1970,1,1)+(-5/24))</f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5">
        <f>E1105/D1105</f>
        <v>1.6199999999999999E-2</v>
      </c>
      <c r="R1105" s="8">
        <f>E1105/N1105</f>
        <v>16.2</v>
      </c>
      <c r="S1105" s="9" t="str">
        <f>LEFT(P1105, SEARCH("/",P1105,1)-1)</f>
        <v>games</v>
      </c>
      <c r="T1105" s="9" t="str">
        <f>RIGHT(P1105,LEN(P1105)-SEARCH("/",P1105,1))</f>
        <v>video games</v>
      </c>
    </row>
    <row r="1106" spans="1:20" ht="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9">
        <f>(((I1106/60)/60/24)+DATE(1970,1,1)+(-5/24))</f>
        <v>41801.201631944445</v>
      </c>
      <c r="K1106">
        <v>1399888221</v>
      </c>
      <c r="L1106" s="19">
        <f>(((K1106/60)/60/24)+DATE(1970,1,1)+(-5/24))</f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5">
        <f>E1106/D1106</f>
        <v>4.9516666666666667E-2</v>
      </c>
      <c r="R1106" s="8">
        <f>E1106/N1106</f>
        <v>80.297297297297291</v>
      </c>
      <c r="S1106" s="9" t="str">
        <f>LEFT(P1106, SEARCH("/",P1106,1)-1)</f>
        <v>games</v>
      </c>
      <c r="T1106" s="9" t="str">
        <f>RIGHT(P1106,LEN(P1106)-SEARCH("/",P1106,1))</f>
        <v>video games</v>
      </c>
    </row>
    <row r="1107" spans="1:20" ht="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9">
        <f>(((I1107/60)/60/24)+DATE(1970,1,1)+(-5/24))</f>
        <v>41721.885729166665</v>
      </c>
      <c r="K1107">
        <v>1393038927</v>
      </c>
      <c r="L1107" s="19">
        <f>(((K1107/60)/60/24)+DATE(1970,1,1)+(-5/24))</f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5">
        <f>E1107/D1107</f>
        <v>1.5900000000000001E-3</v>
      </c>
      <c r="R1107" s="8">
        <f>E1107/N1107</f>
        <v>71.55</v>
      </c>
      <c r="S1107" s="9" t="str">
        <f>LEFT(P1107, SEARCH("/",P1107,1)-1)</f>
        <v>games</v>
      </c>
      <c r="T1107" s="9" t="str">
        <f>RIGHT(P1107,LEN(P1107)-SEARCH("/",P1107,1))</f>
        <v>video games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9">
        <f>(((I1108/60)/60/24)+DATE(1970,1,1)+(-5/24))</f>
        <v>41003.490451388883</v>
      </c>
      <c r="K1108">
        <v>1330969575</v>
      </c>
      <c r="L1108" s="19">
        <f>(((K1108/60)/60/24)+DATE(1970,1,1)+(-5/24))</f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5">
        <f>E1108/D1108</f>
        <v>0.41249999999999998</v>
      </c>
      <c r="R1108" s="8">
        <f>E1108/N1108</f>
        <v>23.571428571428573</v>
      </c>
      <c r="S1108" s="9" t="str">
        <f>LEFT(P1108, SEARCH("/",P1108,1)-1)</f>
        <v>games</v>
      </c>
      <c r="T1108" s="9" t="str">
        <f>RIGHT(P1108,LEN(P1108)-SEARCH("/",P1108,1))</f>
        <v>video games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9">
        <f>(((I1109/60)/60/24)+DATE(1970,1,1)+(-5/24))</f>
        <v>41843.653055555551</v>
      </c>
      <c r="K1109">
        <v>1403556024</v>
      </c>
      <c r="L1109" s="19">
        <f>(((K1109/60)/60/24)+DATE(1970,1,1)+(-5/24))</f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5">
        <f>E1109/D1109</f>
        <v>0</v>
      </c>
      <c r="R1109" s="8" t="e">
        <f>E1109/N1109</f>
        <v>#DIV/0!</v>
      </c>
      <c r="S1109" s="9" t="str">
        <f>LEFT(P1109, SEARCH("/",P1109,1)-1)</f>
        <v>games</v>
      </c>
      <c r="T1109" s="9" t="str">
        <f>RIGHT(P1109,LEN(P1109)-SEARCH("/",P1109,1))</f>
        <v>video games</v>
      </c>
    </row>
    <row r="1110" spans="1:20" ht="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9">
        <f>(((I1110/60)/60/24)+DATE(1970,1,1)+(-5/24))</f>
        <v>41012.386979166666</v>
      </c>
      <c r="K1110">
        <v>1329146235</v>
      </c>
      <c r="L1110" s="19">
        <f>(((K1110/60)/60/24)+DATE(1970,1,1)+(-5/24))</f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5">
        <f>E1110/D1110</f>
        <v>2.93E-2</v>
      </c>
      <c r="R1110" s="8">
        <f>E1110/N1110</f>
        <v>34.88095238095238</v>
      </c>
      <c r="S1110" s="9" t="str">
        <f>LEFT(P1110, SEARCH("/",P1110,1)-1)</f>
        <v>games</v>
      </c>
      <c r="T1110" s="9" t="str">
        <f>RIGHT(P1110,LEN(P1110)-SEARCH("/",P1110,1))</f>
        <v>video games</v>
      </c>
    </row>
    <row r="1111" spans="1:20" ht="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9">
        <f>(((I1111/60)/60/24)+DATE(1970,1,1)+(-5/24))</f>
        <v>42692.5855324074</v>
      </c>
      <c r="K1111">
        <v>1476900190</v>
      </c>
      <c r="L1111" s="19">
        <f>(((K1111/60)/60/24)+DATE(1970,1,1)+(-5/24))</f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5">
        <f>E1111/D1111</f>
        <v>4.4999999999999997E-3</v>
      </c>
      <c r="R1111" s="8">
        <f>E1111/N1111</f>
        <v>15</v>
      </c>
      <c r="S1111" s="9" t="str">
        <f>LEFT(P1111, SEARCH("/",P1111,1)-1)</f>
        <v>games</v>
      </c>
      <c r="T1111" s="9" t="str">
        <f>RIGHT(P1111,LEN(P1111)-SEARCH("/",P1111,1))</f>
        <v>video games</v>
      </c>
    </row>
    <row r="1112" spans="1:20" ht="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9">
        <f>(((I1112/60)/60/24)+DATE(1970,1,1)+(-5/24))</f>
        <v>41250.72479166666</v>
      </c>
      <c r="K1112">
        <v>1352327022</v>
      </c>
      <c r="L1112" s="19">
        <f>(((K1112/60)/60/24)+DATE(1970,1,1)+(-5/24))</f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5">
        <f>E1112/D1112</f>
        <v>5.1000000000000004E-3</v>
      </c>
      <c r="R1112" s="8">
        <f>E1112/N1112</f>
        <v>23.181818181818183</v>
      </c>
      <c r="S1112" s="9" t="str">
        <f>LEFT(P1112, SEARCH("/",P1112,1)-1)</f>
        <v>games</v>
      </c>
      <c r="T1112" s="9" t="str">
        <f>RIGHT(P1112,LEN(P1112)-SEARCH("/",P1112,1))</f>
        <v>video games</v>
      </c>
    </row>
    <row r="1113" spans="1:20" ht="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9">
        <f>(((I1113/60)/60/24)+DATE(1970,1,1)+(-5/24))</f>
        <v>42376.995254629634</v>
      </c>
      <c r="K1113">
        <v>1449636790</v>
      </c>
      <c r="L1113" s="19">
        <f>(((K1113/60)/60/24)+DATE(1970,1,1)+(-5/24))</f>
        <v>42346.995254629634</v>
      </c>
      <c r="M1113" t="b">
        <v>0</v>
      </c>
      <c r="N1113">
        <v>1</v>
      </c>
      <c r="O1113" t="b">
        <v>0</v>
      </c>
      <c r="P1113" t="s">
        <v>8282</v>
      </c>
      <c r="Q1113" s="5">
        <f>E1113/D1113</f>
        <v>4.0000000000000002E-4</v>
      </c>
      <c r="R1113" s="8">
        <f>E1113/N1113</f>
        <v>1</v>
      </c>
      <c r="S1113" s="9" t="str">
        <f>LEFT(P1113, SEARCH("/",P1113,1)-1)</f>
        <v>games</v>
      </c>
      <c r="T1113" s="9" t="str">
        <f>RIGHT(P1113,LEN(P1113)-SEARCH("/",P1113,1))</f>
        <v>video games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9">
        <f>(((I1114/60)/60/24)+DATE(1970,1,1)+(-5/24))</f>
        <v>42023.145833333336</v>
      </c>
      <c r="K1114">
        <v>1416507211</v>
      </c>
      <c r="L1114" s="19">
        <f>(((K1114/60)/60/24)+DATE(1970,1,1)+(-5/24))</f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5">
        <f>E1114/D1114</f>
        <v>0.35537409090909089</v>
      </c>
      <c r="R1114" s="8">
        <f>E1114/N1114</f>
        <v>100.23371794871794</v>
      </c>
      <c r="S1114" s="9" t="str">
        <f>LEFT(P1114, SEARCH("/",P1114,1)-1)</f>
        <v>games</v>
      </c>
      <c r="T1114" s="9" t="str">
        <f>RIGHT(P1114,LEN(P1114)-SEARCH("/",P1114,1))</f>
        <v>video games</v>
      </c>
    </row>
    <row r="1115" spans="1:20" ht="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9">
        <f>(((I1115/60)/60/24)+DATE(1970,1,1)+(-5/24))</f>
        <v>41865.768749999996</v>
      </c>
      <c r="K1115">
        <v>1405466820</v>
      </c>
      <c r="L1115" s="19">
        <f>(((K1115/60)/60/24)+DATE(1970,1,1)+(-5/24))</f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5">
        <f>E1115/D1115</f>
        <v>5.0000000000000001E-3</v>
      </c>
      <c r="R1115" s="8">
        <f>E1115/N1115</f>
        <v>5</v>
      </c>
      <c r="S1115" s="9" t="str">
        <f>LEFT(P1115, SEARCH("/",P1115,1)-1)</f>
        <v>games</v>
      </c>
      <c r="T1115" s="9" t="str">
        <f>RIGHT(P1115,LEN(P1115)-SEARCH("/",P1115,1))</f>
        <v>video games</v>
      </c>
    </row>
    <row r="1116" spans="1:20" ht="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9">
        <f>(((I1116/60)/60/24)+DATE(1970,1,1)+(-5/24))</f>
        <v>41556.13758101852</v>
      </c>
      <c r="K1116">
        <v>1378714687</v>
      </c>
      <c r="L1116" s="19">
        <f>(((K1116/60)/60/24)+DATE(1970,1,1)+(-5/24))</f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5">
        <f>E1116/D1116</f>
        <v>1.6666666666666668E-3</v>
      </c>
      <c r="R1116" s="8">
        <f>E1116/N1116</f>
        <v>3.3333333333333335</v>
      </c>
      <c r="S1116" s="9" t="str">
        <f>LEFT(P1116, SEARCH("/",P1116,1)-1)</f>
        <v>games</v>
      </c>
      <c r="T1116" s="9" t="str">
        <f>RIGHT(P1116,LEN(P1116)-SEARCH("/",P1116,1))</f>
        <v>video games</v>
      </c>
    </row>
    <row r="1117" spans="1:20" ht="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9">
        <f>(((I1117/60)/60/24)+DATE(1970,1,1)+(-5/24))</f>
        <v>42459.445543981477</v>
      </c>
      <c r="K1117">
        <v>1456764095</v>
      </c>
      <c r="L1117" s="19">
        <f>(((K1117/60)/60/24)+DATE(1970,1,1)+(-5/24))</f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5">
        <f>E1117/D1117</f>
        <v>1.325E-3</v>
      </c>
      <c r="R1117" s="8">
        <f>E1117/N1117</f>
        <v>13.25</v>
      </c>
      <c r="S1117" s="9" t="str">
        <f>LEFT(P1117, SEARCH("/",P1117,1)-1)</f>
        <v>games</v>
      </c>
      <c r="T1117" s="9" t="str">
        <f>RIGHT(P1117,LEN(P1117)-SEARCH("/",P1117,1))</f>
        <v>video games</v>
      </c>
    </row>
    <row r="1118" spans="1:20" ht="30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9">
        <f>(((I1118/60)/60/24)+DATE(1970,1,1)+(-5/24))</f>
        <v>41069.638981481476</v>
      </c>
      <c r="K1118">
        <v>1334089208</v>
      </c>
      <c r="L1118" s="19">
        <f>(((K1118/60)/60/24)+DATE(1970,1,1)+(-5/24))</f>
        <v>41009.638981481476</v>
      </c>
      <c r="M1118" t="b">
        <v>0</v>
      </c>
      <c r="N1118">
        <v>10</v>
      </c>
      <c r="O1118" t="b">
        <v>0</v>
      </c>
      <c r="P1118" t="s">
        <v>8282</v>
      </c>
      <c r="Q1118" s="5">
        <f>E1118/D1118</f>
        <v>3.5704000000000004E-4</v>
      </c>
      <c r="R1118" s="8">
        <f>E1118/N1118</f>
        <v>17.852</v>
      </c>
      <c r="S1118" s="9" t="str">
        <f>LEFT(P1118, SEARCH("/",P1118,1)-1)</f>
        <v>games</v>
      </c>
      <c r="T1118" s="9" t="str">
        <f>RIGHT(P1118,LEN(P1118)-SEARCH("/",P1118,1))</f>
        <v>video games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9">
        <f>(((I1119/60)/60/24)+DATE(1970,1,1)+(-5/24))</f>
        <v>42363.390196759261</v>
      </c>
      <c r="K1119">
        <v>1448461313</v>
      </c>
      <c r="L1119" s="19">
        <f>(((K1119/60)/60/24)+DATE(1970,1,1)+(-5/24))</f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5">
        <f>E1119/D1119</f>
        <v>8.3000000000000004E-2</v>
      </c>
      <c r="R1119" s="8">
        <f>E1119/N1119</f>
        <v>10.375</v>
      </c>
      <c r="S1119" s="9" t="str">
        <f>LEFT(P1119, SEARCH("/",P1119,1)-1)</f>
        <v>games</v>
      </c>
      <c r="T1119" s="9" t="str">
        <f>RIGHT(P1119,LEN(P1119)-SEARCH("/",P1119,1))</f>
        <v>video games</v>
      </c>
    </row>
    <row r="1120" spans="1:20" ht="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9">
        <f>(((I1120/60)/60/24)+DATE(1970,1,1)+(-5/24))</f>
        <v>41733.91642361111</v>
      </c>
      <c r="K1120">
        <v>1394078379</v>
      </c>
      <c r="L1120" s="19">
        <f>(((K1120/60)/60/24)+DATE(1970,1,1)+(-5/24))</f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5">
        <f>E1120/D1120</f>
        <v>2.4222222222222221E-2</v>
      </c>
      <c r="R1120" s="8">
        <f>E1120/N1120</f>
        <v>36.333333333333336</v>
      </c>
      <c r="S1120" s="9" t="str">
        <f>LEFT(P1120, SEARCH("/",P1120,1)-1)</f>
        <v>games</v>
      </c>
      <c r="T1120" s="9" t="str">
        <f>RIGHT(P1120,LEN(P1120)-SEARCH("/",P1120,1))</f>
        <v>video games</v>
      </c>
    </row>
    <row r="1121" spans="1:20" ht="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9">
        <f>(((I1121/60)/60/24)+DATE(1970,1,1)+(-5/24))</f>
        <v>41735.584074074075</v>
      </c>
      <c r="K1121">
        <v>1395687664</v>
      </c>
      <c r="L1121" s="19">
        <f>(((K1121/60)/60/24)+DATE(1970,1,1)+(-5/24))</f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5">
        <f>E1121/D1121</f>
        <v>2.3809523809523812E-3</v>
      </c>
      <c r="R1121" s="8">
        <f>E1121/N1121</f>
        <v>5</v>
      </c>
      <c r="S1121" s="9" t="str">
        <f>LEFT(P1121, SEARCH("/",P1121,1)-1)</f>
        <v>games</v>
      </c>
      <c r="T1121" s="9" t="str">
        <f>RIGHT(P1121,LEN(P1121)-SEARCH("/",P1121,1))</f>
        <v>video games</v>
      </c>
    </row>
    <row r="1122" spans="1:20" ht="30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9">
        <f>(((I1122/60)/60/24)+DATE(1970,1,1)+(-5/24))</f>
        <v>40844.664351851847</v>
      </c>
      <c r="K1122">
        <v>1315947400</v>
      </c>
      <c r="L1122" s="19">
        <f>(((K1122/60)/60/24)+DATE(1970,1,1)+(-5/24))</f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5">
        <f>E1122/D1122</f>
        <v>0</v>
      </c>
      <c r="R1122" s="8" t="e">
        <f>E1122/N1122</f>
        <v>#DIV/0!</v>
      </c>
      <c r="S1122" s="9" t="str">
        <f>LEFT(P1122, SEARCH("/",P1122,1)-1)</f>
        <v>games</v>
      </c>
      <c r="T1122" s="9" t="str">
        <f>RIGHT(P1122,LEN(P1122)-SEARCH("/",P1122,1))</f>
        <v>video games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9">
        <f>(((I1123/60)/60/24)+DATE(1970,1,1)+(-5/24))</f>
        <v>42442.684212962959</v>
      </c>
      <c r="K1123">
        <v>1455315916</v>
      </c>
      <c r="L1123" s="19">
        <f>(((K1123/60)/60/24)+DATE(1970,1,1)+(-5/24))</f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5">
        <f>E1123/D1123</f>
        <v>1.16E-4</v>
      </c>
      <c r="R1123" s="8">
        <f>E1123/N1123</f>
        <v>5.8</v>
      </c>
      <c r="S1123" s="9" t="str">
        <f>LEFT(P1123, SEARCH("/",P1123,1)-1)</f>
        <v>games</v>
      </c>
      <c r="T1123" s="9" t="str">
        <f>RIGHT(P1123,LEN(P1123)-SEARCH("/",P1123,1))</f>
        <v>video games</v>
      </c>
    </row>
    <row r="1124" spans="1:20" ht="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9">
        <f>(((I1124/60)/60/24)+DATE(1970,1,1)+(-5/24))</f>
        <v>41424.495659722219</v>
      </c>
      <c r="K1124">
        <v>1368723225</v>
      </c>
      <c r="L1124" s="19">
        <f>(((K1124/60)/60/24)+DATE(1970,1,1)+(-5/24))</f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5">
        <f>E1124/D1124</f>
        <v>0</v>
      </c>
      <c r="R1124" s="8" t="e">
        <f>E1124/N1124</f>
        <v>#DIV/0!</v>
      </c>
      <c r="S1124" s="9" t="str">
        <f>LEFT(P1124, SEARCH("/",P1124,1)-1)</f>
        <v>games</v>
      </c>
      <c r="T1124" s="9" t="str">
        <f>RIGHT(P1124,LEN(P1124)-SEARCH("/",P1124,1))</f>
        <v>video games</v>
      </c>
    </row>
    <row r="1125" spans="1:20" ht="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9">
        <f>(((I1125/60)/60/24)+DATE(1970,1,1)+(-5/24))</f>
        <v>41748.315370370365</v>
      </c>
      <c r="K1125">
        <v>1395318848</v>
      </c>
      <c r="L1125" s="19">
        <f>(((K1125/60)/60/24)+DATE(1970,1,1)+(-5/24))</f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5">
        <f>E1125/D1125</f>
        <v>2.2000000000000001E-3</v>
      </c>
      <c r="R1125" s="8">
        <f>E1125/N1125</f>
        <v>3.6666666666666665</v>
      </c>
      <c r="S1125" s="9" t="str">
        <f>LEFT(P1125, SEARCH("/",P1125,1)-1)</f>
        <v>games</v>
      </c>
      <c r="T1125" s="9" t="str">
        <f>RIGHT(P1125,LEN(P1125)-SEARCH("/",P1125,1))</f>
        <v>video games</v>
      </c>
    </row>
    <row r="1126" spans="1:20" ht="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9">
        <f>(((I1126/60)/60/24)+DATE(1970,1,1)+(-5/24))</f>
        <v>42124.458923611113</v>
      </c>
      <c r="K1126">
        <v>1427817651</v>
      </c>
      <c r="L1126" s="19">
        <f>(((K1126/60)/60/24)+DATE(1970,1,1)+(-5/24))</f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5">
        <f>E1126/D1126</f>
        <v>4.7222222222222223E-3</v>
      </c>
      <c r="R1126" s="8">
        <f>E1126/N1126</f>
        <v>60.714285714285715</v>
      </c>
      <c r="S1126" s="9" t="str">
        <f>LEFT(P1126, SEARCH("/",P1126,1)-1)</f>
        <v>games</v>
      </c>
      <c r="T1126" s="9" t="str">
        <f>RIGHT(P1126,LEN(P1126)-SEARCH("/",P1126,1))</f>
        <v>mobile games</v>
      </c>
    </row>
    <row r="1127" spans="1:20" ht="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9">
        <f>(((I1127/60)/60/24)+DATE(1970,1,1)+(-5/24))</f>
        <v>42272.415856481479</v>
      </c>
      <c r="K1127">
        <v>1438009130</v>
      </c>
      <c r="L1127" s="19">
        <f>(((K1127/60)/60/24)+DATE(1970,1,1)+(-5/24))</f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5">
        <f>E1127/D1127</f>
        <v>0</v>
      </c>
      <c r="R1127" s="8" t="e">
        <f>E1127/N1127</f>
        <v>#DIV/0!</v>
      </c>
      <c r="S1127" s="9" t="str">
        <f>LEFT(P1127, SEARCH("/",P1127,1)-1)</f>
        <v>games</v>
      </c>
      <c r="T1127" s="9" t="str">
        <f>RIGHT(P1127,LEN(P1127)-SEARCH("/",P1127,1))</f>
        <v>mobile games</v>
      </c>
    </row>
    <row r="1128" spans="1:20" ht="30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9">
        <f>(((I1128/60)/60/24)+DATE(1970,1,1)+(-5/24))</f>
        <v>42565.11914351851</v>
      </c>
      <c r="K1128">
        <v>1465890694</v>
      </c>
      <c r="L1128" s="19">
        <f>(((K1128/60)/60/24)+DATE(1970,1,1)+(-5/24))</f>
        <v>42535.11914351851</v>
      </c>
      <c r="M1128" t="b">
        <v>0</v>
      </c>
      <c r="N1128">
        <v>2</v>
      </c>
      <c r="O1128" t="b">
        <v>0</v>
      </c>
      <c r="P1128" t="s">
        <v>8283</v>
      </c>
      <c r="Q1128" s="5">
        <f>E1128/D1128</f>
        <v>5.0000000000000001E-3</v>
      </c>
      <c r="R1128" s="8">
        <f>E1128/N1128</f>
        <v>5</v>
      </c>
      <c r="S1128" s="9" t="str">
        <f>LEFT(P1128, SEARCH("/",P1128,1)-1)</f>
        <v>games</v>
      </c>
      <c r="T1128" s="9" t="str">
        <f>RIGHT(P1128,LEN(P1128)-SEARCH("/",P1128,1))</f>
        <v>mobile games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9">
        <f>(((I1129/60)/60/24)+DATE(1970,1,1)+(-5/24))</f>
        <v>41957.687499999993</v>
      </c>
      <c r="K1129">
        <v>1413318600</v>
      </c>
      <c r="L1129" s="19">
        <f>(((K1129/60)/60/24)+DATE(1970,1,1)+(-5/24))</f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5">
        <f>E1129/D1129</f>
        <v>1.6714285714285713E-2</v>
      </c>
      <c r="R1129" s="8">
        <f>E1129/N1129</f>
        <v>25.434782608695652</v>
      </c>
      <c r="S1129" s="9" t="str">
        <f>LEFT(P1129, SEARCH("/",P1129,1)-1)</f>
        <v>games</v>
      </c>
      <c r="T1129" s="9" t="str">
        <f>RIGHT(P1129,LEN(P1129)-SEARCH("/",P1129,1))</f>
        <v>mobile games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9">
        <f>(((I1130/60)/60/24)+DATE(1970,1,1)+(-5/24))</f>
        <v>41858.441168981481</v>
      </c>
      <c r="K1130">
        <v>1404833717</v>
      </c>
      <c r="L1130" s="19">
        <f>(((K1130/60)/60/24)+DATE(1970,1,1)+(-5/24))</f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5">
        <f>E1130/D1130</f>
        <v>1E-3</v>
      </c>
      <c r="R1130" s="8">
        <f>E1130/N1130</f>
        <v>1</v>
      </c>
      <c r="S1130" s="9" t="str">
        <f>LEFT(P1130, SEARCH("/",P1130,1)-1)</f>
        <v>games</v>
      </c>
      <c r="T1130" s="9" t="str">
        <f>RIGHT(P1130,LEN(P1130)-SEARCH("/",P1130,1))</f>
        <v>mobile games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9">
        <f>(((I1131/60)/60/24)+DATE(1970,1,1)+(-5/24))</f>
        <v>42526.056631944441</v>
      </c>
      <c r="K1131">
        <v>1462515693</v>
      </c>
      <c r="L1131" s="19">
        <f>(((K1131/60)/60/24)+DATE(1970,1,1)+(-5/24))</f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5">
        <f>E1131/D1131</f>
        <v>1.0499999999999999E-3</v>
      </c>
      <c r="R1131" s="8">
        <f>E1131/N1131</f>
        <v>10.5</v>
      </c>
      <c r="S1131" s="9" t="str">
        <f>LEFT(P1131, SEARCH("/",P1131,1)-1)</f>
        <v>games</v>
      </c>
      <c r="T1131" s="9" t="str">
        <f>RIGHT(P1131,LEN(P1131)-SEARCH("/",P1131,1))</f>
        <v>mobile games</v>
      </c>
    </row>
    <row r="1132" spans="1:20" ht="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9">
        <f>(((I1132/60)/60/24)+DATE(1970,1,1)+(-5/24))</f>
        <v>41968.829861111109</v>
      </c>
      <c r="K1132">
        <v>1411775700</v>
      </c>
      <c r="L1132" s="19">
        <f>(((K1132/60)/60/24)+DATE(1970,1,1)+(-5/24))</f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5">
        <f>E1132/D1132</f>
        <v>2.2000000000000001E-3</v>
      </c>
      <c r="R1132" s="8">
        <f>E1132/N1132</f>
        <v>3.6666666666666665</v>
      </c>
      <c r="S1132" s="9" t="str">
        <f>LEFT(P1132, SEARCH("/",P1132,1)-1)</f>
        <v>games</v>
      </c>
      <c r="T1132" s="9" t="str">
        <f>RIGHT(P1132,LEN(P1132)-SEARCH("/",P1132,1))</f>
        <v>mobile games</v>
      </c>
    </row>
    <row r="1133" spans="1:20" ht="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9">
        <f>(((I1133/60)/60/24)+DATE(1970,1,1)+(-5/24))</f>
        <v>42362.699861111112</v>
      </c>
      <c r="K1133">
        <v>1448401668</v>
      </c>
      <c r="L1133" s="19">
        <f>(((K1133/60)/60/24)+DATE(1970,1,1)+(-5/24))</f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5">
        <f>E1133/D1133</f>
        <v>0</v>
      </c>
      <c r="R1133" s="8" t="e">
        <f>E1133/N1133</f>
        <v>#DIV/0!</v>
      </c>
      <c r="S1133" s="9" t="str">
        <f>LEFT(P1133, SEARCH("/",P1133,1)-1)</f>
        <v>games</v>
      </c>
      <c r="T1133" s="9" t="str">
        <f>RIGHT(P1133,LEN(P1133)-SEARCH("/",P1133,1))</f>
        <v>mobile games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9">
        <f>(((I1134/60)/60/24)+DATE(1970,1,1)+(-5/24))</f>
        <v>42735.907071759262</v>
      </c>
      <c r="K1134">
        <v>1480646771</v>
      </c>
      <c r="L1134" s="19">
        <f>(((K1134/60)/60/24)+DATE(1970,1,1)+(-5/24))</f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5">
        <f>E1134/D1134</f>
        <v>0.14380000000000001</v>
      </c>
      <c r="R1134" s="8">
        <f>E1134/N1134</f>
        <v>110.61538461538461</v>
      </c>
      <c r="S1134" s="9" t="str">
        <f>LEFT(P1134, SEARCH("/",P1134,1)-1)</f>
        <v>games</v>
      </c>
      <c r="T1134" s="9" t="str">
        <f>RIGHT(P1134,LEN(P1134)-SEARCH("/",P1134,1))</f>
        <v>mobile games</v>
      </c>
    </row>
    <row r="1135" spans="1:20" ht="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9">
        <f>(((I1135/60)/60/24)+DATE(1970,1,1)+(-5/24))</f>
        <v>41851.198854166665</v>
      </c>
      <c r="K1135">
        <v>1404207981</v>
      </c>
      <c r="L1135" s="19">
        <f>(((K1135/60)/60/24)+DATE(1970,1,1)+(-5/24))</f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5">
        <f>E1135/D1135</f>
        <v>6.6666666666666671E-3</v>
      </c>
      <c r="R1135" s="8">
        <f>E1135/N1135</f>
        <v>20</v>
      </c>
      <c r="S1135" s="9" t="str">
        <f>LEFT(P1135, SEARCH("/",P1135,1)-1)</f>
        <v>games</v>
      </c>
      <c r="T1135" s="9" t="str">
        <f>RIGHT(P1135,LEN(P1135)-SEARCH("/",P1135,1))</f>
        <v>mobile games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9">
        <f>(((I1136/60)/60/24)+DATE(1970,1,1)+(-5/24))</f>
        <v>41971.981249999997</v>
      </c>
      <c r="K1136">
        <v>1416034228</v>
      </c>
      <c r="L1136" s="19">
        <f>(((K1136/60)/60/24)+DATE(1970,1,1)+(-5/24))</f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5">
        <f>E1136/D1136</f>
        <v>4.0000000000000003E-5</v>
      </c>
      <c r="R1136" s="8">
        <f>E1136/N1136</f>
        <v>1</v>
      </c>
      <c r="S1136" s="9" t="str">
        <f>LEFT(P1136, SEARCH("/",P1136,1)-1)</f>
        <v>games</v>
      </c>
      <c r="T1136" s="9" t="str">
        <f>RIGHT(P1136,LEN(P1136)-SEARCH("/",P1136,1))</f>
        <v>mobile games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9">
        <f>(((I1137/60)/60/24)+DATE(1970,1,1)+(-5/24))</f>
        <v>42588.781180555547</v>
      </c>
      <c r="K1137">
        <v>1467935094</v>
      </c>
      <c r="L1137" s="19">
        <f>(((K1137/60)/60/24)+DATE(1970,1,1)+(-5/24))</f>
        <v>42558.781180555547</v>
      </c>
      <c r="M1137" t="b">
        <v>0</v>
      </c>
      <c r="N1137">
        <v>1</v>
      </c>
      <c r="O1137" t="b">
        <v>0</v>
      </c>
      <c r="P1137" t="s">
        <v>8283</v>
      </c>
      <c r="Q1137" s="5">
        <f>E1137/D1137</f>
        <v>0.05</v>
      </c>
      <c r="R1137" s="8">
        <f>E1137/N1137</f>
        <v>50</v>
      </c>
      <c r="S1137" s="9" t="str">
        <f>LEFT(P1137, SEARCH("/",P1137,1)-1)</f>
        <v>games</v>
      </c>
      <c r="T1137" s="9" t="str">
        <f>RIGHT(P1137,LEN(P1137)-SEARCH("/",P1137,1))</f>
        <v>mobile games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9">
        <f>(((I1138/60)/60/24)+DATE(1970,1,1)+(-5/24))</f>
        <v>42357.463298611103</v>
      </c>
      <c r="K1138">
        <v>1447949229</v>
      </c>
      <c r="L1138" s="19">
        <f>(((K1138/60)/60/24)+DATE(1970,1,1)+(-5/24))</f>
        <v>42327.463298611103</v>
      </c>
      <c r="M1138" t="b">
        <v>0</v>
      </c>
      <c r="N1138">
        <v>6</v>
      </c>
      <c r="O1138" t="b">
        <v>0</v>
      </c>
      <c r="P1138" t="s">
        <v>8283</v>
      </c>
      <c r="Q1138" s="5">
        <f>E1138/D1138</f>
        <v>6.4439140811455853E-2</v>
      </c>
      <c r="R1138" s="8">
        <f>E1138/N1138</f>
        <v>45</v>
      </c>
      <c r="S1138" s="9" t="str">
        <f>LEFT(P1138, SEARCH("/",P1138,1)-1)</f>
        <v>games</v>
      </c>
      <c r="T1138" s="9" t="str">
        <f>RIGHT(P1138,LEN(P1138)-SEARCH("/",P1138,1))</f>
        <v>mobile games</v>
      </c>
    </row>
    <row r="1139" spans="1:20" ht="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9">
        <f>(((I1139/60)/60/24)+DATE(1970,1,1)+(-5/24))</f>
        <v>42483.611354166664</v>
      </c>
      <c r="K1139">
        <v>1458848421</v>
      </c>
      <c r="L1139" s="19">
        <f>(((K1139/60)/60/24)+DATE(1970,1,1)+(-5/24))</f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5">
        <f>E1139/D1139</f>
        <v>0.39500000000000002</v>
      </c>
      <c r="R1139" s="8">
        <f>E1139/N1139</f>
        <v>253.2051282051282</v>
      </c>
      <c r="S1139" s="9" t="str">
        <f>LEFT(P1139, SEARCH("/",P1139,1)-1)</f>
        <v>games</v>
      </c>
      <c r="T1139" s="9" t="str">
        <f>RIGHT(P1139,LEN(P1139)-SEARCH("/",P1139,1))</f>
        <v>mobile games</v>
      </c>
    </row>
    <row r="1140" spans="1:20" ht="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9">
        <f>(((I1140/60)/60/24)+DATE(1970,1,1)+(-5/24))</f>
        <v>42756.698275462964</v>
      </c>
      <c r="K1140">
        <v>1483307131</v>
      </c>
      <c r="L1140" s="19">
        <f>(((K1140/60)/60/24)+DATE(1970,1,1)+(-5/24))</f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5">
        <f>E1140/D1140</f>
        <v>3.5714285714285713E-3</v>
      </c>
      <c r="R1140" s="8">
        <f>E1140/N1140</f>
        <v>31.25</v>
      </c>
      <c r="S1140" s="9" t="str">
        <f>LEFT(P1140, SEARCH("/",P1140,1)-1)</f>
        <v>games</v>
      </c>
      <c r="T1140" s="9" t="str">
        <f>RIGHT(P1140,LEN(P1140)-SEARCH("/",P1140,1))</f>
        <v>mobile games</v>
      </c>
    </row>
    <row r="1141" spans="1:20" ht="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9">
        <f>(((I1141/60)/60/24)+DATE(1970,1,1)+(-5/24))</f>
        <v>42005.139189814807</v>
      </c>
      <c r="K1141">
        <v>1417508426</v>
      </c>
      <c r="L1141" s="19">
        <f>(((K1141/60)/60/24)+DATE(1970,1,1)+(-5/24))</f>
        <v>41975.139189814807</v>
      </c>
      <c r="M1141" t="b">
        <v>0</v>
      </c>
      <c r="N1141">
        <v>1</v>
      </c>
      <c r="O1141" t="b">
        <v>0</v>
      </c>
      <c r="P1141" t="s">
        <v>8283</v>
      </c>
      <c r="Q1141" s="5">
        <f>E1141/D1141</f>
        <v>6.2500000000000001E-4</v>
      </c>
      <c r="R1141" s="8">
        <f>E1141/N1141</f>
        <v>5</v>
      </c>
      <c r="S1141" s="9" t="str">
        <f>LEFT(P1141, SEARCH("/",P1141,1)-1)</f>
        <v>games</v>
      </c>
      <c r="T1141" s="9" t="str">
        <f>RIGHT(P1141,LEN(P1141)-SEARCH("/",P1141,1))</f>
        <v>mobile games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9">
        <f>(((I1142/60)/60/24)+DATE(1970,1,1)+(-5/24))</f>
        <v>42222.253715277773</v>
      </c>
      <c r="K1142">
        <v>1436267121</v>
      </c>
      <c r="L1142" s="19">
        <f>(((K1142/60)/60/24)+DATE(1970,1,1)+(-5/24))</f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5">
        <f>E1142/D1142</f>
        <v>0</v>
      </c>
      <c r="R1142" s="8" t="e">
        <f>E1142/N1142</f>
        <v>#DIV/0!</v>
      </c>
      <c r="S1142" s="9" t="str">
        <f>LEFT(P1142, SEARCH("/",P1142,1)-1)</f>
        <v>games</v>
      </c>
      <c r="T1142" s="9" t="str">
        <f>RIGHT(P1142,LEN(P1142)-SEARCH("/",P1142,1))</f>
        <v>mobile games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9">
        <f>(((I1143/60)/60/24)+DATE(1970,1,1)+(-5/24))</f>
        <v>42194.491319444445</v>
      </c>
      <c r="K1143">
        <v>1433868450</v>
      </c>
      <c r="L1143" s="19">
        <f>(((K1143/60)/60/24)+DATE(1970,1,1)+(-5/24))</f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5">
        <f>E1143/D1143</f>
        <v>0</v>
      </c>
      <c r="R1143" s="8" t="e">
        <f>E1143/N1143</f>
        <v>#DIV/0!</v>
      </c>
      <c r="S1143" s="9" t="str">
        <f>LEFT(P1143, SEARCH("/",P1143,1)-1)</f>
        <v>games</v>
      </c>
      <c r="T1143" s="9" t="str">
        <f>RIGHT(P1143,LEN(P1143)-SEARCH("/",P1143,1))</f>
        <v>mobile games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9">
        <f>(((I1144/60)/60/24)+DATE(1970,1,1)+(-5/24))</f>
        <v>42051.797766203708</v>
      </c>
      <c r="K1144">
        <v>1421539727</v>
      </c>
      <c r="L1144" s="19">
        <f>(((K1144/60)/60/24)+DATE(1970,1,1)+(-5/24))</f>
        <v>42021.797766203708</v>
      </c>
      <c r="M1144" t="b">
        <v>0</v>
      </c>
      <c r="N1144">
        <v>0</v>
      </c>
      <c r="O1144" t="b">
        <v>0</v>
      </c>
      <c r="P1144" t="s">
        <v>8283</v>
      </c>
      <c r="Q1144" s="5">
        <f>E1144/D1144</f>
        <v>0</v>
      </c>
      <c r="R1144" s="8" t="e">
        <f>E1144/N1144</f>
        <v>#DIV/0!</v>
      </c>
      <c r="S1144" s="9" t="str">
        <f>LEFT(P1144, SEARCH("/",P1144,1)-1)</f>
        <v>games</v>
      </c>
      <c r="T1144" s="9" t="str">
        <f>RIGHT(P1144,LEN(P1144)-SEARCH("/",P1144,1))</f>
        <v>mobile games</v>
      </c>
    </row>
    <row r="1145" spans="1:20" ht="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9">
        <f>(((I1145/60)/60/24)+DATE(1970,1,1)+(-5/24))</f>
        <v>42354.985254629624</v>
      </c>
      <c r="K1145">
        <v>1447735126</v>
      </c>
      <c r="L1145" s="19">
        <f>(((K1145/60)/60/24)+DATE(1970,1,1)+(-5/24))</f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5">
        <f>E1145/D1145</f>
        <v>4.1333333333333335E-3</v>
      </c>
      <c r="R1145" s="8">
        <f>E1145/N1145</f>
        <v>23.25</v>
      </c>
      <c r="S1145" s="9" t="str">
        <f>LEFT(P1145, SEARCH("/",P1145,1)-1)</f>
        <v>games</v>
      </c>
      <c r="T1145" s="9" t="str">
        <f>RIGHT(P1145,LEN(P1145)-SEARCH("/",P1145,1))</f>
        <v>mobile games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9">
        <f>(((I1146/60)/60/24)+DATE(1970,1,1)+(-5/24))</f>
        <v>42122.973611111105</v>
      </c>
      <c r="K1146">
        <v>1427689320</v>
      </c>
      <c r="L1146" s="19">
        <f>(((K1146/60)/60/24)+DATE(1970,1,1)+(-5/24))</f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5">
        <f>E1146/D1146</f>
        <v>0</v>
      </c>
      <c r="R1146" s="8" t="e">
        <f>E1146/N1146</f>
        <v>#DIV/0!</v>
      </c>
      <c r="S1146" s="9" t="str">
        <f>LEFT(P1146, SEARCH("/",P1146,1)-1)</f>
        <v>food</v>
      </c>
      <c r="T1146" s="9" t="str">
        <f>RIGHT(P1146,LEN(P1146)-SEARCH("/",P1146,1))</f>
        <v>food trucks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9">
        <f>(((I1147/60)/60/24)+DATE(1970,1,1)+(-5/24))</f>
        <v>41914.539259259262</v>
      </c>
      <c r="K1147">
        <v>1407088592</v>
      </c>
      <c r="L1147" s="19">
        <f>(((K1147/60)/60/24)+DATE(1970,1,1)+(-5/24))</f>
        <v>41854.539259259262</v>
      </c>
      <c r="M1147" t="b">
        <v>0</v>
      </c>
      <c r="N1147">
        <v>1</v>
      </c>
      <c r="O1147" t="b">
        <v>0</v>
      </c>
      <c r="P1147" t="s">
        <v>8284</v>
      </c>
      <c r="Q1147" s="5">
        <f>E1147/D1147</f>
        <v>1.25E-3</v>
      </c>
      <c r="R1147" s="8">
        <f>E1147/N1147</f>
        <v>100</v>
      </c>
      <c r="S1147" s="9" t="str">
        <f>LEFT(P1147, SEARCH("/",P1147,1)-1)</f>
        <v>food</v>
      </c>
      <c r="T1147" s="9" t="str">
        <f>RIGHT(P1147,LEN(P1147)-SEARCH("/",P1147,1))</f>
        <v>food trucks</v>
      </c>
    </row>
    <row r="1148" spans="1:20" ht="30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9">
        <f>(((I1148/60)/60/24)+DATE(1970,1,1)+(-5/24))</f>
        <v>41761.745057870365</v>
      </c>
      <c r="K1148">
        <v>1395787973</v>
      </c>
      <c r="L1148" s="19">
        <f>(((K1148/60)/60/24)+DATE(1970,1,1)+(-5/24))</f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5">
        <f>E1148/D1148</f>
        <v>8.8333333333333333E-2</v>
      </c>
      <c r="R1148" s="8">
        <f>E1148/N1148</f>
        <v>44.166666666666664</v>
      </c>
      <c r="S1148" s="9" t="str">
        <f>LEFT(P1148, SEARCH("/",P1148,1)-1)</f>
        <v>food</v>
      </c>
      <c r="T1148" s="9" t="str">
        <f>RIGHT(P1148,LEN(P1148)-SEARCH("/",P1148,1))</f>
        <v>food trucks</v>
      </c>
    </row>
    <row r="1149" spans="1:20" ht="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9">
        <f>(((I1149/60)/60/24)+DATE(1970,1,1)+(-5/24))</f>
        <v>41931.763692129629</v>
      </c>
      <c r="K1149">
        <v>1408576783</v>
      </c>
      <c r="L1149" s="19">
        <f>(((K1149/60)/60/24)+DATE(1970,1,1)+(-5/24))</f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5">
        <f>E1149/D1149</f>
        <v>0</v>
      </c>
      <c r="R1149" s="8" t="e">
        <f>E1149/N1149</f>
        <v>#DIV/0!</v>
      </c>
      <c r="S1149" s="9" t="str">
        <f>LEFT(P1149, SEARCH("/",P1149,1)-1)</f>
        <v>food</v>
      </c>
      <c r="T1149" s="9" t="str">
        <f>RIGHT(P1149,LEN(P1149)-SEARCH("/",P1149,1))</f>
        <v>food trucks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9">
        <f>(((I1150/60)/60/24)+DATE(1970,1,1)+(-5/24))</f>
        <v>42705.00440972222</v>
      </c>
      <c r="K1150">
        <v>1477973181</v>
      </c>
      <c r="L1150" s="19">
        <f>(((K1150/60)/60/24)+DATE(1970,1,1)+(-5/24))</f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5">
        <f>E1150/D1150</f>
        <v>4.8666666666666667E-3</v>
      </c>
      <c r="R1150" s="8">
        <f>E1150/N1150</f>
        <v>24.333333333333332</v>
      </c>
      <c r="S1150" s="9" t="str">
        <f>LEFT(P1150, SEARCH("/",P1150,1)-1)</f>
        <v>food</v>
      </c>
      <c r="T1150" s="9" t="str">
        <f>RIGHT(P1150,LEN(P1150)-SEARCH("/",P1150,1))</f>
        <v>food trucks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9">
        <f>(((I1151/60)/60/24)+DATE(1970,1,1)+(-5/24))</f>
        <v>42537.501921296294</v>
      </c>
      <c r="K1151">
        <v>1463504566</v>
      </c>
      <c r="L1151" s="19">
        <f>(((K1151/60)/60/24)+DATE(1970,1,1)+(-5/24))</f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5">
        <f>E1151/D1151</f>
        <v>1.5E-3</v>
      </c>
      <c r="R1151" s="8">
        <f>E1151/N1151</f>
        <v>37.5</v>
      </c>
      <c r="S1151" s="9" t="str">
        <f>LEFT(P1151, SEARCH("/",P1151,1)-1)</f>
        <v>food</v>
      </c>
      <c r="T1151" s="9" t="str">
        <f>RIGHT(P1151,LEN(P1151)-SEARCH("/",P1151,1))</f>
        <v>food trucks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9">
        <f>(((I1152/60)/60/24)+DATE(1970,1,1)+(-5/24))</f>
        <v>42377.74623842592</v>
      </c>
      <c r="K1152">
        <v>1447109675</v>
      </c>
      <c r="L1152" s="19">
        <f>(((K1152/60)/60/24)+DATE(1970,1,1)+(-5/24))</f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5">
        <f>E1152/D1152</f>
        <v>0.1008</v>
      </c>
      <c r="R1152" s="8">
        <f>E1152/N1152</f>
        <v>42</v>
      </c>
      <c r="S1152" s="9" t="str">
        <f>LEFT(P1152, SEARCH("/",P1152,1)-1)</f>
        <v>food</v>
      </c>
      <c r="T1152" s="9" t="str">
        <f>RIGHT(P1152,LEN(P1152)-SEARCH("/",P1152,1))</f>
        <v>food trucks</v>
      </c>
    </row>
    <row r="1153" spans="1:20" ht="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9">
        <f>(((I1153/60)/60/24)+DATE(1970,1,1)+(-5/24))</f>
        <v>42253.894247685181</v>
      </c>
      <c r="K1153">
        <v>1439000863</v>
      </c>
      <c r="L1153" s="19">
        <f>(((K1153/60)/60/24)+DATE(1970,1,1)+(-5/24))</f>
        <v>42223.894247685181</v>
      </c>
      <c r="M1153" t="b">
        <v>0</v>
      </c>
      <c r="N1153">
        <v>0</v>
      </c>
      <c r="O1153" t="b">
        <v>0</v>
      </c>
      <c r="P1153" t="s">
        <v>8284</v>
      </c>
      <c r="Q1153" s="5">
        <f>E1153/D1153</f>
        <v>0</v>
      </c>
      <c r="R1153" s="8" t="e">
        <f>E1153/N1153</f>
        <v>#DIV/0!</v>
      </c>
      <c r="S1153" s="9" t="str">
        <f>LEFT(P1153, SEARCH("/",P1153,1)-1)</f>
        <v>food</v>
      </c>
      <c r="T1153" s="9" t="str">
        <f>RIGHT(P1153,LEN(P1153)-SEARCH("/",P1153,1))</f>
        <v>food trucks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9">
        <f>(((I1154/60)/60/24)+DATE(1970,1,1)+(-5/24))</f>
        <v>42139.501296296294</v>
      </c>
      <c r="K1154">
        <v>1429117312</v>
      </c>
      <c r="L1154" s="19">
        <f>(((K1154/60)/60/24)+DATE(1970,1,1)+(-5/24))</f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5">
        <f>E1154/D1154</f>
        <v>5.6937500000000002E-2</v>
      </c>
      <c r="R1154" s="8">
        <f>E1154/N1154</f>
        <v>60.733333333333334</v>
      </c>
      <c r="S1154" s="9" t="str">
        <f>LEFT(P1154, SEARCH("/",P1154,1)-1)</f>
        <v>food</v>
      </c>
      <c r="T1154" s="9" t="str">
        <f>RIGHT(P1154,LEN(P1154)-SEARCH("/",P1154,1))</f>
        <v>food trucks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9">
        <f>(((I1155/60)/60/24)+DATE(1970,1,1)+(-5/24))</f>
        <v>42173.505844907406</v>
      </c>
      <c r="K1155">
        <v>1432055305</v>
      </c>
      <c r="L1155" s="19">
        <f>(((K1155/60)/60/24)+DATE(1970,1,1)+(-5/24))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5">
        <f>E1155/D1155</f>
        <v>6.2500000000000003E-3</v>
      </c>
      <c r="R1155" s="8">
        <f>E1155/N1155</f>
        <v>50</v>
      </c>
      <c r="S1155" s="9" t="str">
        <f>LEFT(P1155, SEARCH("/",P1155,1)-1)</f>
        <v>food</v>
      </c>
      <c r="T1155" s="9" t="str">
        <f>RIGHT(P1155,LEN(P1155)-SEARCH("/",P1155,1))</f>
        <v>food trucks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9">
        <f>(((I1156/60)/60/24)+DATE(1970,1,1)+(-5/24))</f>
        <v>42252.900532407402</v>
      </c>
      <c r="K1156">
        <v>1438915006</v>
      </c>
      <c r="L1156" s="19">
        <f>(((K1156/60)/60/24)+DATE(1970,1,1)+(-5/24))</f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5">
        <f>E1156/D1156</f>
        <v>6.5000000000000002E-2</v>
      </c>
      <c r="R1156" s="8">
        <f>E1156/N1156</f>
        <v>108.33333333333333</v>
      </c>
      <c r="S1156" s="9" t="str">
        <f>LEFT(P1156, SEARCH("/",P1156,1)-1)</f>
        <v>food</v>
      </c>
      <c r="T1156" s="9" t="str">
        <f>RIGHT(P1156,LEN(P1156)-SEARCH("/",P1156,1))</f>
        <v>food trucks</v>
      </c>
    </row>
    <row r="1157" spans="1:20" ht="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9">
        <f>(((I1157/60)/60/24)+DATE(1970,1,1)+(-5/24))</f>
        <v>41865.555648148147</v>
      </c>
      <c r="K1157">
        <v>1405448408</v>
      </c>
      <c r="L1157" s="19">
        <f>(((K1157/60)/60/24)+DATE(1970,1,1)+(-5/24))</f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5">
        <f>E1157/D1157</f>
        <v>7.5199999999999998E-3</v>
      </c>
      <c r="R1157" s="8">
        <f>E1157/N1157</f>
        <v>23.5</v>
      </c>
      <c r="S1157" s="9" t="str">
        <f>LEFT(P1157, SEARCH("/",P1157,1)-1)</f>
        <v>food</v>
      </c>
      <c r="T1157" s="9" t="str">
        <f>RIGHT(P1157,LEN(P1157)-SEARCH("/",P1157,1))</f>
        <v>food trucks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9">
        <f>(((I1158/60)/60/24)+DATE(1970,1,1)+(-5/24))</f>
        <v>42058.862986111104</v>
      </c>
      <c r="K1158">
        <v>1422150162</v>
      </c>
      <c r="L1158" s="19">
        <f>(((K1158/60)/60/24)+DATE(1970,1,1)+(-5/24))</f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5">
        <f>E1158/D1158</f>
        <v>0</v>
      </c>
      <c r="R1158" s="8" t="e">
        <f>E1158/N1158</f>
        <v>#DIV/0!</v>
      </c>
      <c r="S1158" s="9" t="str">
        <f>LEFT(P1158, SEARCH("/",P1158,1)-1)</f>
        <v>food</v>
      </c>
      <c r="T1158" s="9" t="str">
        <f>RIGHT(P1158,LEN(P1158)-SEARCH("/",P1158,1))</f>
        <v>food trucks</v>
      </c>
    </row>
    <row r="1159" spans="1:20" ht="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9">
        <f>(((I1159/60)/60/24)+DATE(1970,1,1)+(-5/24))</f>
        <v>41978.461574074077</v>
      </c>
      <c r="K1159">
        <v>1412607880</v>
      </c>
      <c r="L1159" s="19">
        <f>(((K1159/60)/60/24)+DATE(1970,1,1)+(-5/24))</f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5">
        <f>E1159/D1159</f>
        <v>1.5100000000000001E-2</v>
      </c>
      <c r="R1159" s="8">
        <f>E1159/N1159</f>
        <v>50.333333333333336</v>
      </c>
      <c r="S1159" s="9" t="str">
        <f>LEFT(P1159, SEARCH("/",P1159,1)-1)</f>
        <v>food</v>
      </c>
      <c r="T1159" s="9" t="str">
        <f>RIGHT(P1159,LEN(P1159)-SEARCH("/",P1159,1))</f>
        <v>food trucks</v>
      </c>
    </row>
    <row r="1160" spans="1:20" ht="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9">
        <f>(((I1160/60)/60/24)+DATE(1970,1,1)+(-5/24))</f>
        <v>41981.883425925924</v>
      </c>
      <c r="K1160">
        <v>1415499128</v>
      </c>
      <c r="L1160" s="19">
        <f>(((K1160/60)/60/24)+DATE(1970,1,1)+(-5/24))</f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5">
        <f>E1160/D1160</f>
        <v>4.6666666666666671E-3</v>
      </c>
      <c r="R1160" s="8">
        <f>E1160/N1160</f>
        <v>11.666666666666666</v>
      </c>
      <c r="S1160" s="9" t="str">
        <f>LEFT(P1160, SEARCH("/",P1160,1)-1)</f>
        <v>food</v>
      </c>
      <c r="T1160" s="9" t="str">
        <f>RIGHT(P1160,LEN(P1160)-SEARCH("/",P1160,1))</f>
        <v>food trucks</v>
      </c>
    </row>
    <row r="1161" spans="1:20" ht="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9">
        <f>(((I1161/60)/60/24)+DATE(1970,1,1)+(-5/24))</f>
        <v>42185.447916666664</v>
      </c>
      <c r="K1161">
        <v>1433006765</v>
      </c>
      <c r="L1161" s="19">
        <f>(((K1161/60)/60/24)+DATE(1970,1,1)+(-5/24))</f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5">
        <f>E1161/D1161</f>
        <v>0</v>
      </c>
      <c r="R1161" s="8" t="e">
        <f>E1161/N1161</f>
        <v>#DIV/0!</v>
      </c>
      <c r="S1161" s="9" t="str">
        <f>LEFT(P1161, SEARCH("/",P1161,1)-1)</f>
        <v>food</v>
      </c>
      <c r="T1161" s="9" t="str">
        <f>RIGHT(P1161,LEN(P1161)-SEARCH("/",P1161,1))</f>
        <v>food trucks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9">
        <f>(((I1162/60)/60/24)+DATE(1970,1,1)+(-5/24))</f>
        <v>42090.90493055556</v>
      </c>
      <c r="K1162">
        <v>1424922186</v>
      </c>
      <c r="L1162" s="19">
        <f>(((K1162/60)/60/24)+DATE(1970,1,1)+(-5/24))</f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5">
        <f>E1162/D1162</f>
        <v>3.85E-2</v>
      </c>
      <c r="R1162" s="8">
        <f>E1162/N1162</f>
        <v>60.789473684210527</v>
      </c>
      <c r="S1162" s="9" t="str">
        <f>LEFT(P1162, SEARCH("/",P1162,1)-1)</f>
        <v>food</v>
      </c>
      <c r="T1162" s="9" t="str">
        <f>RIGHT(P1162,LEN(P1162)-SEARCH("/",P1162,1))</f>
        <v>food trucks</v>
      </c>
    </row>
    <row r="1163" spans="1:20" ht="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9">
        <f>(((I1163/60)/60/24)+DATE(1970,1,1)+(-5/24))</f>
        <v>42143.421168981477</v>
      </c>
      <c r="K1163">
        <v>1430233589</v>
      </c>
      <c r="L1163" s="19">
        <f>(((K1163/60)/60/24)+DATE(1970,1,1)+(-5/24))</f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5">
        <f>E1163/D1163</f>
        <v>0</v>
      </c>
      <c r="R1163" s="8" t="e">
        <f>E1163/N1163</f>
        <v>#DIV/0!</v>
      </c>
      <c r="S1163" s="9" t="str">
        <f>LEFT(P1163, SEARCH("/",P1163,1)-1)</f>
        <v>food</v>
      </c>
      <c r="T1163" s="9" t="str">
        <f>RIGHT(P1163,LEN(P1163)-SEARCH("/",P1163,1))</f>
        <v>food trucks</v>
      </c>
    </row>
    <row r="1164" spans="1:20" ht="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9">
        <f>(((I1164/60)/60/24)+DATE(1970,1,1)+(-5/24))</f>
        <v>41907.475277777776</v>
      </c>
      <c r="K1164">
        <v>1408983864</v>
      </c>
      <c r="L1164" s="19">
        <f>(((K1164/60)/60/24)+DATE(1970,1,1)+(-5/24))</f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5">
        <f>E1164/D1164</f>
        <v>5.8333333333333338E-4</v>
      </c>
      <c r="R1164" s="8">
        <f>E1164/N1164</f>
        <v>17.5</v>
      </c>
      <c r="S1164" s="9" t="str">
        <f>LEFT(P1164, SEARCH("/",P1164,1)-1)</f>
        <v>food</v>
      </c>
      <c r="T1164" s="9" t="str">
        <f>RIGHT(P1164,LEN(P1164)-SEARCH("/",P1164,1))</f>
        <v>food trucks</v>
      </c>
    </row>
    <row r="1165" spans="1:20" ht="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9">
        <f>(((I1165/60)/60/24)+DATE(1970,1,1)+(-5/24))</f>
        <v>41860.515277777777</v>
      </c>
      <c r="K1165">
        <v>1405012920</v>
      </c>
      <c r="L1165" s="19">
        <f>(((K1165/60)/60/24)+DATE(1970,1,1)+(-5/24))</f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5">
        <f>E1165/D1165</f>
        <v>0</v>
      </c>
      <c r="R1165" s="8" t="e">
        <f>E1165/N1165</f>
        <v>#DIV/0!</v>
      </c>
      <c r="S1165" s="9" t="str">
        <f>LEFT(P1165, SEARCH("/",P1165,1)-1)</f>
        <v>food</v>
      </c>
      <c r="T1165" s="9" t="str">
        <f>RIGHT(P1165,LEN(P1165)-SEARCH("/",P1165,1))</f>
        <v>food trucks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9">
        <f>(((I1166/60)/60/24)+DATE(1970,1,1)+(-5/24))</f>
        <v>42539.51599537037</v>
      </c>
      <c r="K1166">
        <v>1463678582</v>
      </c>
      <c r="L1166" s="19">
        <f>(((K1166/60)/60/24)+DATE(1970,1,1)+(-5/24))</f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5">
        <f>E1166/D1166</f>
        <v>0</v>
      </c>
      <c r="R1166" s="8" t="e">
        <f>E1166/N1166</f>
        <v>#DIV/0!</v>
      </c>
      <c r="S1166" s="9" t="str">
        <f>LEFT(P1166, SEARCH("/",P1166,1)-1)</f>
        <v>food</v>
      </c>
      <c r="T1166" s="9" t="str">
        <f>RIGHT(P1166,LEN(P1166)-SEARCH("/",P1166,1))</f>
        <v>food trucks</v>
      </c>
    </row>
    <row r="1167" spans="1:20" ht="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9">
        <f>(((I1167/60)/60/24)+DATE(1970,1,1)+(-5/24))</f>
        <v>41826.006134259253</v>
      </c>
      <c r="K1167">
        <v>1401685730</v>
      </c>
      <c r="L1167" s="19">
        <f>(((K1167/60)/60/24)+DATE(1970,1,1)+(-5/24))</f>
        <v>41792.006134259253</v>
      </c>
      <c r="M1167" t="b">
        <v>0</v>
      </c>
      <c r="N1167">
        <v>25</v>
      </c>
      <c r="O1167" t="b">
        <v>0</v>
      </c>
      <c r="P1167" t="s">
        <v>8284</v>
      </c>
      <c r="Q1167" s="5">
        <f>E1167/D1167</f>
        <v>0.20705000000000001</v>
      </c>
      <c r="R1167" s="8">
        <f>E1167/N1167</f>
        <v>82.82</v>
      </c>
      <c r="S1167" s="9" t="str">
        <f>LEFT(P1167, SEARCH("/",P1167,1)-1)</f>
        <v>food</v>
      </c>
      <c r="T1167" s="9" t="str">
        <f>RIGHT(P1167,LEN(P1167)-SEARCH("/",P1167,1))</f>
        <v>food trucks</v>
      </c>
    </row>
    <row r="1168" spans="1:20" ht="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9">
        <f>(((I1168/60)/60/24)+DATE(1970,1,1)+(-5/24))</f>
        <v>42180.958333333336</v>
      </c>
      <c r="K1168">
        <v>1432640342</v>
      </c>
      <c r="L1168" s="19">
        <f>(((K1168/60)/60/24)+DATE(1970,1,1)+(-5/24))</f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5">
        <f>E1168/D1168</f>
        <v>0.19139999999999999</v>
      </c>
      <c r="R1168" s="8">
        <f>E1168/N1168</f>
        <v>358.875</v>
      </c>
      <c r="S1168" s="9" t="str">
        <f>LEFT(P1168, SEARCH("/",P1168,1)-1)</f>
        <v>food</v>
      </c>
      <c r="T1168" s="9" t="str">
        <f>RIGHT(P1168,LEN(P1168)-SEARCH("/",P1168,1))</f>
        <v>food trucks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9">
        <f>(((I1169/60)/60/24)+DATE(1970,1,1)+(-5/24))</f>
        <v>41894.526562499996</v>
      </c>
      <c r="K1169">
        <v>1407865095</v>
      </c>
      <c r="L1169" s="19">
        <f>(((K1169/60)/60/24)+DATE(1970,1,1)+(-5/24))</f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5">
        <f>E1169/D1169</f>
        <v>1.6316666666666667E-2</v>
      </c>
      <c r="R1169" s="8">
        <f>E1169/N1169</f>
        <v>61.1875</v>
      </c>
      <c r="S1169" s="9" t="str">
        <f>LEFT(P1169, SEARCH("/",P1169,1)-1)</f>
        <v>food</v>
      </c>
      <c r="T1169" s="9" t="str">
        <f>RIGHT(P1169,LEN(P1169)-SEARCH("/",P1169,1))</f>
        <v>food trucks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9">
        <f>(((I1170/60)/60/24)+DATE(1970,1,1)+(-5/24))</f>
        <v>42634.845659722218</v>
      </c>
      <c r="K1170">
        <v>1471915065</v>
      </c>
      <c r="L1170" s="19">
        <f>(((K1170/60)/60/24)+DATE(1970,1,1)+(-5/24))</f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5">
        <f>E1170/D1170</f>
        <v>5.6666666666666664E-2</v>
      </c>
      <c r="R1170" s="8">
        <f>E1170/N1170</f>
        <v>340</v>
      </c>
      <c r="S1170" s="9" t="str">
        <f>LEFT(P1170, SEARCH("/",P1170,1)-1)</f>
        <v>food</v>
      </c>
      <c r="T1170" s="9" t="str">
        <f>RIGHT(P1170,LEN(P1170)-SEARCH("/",P1170,1))</f>
        <v>food trucks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9">
        <f>(((I1171/60)/60/24)+DATE(1970,1,1)+(-5/24))</f>
        <v>42057.145405092589</v>
      </c>
      <c r="K1171">
        <v>1422001763</v>
      </c>
      <c r="L1171" s="19">
        <f>(((K1171/60)/60/24)+DATE(1970,1,1)+(-5/24))</f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5">
        <f>E1171/D1171</f>
        <v>1.6999999999999999E-3</v>
      </c>
      <c r="R1171" s="8">
        <f>E1171/N1171</f>
        <v>5.666666666666667</v>
      </c>
      <c r="S1171" s="9" t="str">
        <f>LEFT(P1171, SEARCH("/",P1171,1)-1)</f>
        <v>food</v>
      </c>
      <c r="T1171" s="9" t="str">
        <f>RIGHT(P1171,LEN(P1171)-SEARCH("/",P1171,1))</f>
        <v>food trucks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9">
        <f>(((I1172/60)/60/24)+DATE(1970,1,1)+(-5/24))</f>
        <v>42154.684849537036</v>
      </c>
      <c r="K1172">
        <v>1430429171</v>
      </c>
      <c r="L1172" s="19">
        <f>(((K1172/60)/60/24)+DATE(1970,1,1)+(-5/24))</f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5">
        <f>E1172/D1172</f>
        <v>4.0000000000000001E-3</v>
      </c>
      <c r="R1172" s="8">
        <f>E1172/N1172</f>
        <v>50</v>
      </c>
      <c r="S1172" s="9" t="str">
        <f>LEFT(P1172, SEARCH("/",P1172,1)-1)</f>
        <v>food</v>
      </c>
      <c r="T1172" s="9" t="str">
        <f>RIGHT(P1172,LEN(P1172)-SEARCH("/",P1172,1))</f>
        <v>food trucks</v>
      </c>
    </row>
    <row r="1173" spans="1:20" ht="30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9">
        <f>(((I1173/60)/60/24)+DATE(1970,1,1)+(-5/24))</f>
        <v>41956.638043981475</v>
      </c>
      <c r="K1173">
        <v>1414351127</v>
      </c>
      <c r="L1173" s="19">
        <f>(((K1173/60)/60/24)+DATE(1970,1,1)+(-5/24))</f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5">
        <f>E1173/D1173</f>
        <v>1E-3</v>
      </c>
      <c r="R1173" s="8">
        <f>E1173/N1173</f>
        <v>25</v>
      </c>
      <c r="S1173" s="9" t="str">
        <f>LEFT(P1173, SEARCH("/",P1173,1)-1)</f>
        <v>food</v>
      </c>
      <c r="T1173" s="9" t="str">
        <f>RIGHT(P1173,LEN(P1173)-SEARCH("/",P1173,1))</f>
        <v>food trucks</v>
      </c>
    </row>
    <row r="1174" spans="1: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9">
        <f>(((I1174/60)/60/24)+DATE(1970,1,1)+(-5/24))</f>
        <v>41871.473981481482</v>
      </c>
      <c r="K1174">
        <v>1405959752</v>
      </c>
      <c r="L1174" s="19">
        <f>(((K1174/60)/60/24)+DATE(1970,1,1)+(-5/24))</f>
        <v>41841.473981481482</v>
      </c>
      <c r="M1174" t="b">
        <v>0</v>
      </c>
      <c r="N1174">
        <v>0</v>
      </c>
      <c r="O1174" t="b">
        <v>0</v>
      </c>
      <c r="P1174" t="s">
        <v>8284</v>
      </c>
      <c r="Q1174" s="5">
        <f>E1174/D1174</f>
        <v>0</v>
      </c>
      <c r="R1174" s="8" t="e">
        <f>E1174/N1174</f>
        <v>#DIV/0!</v>
      </c>
      <c r="S1174" s="9" t="str">
        <f>LEFT(P1174, SEARCH("/",P1174,1)-1)</f>
        <v>food</v>
      </c>
      <c r="T1174" s="9" t="str">
        <f>RIGHT(P1174,LEN(P1174)-SEARCH("/",P1174,1))</f>
        <v>food trucks</v>
      </c>
    </row>
    <row r="1175" spans="1:20" ht="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9">
        <f>(((I1175/60)/60/24)+DATE(1970,1,1)+(-5/24))</f>
        <v>42218.97751157407</v>
      </c>
      <c r="K1175">
        <v>1435552057</v>
      </c>
      <c r="L1175" s="19">
        <f>(((K1175/60)/60/24)+DATE(1970,1,1)+(-5/24))</f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5">
        <f>E1175/D1175</f>
        <v>2.4000000000000001E-4</v>
      </c>
      <c r="R1175" s="8">
        <f>E1175/N1175</f>
        <v>30</v>
      </c>
      <c r="S1175" s="9" t="str">
        <f>LEFT(P1175, SEARCH("/",P1175,1)-1)</f>
        <v>food</v>
      </c>
      <c r="T1175" s="9" t="str">
        <f>RIGHT(P1175,LEN(P1175)-SEARCH("/",P1175,1))</f>
        <v>food trucks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9">
        <f>(((I1176/60)/60/24)+DATE(1970,1,1)+(-5/24))</f>
        <v>42498.633414351854</v>
      </c>
      <c r="K1176">
        <v>1460146327</v>
      </c>
      <c r="L1176" s="19">
        <f>(((K1176/60)/60/24)+DATE(1970,1,1)+(-5/24))</f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5">
        <f>E1176/D1176</f>
        <v>5.906666666666667E-2</v>
      </c>
      <c r="R1176" s="8">
        <f>E1176/N1176</f>
        <v>46.631578947368418</v>
      </c>
      <c r="S1176" s="9" t="str">
        <f>LEFT(P1176, SEARCH("/",P1176,1)-1)</f>
        <v>food</v>
      </c>
      <c r="T1176" s="9" t="str">
        <f>RIGHT(P1176,LEN(P1176)-SEARCH("/",P1176,1))</f>
        <v>food trucks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9">
        <f>(((I1177/60)/60/24)+DATE(1970,1,1)+(-5/24))</f>
        <v>42200.520127314812</v>
      </c>
      <c r="K1177">
        <v>1434389339</v>
      </c>
      <c r="L1177" s="19">
        <f>(((K1177/60)/60/24)+DATE(1970,1,1)+(-5/24))</f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5">
        <f>E1177/D1177</f>
        <v>2.9250000000000002E-2</v>
      </c>
      <c r="R1177" s="8">
        <f>E1177/N1177</f>
        <v>65</v>
      </c>
      <c r="S1177" s="9" t="str">
        <f>LEFT(P1177, SEARCH("/",P1177,1)-1)</f>
        <v>food</v>
      </c>
      <c r="T1177" s="9" t="str">
        <f>RIGHT(P1177,LEN(P1177)-SEARCH("/",P1177,1))</f>
        <v>food trucks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9">
        <f>(((I1178/60)/60/24)+DATE(1970,1,1)+(-5/24))</f>
        <v>42800.333333333336</v>
      </c>
      <c r="K1178">
        <v>1484094498</v>
      </c>
      <c r="L1178" s="19">
        <f>(((K1178/60)/60/24)+DATE(1970,1,1)+(-5/24))</f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5">
        <f>E1178/D1178</f>
        <v>5.7142857142857142E-5</v>
      </c>
      <c r="R1178" s="8">
        <f>E1178/N1178</f>
        <v>10</v>
      </c>
      <c r="S1178" s="9" t="str">
        <f>LEFT(P1178, SEARCH("/",P1178,1)-1)</f>
        <v>food</v>
      </c>
      <c r="T1178" s="9" t="str">
        <f>RIGHT(P1178,LEN(P1178)-SEARCH("/",P1178,1))</f>
        <v>food trucks</v>
      </c>
    </row>
    <row r="1179" spans="1:20" ht="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9">
        <f>(((I1179/60)/60/24)+DATE(1970,1,1)+(-5/24))</f>
        <v>41927.452499999999</v>
      </c>
      <c r="K1179">
        <v>1410796296</v>
      </c>
      <c r="L1179" s="19">
        <f>(((K1179/60)/60/24)+DATE(1970,1,1)+(-5/24))</f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5">
        <f>E1179/D1179</f>
        <v>0</v>
      </c>
      <c r="R1179" s="8" t="e">
        <f>E1179/N1179</f>
        <v>#DIV/0!</v>
      </c>
      <c r="S1179" s="9" t="str">
        <f>LEFT(P1179, SEARCH("/",P1179,1)-1)</f>
        <v>food</v>
      </c>
      <c r="T1179" s="9" t="str">
        <f>RIGHT(P1179,LEN(P1179)-SEARCH("/",P1179,1))</f>
        <v>food trucks</v>
      </c>
    </row>
    <row r="1180" spans="1:20" ht="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9">
        <f>(((I1180/60)/60/24)+DATE(1970,1,1)+(-5/24))</f>
        <v>41867.69736111111</v>
      </c>
      <c r="K1180">
        <v>1405633452</v>
      </c>
      <c r="L1180" s="19">
        <f>(((K1180/60)/60/24)+DATE(1970,1,1)+(-5/24))</f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5">
        <f>E1180/D1180</f>
        <v>6.666666666666667E-5</v>
      </c>
      <c r="R1180" s="8">
        <f>E1180/N1180</f>
        <v>5</v>
      </c>
      <c r="S1180" s="9" t="str">
        <f>LEFT(P1180, SEARCH("/",P1180,1)-1)</f>
        <v>food</v>
      </c>
      <c r="T1180" s="9" t="str">
        <f>RIGHT(P1180,LEN(P1180)-SEARCH("/",P1180,1))</f>
        <v>food trucks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9">
        <f>(((I1181/60)/60/24)+DATE(1970,1,1)+(-5/24))</f>
        <v>42305.511886574073</v>
      </c>
      <c r="K1181">
        <v>1443460627</v>
      </c>
      <c r="L1181" s="19">
        <f>(((K1181/60)/60/24)+DATE(1970,1,1)+(-5/24))</f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5">
        <f>E1181/D1181</f>
        <v>5.3333333333333337E-2</v>
      </c>
      <c r="R1181" s="8">
        <f>E1181/N1181</f>
        <v>640</v>
      </c>
      <c r="S1181" s="9" t="str">
        <f>LEFT(P1181, SEARCH("/",P1181,1)-1)</f>
        <v>food</v>
      </c>
      <c r="T1181" s="9" t="str">
        <f>RIGHT(P1181,LEN(P1181)-SEARCH("/",P1181,1))</f>
        <v>food trucks</v>
      </c>
    </row>
    <row r="1182" spans="1:20" ht="30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9">
        <f>(((I1182/60)/60/24)+DATE(1970,1,1)+(-5/24))</f>
        <v>41818.598541666666</v>
      </c>
      <c r="K1182">
        <v>1400786514</v>
      </c>
      <c r="L1182" s="19">
        <f>(((K1182/60)/60/24)+DATE(1970,1,1)+(-5/24))</f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5">
        <f>E1182/D1182</f>
        <v>0.11749999999999999</v>
      </c>
      <c r="R1182" s="8">
        <f>E1182/N1182</f>
        <v>69.117647058823536</v>
      </c>
      <c r="S1182" s="9" t="str">
        <f>LEFT(P1182, SEARCH("/",P1182,1)-1)</f>
        <v>food</v>
      </c>
      <c r="T1182" s="9" t="str">
        <f>RIGHT(P1182,LEN(P1182)-SEARCH("/",P1182,1))</f>
        <v>food trucks</v>
      </c>
    </row>
    <row r="1183" spans="1: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9">
        <f>(((I1183/60)/60/24)+DATE(1970,1,1)+(-5/24))</f>
        <v>42064.131030092591</v>
      </c>
      <c r="K1183">
        <v>1422605321</v>
      </c>
      <c r="L1183" s="19">
        <f>(((K1183/60)/60/24)+DATE(1970,1,1)+(-5/24))</f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5">
        <f>E1183/D1183</f>
        <v>8.0000000000000007E-5</v>
      </c>
      <c r="R1183" s="8">
        <f>E1183/N1183</f>
        <v>1.3333333333333333</v>
      </c>
      <c r="S1183" s="9" t="str">
        <f>LEFT(P1183, SEARCH("/",P1183,1)-1)</f>
        <v>food</v>
      </c>
      <c r="T1183" s="9" t="str">
        <f>RIGHT(P1183,LEN(P1183)-SEARCH("/",P1183,1))</f>
        <v>food trucks</v>
      </c>
    </row>
    <row r="1184" spans="1:20" ht="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9">
        <f>(((I1184/60)/60/24)+DATE(1970,1,1)+(-5/24))</f>
        <v>42747.487499999996</v>
      </c>
      <c r="K1184">
        <v>1482609088</v>
      </c>
      <c r="L1184" s="19">
        <f>(((K1184/60)/60/24)+DATE(1970,1,1)+(-5/24))</f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5">
        <f>E1184/D1184</f>
        <v>4.2000000000000003E-2</v>
      </c>
      <c r="R1184" s="8">
        <f>E1184/N1184</f>
        <v>10.5</v>
      </c>
      <c r="S1184" s="9" t="str">
        <f>LEFT(P1184, SEARCH("/",P1184,1)-1)</f>
        <v>food</v>
      </c>
      <c r="T1184" s="9" t="str">
        <f>RIGHT(P1184,LEN(P1184)-SEARCH("/",P1184,1))</f>
        <v>food trucks</v>
      </c>
    </row>
    <row r="1185" spans="1:20" ht="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9">
        <f>(((I1185/60)/60/24)+DATE(1970,1,1)+(-5/24))</f>
        <v>42675.957638888889</v>
      </c>
      <c r="K1185">
        <v>1476391223</v>
      </c>
      <c r="L1185" s="19">
        <f>(((K1185/60)/60/24)+DATE(1970,1,1)+(-5/24))</f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5">
        <f>E1185/D1185</f>
        <v>0.04</v>
      </c>
      <c r="R1185" s="8">
        <f>E1185/N1185</f>
        <v>33.333333333333336</v>
      </c>
      <c r="S1185" s="9" t="str">
        <f>LEFT(P1185, SEARCH("/",P1185,1)-1)</f>
        <v>food</v>
      </c>
      <c r="T1185" s="9" t="str">
        <f>RIGHT(P1185,LEN(P1185)-SEARCH("/",P1185,1))</f>
        <v>food trucks</v>
      </c>
    </row>
    <row r="1186" spans="1:20" ht="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9">
        <f>(((I1186/60)/60/24)+DATE(1970,1,1)+(-5/24))</f>
        <v>42772.391331018516</v>
      </c>
      <c r="K1186">
        <v>1483712611</v>
      </c>
      <c r="L1186" s="19">
        <f>(((K1186/60)/60/24)+DATE(1970,1,1)+(-5/24))</f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5">
        <f>E1186/D1186</f>
        <v>1.0493636363636363</v>
      </c>
      <c r="R1186" s="8">
        <f>E1186/N1186</f>
        <v>61.562666666666665</v>
      </c>
      <c r="S1186" s="9" t="str">
        <f>LEFT(P1186, SEARCH("/",P1186,1)-1)</f>
        <v>photography</v>
      </c>
      <c r="T1186" s="9" t="str">
        <f>RIGHT(P1186,LEN(P1186)-SEARCH("/",P1186,1))</f>
        <v>photobooks</v>
      </c>
    </row>
    <row r="1187" spans="1:20" ht="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9">
        <f>(((I1187/60)/60/24)+DATE(1970,1,1)+(-5/24))</f>
        <v>42162.958333333336</v>
      </c>
      <c r="K1187">
        <v>1430945149</v>
      </c>
      <c r="L1187" s="19">
        <f>(((K1187/60)/60/24)+DATE(1970,1,1)+(-5/24))</f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5">
        <f>E1187/D1187</f>
        <v>1.0544</v>
      </c>
      <c r="R1187" s="8">
        <f>E1187/N1187</f>
        <v>118.73873873873873</v>
      </c>
      <c r="S1187" s="9" t="str">
        <f>LEFT(P1187, SEARCH("/",P1187,1)-1)</f>
        <v>photography</v>
      </c>
      <c r="T1187" s="9" t="str">
        <f>RIGHT(P1187,LEN(P1187)-SEARCH("/",P1187,1))</f>
        <v>photobooks</v>
      </c>
    </row>
    <row r="1188" spans="1:20" ht="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9">
        <f>(((I1188/60)/60/24)+DATE(1970,1,1)+(-5/24))</f>
        <v>42156.737499999996</v>
      </c>
      <c r="K1188">
        <v>1430340195</v>
      </c>
      <c r="L1188" s="19">
        <f>(((K1188/60)/60/24)+DATE(1970,1,1)+(-5/24))</f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5">
        <f>E1188/D1188</f>
        <v>1.0673333333333332</v>
      </c>
      <c r="R1188" s="8">
        <f>E1188/N1188</f>
        <v>65.081300813008127</v>
      </c>
      <c r="S1188" s="9" t="str">
        <f>LEFT(P1188, SEARCH("/",P1188,1)-1)</f>
        <v>photography</v>
      </c>
      <c r="T1188" s="9" t="str">
        <f>RIGHT(P1188,LEN(P1188)-SEARCH("/",P1188,1))</f>
        <v>photobooks</v>
      </c>
    </row>
    <row r="1189" spans="1:20" ht="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9">
        <f>(((I1189/60)/60/24)+DATE(1970,1,1)+(-5/24))</f>
        <v>42141.541666666664</v>
      </c>
      <c r="K1189">
        <v>1429133323</v>
      </c>
      <c r="L1189" s="19">
        <f>(((K1189/60)/60/24)+DATE(1970,1,1)+(-5/24))</f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5">
        <f>E1189/D1189</f>
        <v>1.0412571428571429</v>
      </c>
      <c r="R1189" s="8">
        <f>E1189/N1189</f>
        <v>130.15714285714284</v>
      </c>
      <c r="S1189" s="9" t="str">
        <f>LEFT(P1189, SEARCH("/",P1189,1)-1)</f>
        <v>photography</v>
      </c>
      <c r="T1189" s="9" t="str">
        <f>RIGHT(P1189,LEN(P1189)-SEARCH("/",P1189,1))</f>
        <v>photobooks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9">
        <f>(((I1190/60)/60/24)+DATE(1970,1,1)+(-5/24))</f>
        <v>42732.492361111108</v>
      </c>
      <c r="K1190">
        <v>1481129340</v>
      </c>
      <c r="L1190" s="19">
        <f>(((K1190/60)/60/24)+DATE(1970,1,1)+(-5/24))</f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5">
        <f>E1190/D1190</f>
        <v>1.6054999999999999</v>
      </c>
      <c r="R1190" s="8">
        <f>E1190/N1190</f>
        <v>37.776470588235291</v>
      </c>
      <c r="S1190" s="9" t="str">
        <f>LEFT(P1190, SEARCH("/",P1190,1)-1)</f>
        <v>photography</v>
      </c>
      <c r="T1190" s="9" t="str">
        <f>RIGHT(P1190,LEN(P1190)-SEARCH("/",P1190,1))</f>
        <v>photobooks</v>
      </c>
    </row>
    <row r="1191" spans="1:20" ht="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9">
        <f>(((I1191/60)/60/24)+DATE(1970,1,1)+(-5/24))</f>
        <v>42550.770775462959</v>
      </c>
      <c r="K1191">
        <v>1465428595</v>
      </c>
      <c r="L1191" s="19">
        <f>(((K1191/60)/60/24)+DATE(1970,1,1)+(-5/24))</f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5">
        <f>E1191/D1191</f>
        <v>1.0777777777777777</v>
      </c>
      <c r="R1191" s="8">
        <f>E1191/N1191</f>
        <v>112.79069767441861</v>
      </c>
      <c r="S1191" s="9" t="str">
        <f>LEFT(P1191, SEARCH("/",P1191,1)-1)</f>
        <v>photography</v>
      </c>
      <c r="T1191" s="9" t="str">
        <f>RIGHT(P1191,LEN(P1191)-SEARCH("/",P1191,1))</f>
        <v>photobooks</v>
      </c>
    </row>
    <row r="1192" spans="1:20" ht="30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9">
        <f>(((I1192/60)/60/24)+DATE(1970,1,1)+(-5/24))</f>
        <v>41882.457465277774</v>
      </c>
      <c r="K1192">
        <v>1406908725</v>
      </c>
      <c r="L1192" s="19">
        <f>(((K1192/60)/60/24)+DATE(1970,1,1)+(-5/24))</f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5">
        <f>E1192/D1192</f>
        <v>1.35</v>
      </c>
      <c r="R1192" s="8">
        <f>E1192/N1192</f>
        <v>51.92307692307692</v>
      </c>
      <c r="S1192" s="9" t="str">
        <f>LEFT(P1192, SEARCH("/",P1192,1)-1)</f>
        <v>photography</v>
      </c>
      <c r="T1192" s="9" t="str">
        <f>RIGHT(P1192,LEN(P1192)-SEARCH("/",P1192,1))</f>
        <v>photobooks</v>
      </c>
    </row>
    <row r="1193" spans="1:20" ht="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9">
        <f>(((I1193/60)/60/24)+DATE(1970,1,1)+(-5/24))</f>
        <v>42449.353703703695</v>
      </c>
      <c r="K1193">
        <v>1455892160</v>
      </c>
      <c r="L1193" s="19">
        <f>(((K1193/60)/60/24)+DATE(1970,1,1)+(-5/24))</f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5">
        <f>E1193/D1193</f>
        <v>1.0907407407407408</v>
      </c>
      <c r="R1193" s="8">
        <f>E1193/N1193</f>
        <v>89.242424242424249</v>
      </c>
      <c r="S1193" s="9" t="str">
        <f>LEFT(P1193, SEARCH("/",P1193,1)-1)</f>
        <v>photography</v>
      </c>
      <c r="T1193" s="9" t="str">
        <f>RIGHT(P1193,LEN(P1193)-SEARCH("/",P1193,1))</f>
        <v>photobooks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9">
        <f>(((I1194/60)/60/24)+DATE(1970,1,1)+(-5/24))</f>
        <v>42777.298356481479</v>
      </c>
      <c r="K1194">
        <v>1484222978</v>
      </c>
      <c r="L1194" s="19">
        <f>(((K1194/60)/60/24)+DATE(1970,1,1)+(-5/24))</f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5">
        <f>E1194/D1194</f>
        <v>2.9</v>
      </c>
      <c r="R1194" s="8">
        <f>E1194/N1194</f>
        <v>19.333333333333332</v>
      </c>
      <c r="S1194" s="9" t="str">
        <f>LEFT(P1194, SEARCH("/",P1194,1)-1)</f>
        <v>photography</v>
      </c>
      <c r="T1194" s="9" t="str">
        <f>RIGHT(P1194,LEN(P1194)-SEARCH("/",P1194,1))</f>
        <v>photobooks</v>
      </c>
    </row>
    <row r="1195" spans="1:20" ht="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9">
        <f>(((I1195/60)/60/24)+DATE(1970,1,1)+(-5/24))</f>
        <v>42469.526076388887</v>
      </c>
      <c r="K1195">
        <v>1455043053</v>
      </c>
      <c r="L1195" s="19">
        <f>(((K1195/60)/60/24)+DATE(1970,1,1)+(-5/24))</f>
        <v>42409.567743055559</v>
      </c>
      <c r="M1195" t="b">
        <v>0</v>
      </c>
      <c r="N1195">
        <v>273</v>
      </c>
      <c r="O1195" t="b">
        <v>1</v>
      </c>
      <c r="P1195" t="s">
        <v>8285</v>
      </c>
      <c r="Q1195" s="5">
        <f>E1195/D1195</f>
        <v>1.0395714285714286</v>
      </c>
      <c r="R1195" s="8">
        <f>E1195/N1195</f>
        <v>79.967032967032964</v>
      </c>
      <c r="S1195" s="9" t="str">
        <f>LEFT(P1195, SEARCH("/",P1195,1)-1)</f>
        <v>photography</v>
      </c>
      <c r="T1195" s="9" t="str">
        <f>RIGHT(P1195,LEN(P1195)-SEARCH("/",P1195,1))</f>
        <v>photobooks</v>
      </c>
    </row>
    <row r="1196" spans="1:20" ht="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9">
        <f>(((I1196/60)/60/24)+DATE(1970,1,1)+(-5/24))</f>
        <v>42102.27984953703</v>
      </c>
      <c r="K1196">
        <v>1425901379</v>
      </c>
      <c r="L1196" s="19">
        <f>(((K1196/60)/60/24)+DATE(1970,1,1)+(-5/24))</f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5">
        <f>E1196/D1196</f>
        <v>3.2223999999999999</v>
      </c>
      <c r="R1196" s="8">
        <f>E1196/N1196</f>
        <v>56.414565826330531</v>
      </c>
      <c r="S1196" s="9" t="str">
        <f>LEFT(P1196, SEARCH("/",P1196,1)-1)</f>
        <v>photography</v>
      </c>
      <c r="T1196" s="9" t="str">
        <f>RIGHT(P1196,LEN(P1196)-SEARCH("/",P1196,1))</f>
        <v>photobooks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9">
        <f>(((I1197/60)/60/24)+DATE(1970,1,1)+(-5/24))</f>
        <v>42358.166666666664</v>
      </c>
      <c r="K1197">
        <v>1445415653</v>
      </c>
      <c r="L1197" s="19">
        <f>(((K1197/60)/60/24)+DATE(1970,1,1)+(-5/24))</f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5">
        <f>E1197/D1197</f>
        <v>1.35</v>
      </c>
      <c r="R1197" s="8">
        <f>E1197/N1197</f>
        <v>79.411764705882348</v>
      </c>
      <c r="S1197" s="9" t="str">
        <f>LEFT(P1197, SEARCH("/",P1197,1)-1)</f>
        <v>photography</v>
      </c>
      <c r="T1197" s="9" t="str">
        <f>RIGHT(P1197,LEN(P1197)-SEARCH("/",P1197,1))</f>
        <v>photobooks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9">
        <f>(((I1198/60)/60/24)+DATE(1970,1,1)+(-5/24))</f>
        <v>42356.610405092586</v>
      </c>
      <c r="K1198">
        <v>1447875539</v>
      </c>
      <c r="L1198" s="19">
        <f>(((K1198/60)/60/24)+DATE(1970,1,1)+(-5/24))</f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5">
        <f>E1198/D1198</f>
        <v>2.6991034482758622</v>
      </c>
      <c r="R1198" s="8">
        <f>E1198/N1198</f>
        <v>76.439453125</v>
      </c>
      <c r="S1198" s="9" t="str">
        <f>LEFT(P1198, SEARCH("/",P1198,1)-1)</f>
        <v>photography</v>
      </c>
      <c r="T1198" s="9" t="str">
        <f>RIGHT(P1198,LEN(P1198)-SEARCH("/",P1198,1))</f>
        <v>photobooks</v>
      </c>
    </row>
    <row r="1199" spans="1:20" ht="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9">
        <f>(((I1199/60)/60/24)+DATE(1970,1,1)+(-5/24))</f>
        <v>42534.040972222218</v>
      </c>
      <c r="K1199">
        <v>1463155034</v>
      </c>
      <c r="L1199" s="19">
        <f>(((K1199/60)/60/24)+DATE(1970,1,1)+(-5/24))</f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5">
        <f>E1199/D1199</f>
        <v>2.5329333333333333</v>
      </c>
      <c r="R1199" s="8">
        <f>E1199/N1199</f>
        <v>121</v>
      </c>
      <c r="S1199" s="9" t="str">
        <f>LEFT(P1199, SEARCH("/",P1199,1)-1)</f>
        <v>photography</v>
      </c>
      <c r="T1199" s="9" t="str">
        <f>RIGHT(P1199,LEN(P1199)-SEARCH("/",P1199,1))</f>
        <v>photobooks</v>
      </c>
    </row>
    <row r="1200" spans="1:20" ht="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9">
        <f>(((I1200/60)/60/24)+DATE(1970,1,1)+(-5/24))</f>
        <v>42368.916666666664</v>
      </c>
      <c r="K1200">
        <v>1448463086</v>
      </c>
      <c r="L1200" s="19">
        <f>(((K1200/60)/60/24)+DATE(1970,1,1)+(-5/24))</f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5">
        <f>E1200/D1200</f>
        <v>2.6059999999999999</v>
      </c>
      <c r="R1200" s="8">
        <f>E1200/N1200</f>
        <v>54.616766467065865</v>
      </c>
      <c r="S1200" s="9" t="str">
        <f>LEFT(P1200, SEARCH("/",P1200,1)-1)</f>
        <v>photography</v>
      </c>
      <c r="T1200" s="9" t="str">
        <f>RIGHT(P1200,LEN(P1200)-SEARCH("/",P1200,1))</f>
        <v>photobooks</v>
      </c>
    </row>
    <row r="1201" spans="1:20" ht="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9">
        <f>(((I1201/60)/60/24)+DATE(1970,1,1)+(-5/24))</f>
        <v>42193.562499999993</v>
      </c>
      <c r="K1201">
        <v>1433615400</v>
      </c>
      <c r="L1201" s="19">
        <f>(((K1201/60)/60/24)+DATE(1970,1,1)+(-5/24))</f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5">
        <f>E1201/D1201</f>
        <v>1.0131677953348381</v>
      </c>
      <c r="R1201" s="8">
        <f>E1201/N1201</f>
        <v>299.22222222222223</v>
      </c>
      <c r="S1201" s="9" t="str">
        <f>LEFT(P1201, SEARCH("/",P1201,1)-1)</f>
        <v>photography</v>
      </c>
      <c r="T1201" s="9" t="str">
        <f>RIGHT(P1201,LEN(P1201)-SEARCH("/",P1201,1))</f>
        <v>photobooks</v>
      </c>
    </row>
    <row r="1202" spans="1:20" ht="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9">
        <f>(((I1202/60)/60/24)+DATE(1970,1,1)+(-5/24))</f>
        <v>42110.269166666665</v>
      </c>
      <c r="K1202">
        <v>1427369256</v>
      </c>
      <c r="L1202" s="19">
        <f>(((K1202/60)/60/24)+DATE(1970,1,1)+(-5/24))</f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5">
        <f>E1202/D1202</f>
        <v>1.2560416666666667</v>
      </c>
      <c r="R1202" s="8">
        <f>E1202/N1202</f>
        <v>58.533980582524272</v>
      </c>
      <c r="S1202" s="9" t="str">
        <f>LEFT(P1202, SEARCH("/",P1202,1)-1)</f>
        <v>photography</v>
      </c>
      <c r="T1202" s="9" t="str">
        <f>RIGHT(P1202,LEN(P1202)-SEARCH("/",P1202,1))</f>
        <v>photobooks</v>
      </c>
    </row>
    <row r="1203" spans="1:20" ht="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9">
        <f>(((I1203/60)/60/24)+DATE(1970,1,1)+(-5/24))</f>
        <v>42566.398680555554</v>
      </c>
      <c r="K1203">
        <v>1466001246</v>
      </c>
      <c r="L1203" s="19">
        <f>(((K1203/60)/60/24)+DATE(1970,1,1)+(-5/24))</f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5">
        <f>E1203/D1203</f>
        <v>1.0243783333333334</v>
      </c>
      <c r="R1203" s="8">
        <f>E1203/N1203</f>
        <v>55.371801801801809</v>
      </c>
      <c r="S1203" s="9" t="str">
        <f>LEFT(P1203, SEARCH("/",P1203,1)-1)</f>
        <v>photography</v>
      </c>
      <c r="T1203" s="9" t="str">
        <f>RIGHT(P1203,LEN(P1203)-SEARCH("/",P1203,1))</f>
        <v>photobooks</v>
      </c>
    </row>
    <row r="1204" spans="1:20" ht="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9">
        <f>(((I1204/60)/60/24)+DATE(1970,1,1)+(-5/24))</f>
        <v>42182.080486111103</v>
      </c>
      <c r="K1204">
        <v>1432796154</v>
      </c>
      <c r="L1204" s="19">
        <f>(((K1204/60)/60/24)+DATE(1970,1,1)+(-5/24))</f>
        <v>42152.080486111103</v>
      </c>
      <c r="M1204" t="b">
        <v>0</v>
      </c>
      <c r="N1204">
        <v>271</v>
      </c>
      <c r="O1204" t="b">
        <v>1</v>
      </c>
      <c r="P1204" t="s">
        <v>8285</v>
      </c>
      <c r="Q1204" s="5">
        <f>E1204/D1204</f>
        <v>1.99244</v>
      </c>
      <c r="R1204" s="8">
        <f>E1204/N1204</f>
        <v>183.80442804428046</v>
      </c>
      <c r="S1204" s="9" t="str">
        <f>LEFT(P1204, SEARCH("/",P1204,1)-1)</f>
        <v>photography</v>
      </c>
      <c r="T1204" s="9" t="str">
        <f>RIGHT(P1204,LEN(P1204)-SEARCH("/",P1204,1))</f>
        <v>photobooks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9">
        <f>(((I1205/60)/60/24)+DATE(1970,1,1)+(-5/24))</f>
        <v>42155.4065625</v>
      </c>
      <c r="K1205">
        <v>1430491527</v>
      </c>
      <c r="L1205" s="19">
        <f>(((K1205/60)/60/24)+DATE(1970,1,1)+(-5/24))</f>
        <v>42125.4065625</v>
      </c>
      <c r="M1205" t="b">
        <v>0</v>
      </c>
      <c r="N1205">
        <v>101</v>
      </c>
      <c r="O1205" t="b">
        <v>1</v>
      </c>
      <c r="P1205" t="s">
        <v>8285</v>
      </c>
      <c r="Q1205" s="5">
        <f>E1205/D1205</f>
        <v>1.0245398773006136</v>
      </c>
      <c r="R1205" s="8">
        <f>E1205/N1205</f>
        <v>165.34653465346534</v>
      </c>
      <c r="S1205" s="9" t="str">
        <f>LEFT(P1205, SEARCH("/",P1205,1)-1)</f>
        <v>photography</v>
      </c>
      <c r="T1205" s="9" t="str">
        <f>RIGHT(P1205,LEN(P1205)-SEARCH("/",P1205,1))</f>
        <v>photobooks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9">
        <f>(((I1206/60)/60/24)+DATE(1970,1,1)+(-5/24))</f>
        <v>42341.999999999993</v>
      </c>
      <c r="K1206">
        <v>1445363833</v>
      </c>
      <c r="L1206" s="19">
        <f>(((K1206/60)/60/24)+DATE(1970,1,1)+(-5/24))</f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5">
        <f>E1206/D1206</f>
        <v>1.0294615384615384</v>
      </c>
      <c r="R1206" s="8">
        <f>E1206/N1206</f>
        <v>234.78947368421052</v>
      </c>
      <c r="S1206" s="9" t="str">
        <f>LEFT(P1206, SEARCH("/",P1206,1)-1)</f>
        <v>photography</v>
      </c>
      <c r="T1206" s="9" t="str">
        <f>RIGHT(P1206,LEN(P1206)-SEARCH("/",P1206,1))</f>
        <v>photobooks</v>
      </c>
    </row>
    <row r="1207" spans="1:20" ht="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9">
        <f>(((I1207/60)/60/24)+DATE(1970,1,1)+(-5/24))</f>
        <v>42168.298043981478</v>
      </c>
      <c r="K1207">
        <v>1431605351</v>
      </c>
      <c r="L1207" s="19">
        <f>(((K1207/60)/60/24)+DATE(1970,1,1)+(-5/24))</f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5">
        <f>E1207/D1207</f>
        <v>1.0086153846153847</v>
      </c>
      <c r="R1207" s="8">
        <f>E1207/N1207</f>
        <v>211.48387096774192</v>
      </c>
      <c r="S1207" s="9" t="str">
        <f>LEFT(P1207, SEARCH("/",P1207,1)-1)</f>
        <v>photography</v>
      </c>
      <c r="T1207" s="9" t="str">
        <f>RIGHT(P1207,LEN(P1207)-SEARCH("/",P1207,1))</f>
        <v>photobooks</v>
      </c>
    </row>
    <row r="1208" spans="1:20" ht="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9">
        <f>(((I1208/60)/60/24)+DATE(1970,1,1)+(-5/24))</f>
        <v>42805.353472222218</v>
      </c>
      <c r="K1208">
        <v>1486406253</v>
      </c>
      <c r="L1208" s="19">
        <f>(((K1208/60)/60/24)+DATE(1970,1,1)+(-5/24))</f>
        <v>42772.567743055559</v>
      </c>
      <c r="M1208" t="b">
        <v>0</v>
      </c>
      <c r="N1208">
        <v>32</v>
      </c>
      <c r="O1208" t="b">
        <v>1</v>
      </c>
      <c r="P1208" t="s">
        <v>8285</v>
      </c>
      <c r="Q1208" s="5">
        <f>E1208/D1208</f>
        <v>1.1499999999999999</v>
      </c>
      <c r="R1208" s="8">
        <f>E1208/N1208</f>
        <v>32.34375</v>
      </c>
      <c r="S1208" s="9" t="str">
        <f>LEFT(P1208, SEARCH("/",P1208,1)-1)</f>
        <v>photography</v>
      </c>
      <c r="T1208" s="9" t="str">
        <f>RIGHT(P1208,LEN(P1208)-SEARCH("/",P1208,1))</f>
        <v>photobooks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9">
        <f>(((I1209/60)/60/24)+DATE(1970,1,1)+(-5/24))</f>
        <v>42460.208333333336</v>
      </c>
      <c r="K1209">
        <v>1456827573</v>
      </c>
      <c r="L1209" s="19">
        <f>(((K1209/60)/60/24)+DATE(1970,1,1)+(-5/24))</f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5">
        <f>E1209/D1209</f>
        <v>1.0416766467065868</v>
      </c>
      <c r="R1209" s="8">
        <f>E1209/N1209</f>
        <v>123.37588652482269</v>
      </c>
      <c r="S1209" s="9" t="str">
        <f>LEFT(P1209, SEARCH("/",P1209,1)-1)</f>
        <v>photography</v>
      </c>
      <c r="T1209" s="9" t="str">
        <f>RIGHT(P1209,LEN(P1209)-SEARCH("/",P1209,1))</f>
        <v>photobooks</v>
      </c>
    </row>
    <row r="1210" spans="1:20" ht="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9">
        <f>(((I1210/60)/60/24)+DATE(1970,1,1)+(-5/24))</f>
        <v>42453.459074074075</v>
      </c>
      <c r="K1210">
        <v>1456246864</v>
      </c>
      <c r="L1210" s="19">
        <f>(((K1210/60)/60/24)+DATE(1970,1,1)+(-5/24))</f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5">
        <f>E1210/D1210</f>
        <v>1.5529999999999999</v>
      </c>
      <c r="R1210" s="8">
        <f>E1210/N1210</f>
        <v>207.06666666666666</v>
      </c>
      <c r="S1210" s="9" t="str">
        <f>LEFT(P1210, SEARCH("/",P1210,1)-1)</f>
        <v>photography</v>
      </c>
      <c r="T1210" s="9" t="str">
        <f>RIGHT(P1210,LEN(P1210)-SEARCH("/",P1210,1))</f>
        <v>photobooks</v>
      </c>
    </row>
    <row r="1211" spans="1:20" ht="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9">
        <f>(((I1211/60)/60/24)+DATE(1970,1,1)+(-5/24))</f>
        <v>42791.637789351851</v>
      </c>
      <c r="K1211">
        <v>1485461905</v>
      </c>
      <c r="L1211" s="19">
        <f>(((K1211/60)/60/24)+DATE(1970,1,1)+(-5/24))</f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5">
        <f>E1211/D1211</f>
        <v>1.06</v>
      </c>
      <c r="R1211" s="8">
        <f>E1211/N1211</f>
        <v>138.2608695652174</v>
      </c>
      <c r="S1211" s="9" t="str">
        <f>LEFT(P1211, SEARCH("/",P1211,1)-1)</f>
        <v>photography</v>
      </c>
      <c r="T1211" s="9" t="str">
        <f>RIGHT(P1211,LEN(P1211)-SEARCH("/",P1211,1))</f>
        <v>photobooks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9">
        <f>(((I1212/60)/60/24)+DATE(1970,1,1)+(-5/24))</f>
        <v>42155.666666666664</v>
      </c>
      <c r="K1212">
        <v>1431124572</v>
      </c>
      <c r="L1212" s="19">
        <f>(((K1212/60)/60/24)+DATE(1970,1,1)+(-5/24))</f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5">
        <f>E1212/D1212</f>
        <v>2.5431499999999998</v>
      </c>
      <c r="R1212" s="8">
        <f>E1212/N1212</f>
        <v>493.81553398058253</v>
      </c>
      <c r="S1212" s="9" t="str">
        <f>LEFT(P1212, SEARCH("/",P1212,1)-1)</f>
        <v>photography</v>
      </c>
      <c r="T1212" s="9" t="str">
        <f>RIGHT(P1212,LEN(P1212)-SEARCH("/",P1212,1))</f>
        <v>photobooks</v>
      </c>
    </row>
    <row r="1213" spans="1:20" ht="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9">
        <f>(((I1213/60)/60/24)+DATE(1970,1,1)+(-5/24))</f>
        <v>42530.658113425925</v>
      </c>
      <c r="K1213">
        <v>1464209261</v>
      </c>
      <c r="L1213" s="19">
        <f>(((K1213/60)/60/24)+DATE(1970,1,1)+(-5/24))</f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5">
        <f>E1213/D1213</f>
        <v>1.0109999999999999</v>
      </c>
      <c r="R1213" s="8">
        <f>E1213/N1213</f>
        <v>168.5</v>
      </c>
      <c r="S1213" s="9" t="str">
        <f>LEFT(P1213, SEARCH("/",P1213,1)-1)</f>
        <v>photography</v>
      </c>
      <c r="T1213" s="9" t="str">
        <f>RIGHT(P1213,LEN(P1213)-SEARCH("/",P1213,1))</f>
        <v>photobooks</v>
      </c>
    </row>
    <row r="1214" spans="1:20" ht="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9">
        <f>(((I1214/60)/60/24)+DATE(1970,1,1)+(-5/24))</f>
        <v>42334.833333333336</v>
      </c>
      <c r="K1214">
        <v>1447195695</v>
      </c>
      <c r="L1214" s="19">
        <f>(((K1214/60)/60/24)+DATE(1970,1,1)+(-5/24))</f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5">
        <f>E1214/D1214</f>
        <v>1.2904</v>
      </c>
      <c r="R1214" s="8">
        <f>E1214/N1214</f>
        <v>38.867469879518069</v>
      </c>
      <c r="S1214" s="9" t="str">
        <f>LEFT(P1214, SEARCH("/",P1214,1)-1)</f>
        <v>photography</v>
      </c>
      <c r="T1214" s="9" t="str">
        <f>RIGHT(P1214,LEN(P1214)-SEARCH("/",P1214,1))</f>
        <v>photobooks</v>
      </c>
    </row>
    <row r="1215" spans="1:20" ht="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9">
        <f>(((I1215/60)/60/24)+DATE(1970,1,1)+(-5/24))</f>
        <v>42766.547453703701</v>
      </c>
      <c r="K1215">
        <v>1482862100</v>
      </c>
      <c r="L1215" s="19">
        <f>(((K1215/60)/60/24)+DATE(1970,1,1)+(-5/24))</f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5">
        <f>E1215/D1215</f>
        <v>1.0223076923076924</v>
      </c>
      <c r="R1215" s="8">
        <f>E1215/N1215</f>
        <v>61.527777777777779</v>
      </c>
      <c r="S1215" s="9" t="str">
        <f>LEFT(P1215, SEARCH("/",P1215,1)-1)</f>
        <v>photography</v>
      </c>
      <c r="T1215" s="9" t="str">
        <f>RIGHT(P1215,LEN(P1215)-SEARCH("/",P1215,1))</f>
        <v>photobooks</v>
      </c>
    </row>
    <row r="1216" spans="1:20" ht="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9">
        <f>(((I1216/60)/60/24)+DATE(1970,1,1)+(-5/24))</f>
        <v>42164.632002314807</v>
      </c>
      <c r="K1216">
        <v>1428696605</v>
      </c>
      <c r="L1216" s="19">
        <f>(((K1216/60)/60/24)+DATE(1970,1,1)+(-5/24))</f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5">
        <f>E1216/D1216</f>
        <v>1.3180000000000001</v>
      </c>
      <c r="R1216" s="8">
        <f>E1216/N1216</f>
        <v>105.44</v>
      </c>
      <c r="S1216" s="9" t="str">
        <f>LEFT(P1216, SEARCH("/",P1216,1)-1)</f>
        <v>photography</v>
      </c>
      <c r="T1216" s="9" t="str">
        <f>RIGHT(P1216,LEN(P1216)-SEARCH("/",P1216,1))</f>
        <v>photobooks</v>
      </c>
    </row>
    <row r="1217" spans="1:20" ht="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9">
        <f>(((I1217/60)/60/24)+DATE(1970,1,1)+(-5/24))</f>
        <v>41789.714768518512</v>
      </c>
      <c r="K1217">
        <v>1398895756</v>
      </c>
      <c r="L1217" s="19">
        <f>(((K1217/60)/60/24)+DATE(1970,1,1)+(-5/24))</f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5">
        <f>E1217/D1217</f>
        <v>7.8608020000000005</v>
      </c>
      <c r="R1217" s="8">
        <f>E1217/N1217</f>
        <v>71.592003642987251</v>
      </c>
      <c r="S1217" s="9" t="str">
        <f>LEFT(P1217, SEARCH("/",P1217,1)-1)</f>
        <v>photography</v>
      </c>
      <c r="T1217" s="9" t="str">
        <f>RIGHT(P1217,LEN(P1217)-SEARCH("/",P1217,1))</f>
        <v>photobooks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9">
        <f>(((I1218/60)/60/24)+DATE(1970,1,1)+(-5/24))</f>
        <v>42279.752083333333</v>
      </c>
      <c r="K1218">
        <v>1441032457</v>
      </c>
      <c r="L1218" s="19">
        <f>(((K1218/60)/60/24)+DATE(1970,1,1)+(-5/24))</f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5">
        <f>E1218/D1218</f>
        <v>1.4570000000000001</v>
      </c>
      <c r="R1218" s="8">
        <f>E1218/N1218</f>
        <v>91.882882882882882</v>
      </c>
      <c r="S1218" s="9" t="str">
        <f>LEFT(P1218, SEARCH("/",P1218,1)-1)</f>
        <v>photography</v>
      </c>
      <c r="T1218" s="9" t="str">
        <f>RIGHT(P1218,LEN(P1218)-SEARCH("/",P1218,1))</f>
        <v>photobooks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9">
        <f>(((I1219/60)/60/24)+DATE(1970,1,1)+(-5/24))</f>
        <v>42565.6011574074</v>
      </c>
      <c r="K1219">
        <v>1465932340</v>
      </c>
      <c r="L1219" s="19">
        <f>(((K1219/60)/60/24)+DATE(1970,1,1)+(-5/24))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5">
        <f>E1219/D1219</f>
        <v>1.026</v>
      </c>
      <c r="R1219" s="8">
        <f>E1219/N1219</f>
        <v>148.57377049180329</v>
      </c>
      <c r="S1219" s="9" t="str">
        <f>LEFT(P1219, SEARCH("/",P1219,1)-1)</f>
        <v>photography</v>
      </c>
      <c r="T1219" s="9" t="str">
        <f>RIGHT(P1219,LEN(P1219)-SEARCH("/",P1219,1))</f>
        <v>photobooks</v>
      </c>
    </row>
    <row r="1220" spans="1:20" ht="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9">
        <f>(((I1220/60)/60/24)+DATE(1970,1,1)+(-5/24))</f>
        <v>42308.916666666664</v>
      </c>
      <c r="K1220">
        <v>1443714800</v>
      </c>
      <c r="L1220" s="19">
        <f>(((K1220/60)/60/24)+DATE(1970,1,1)+(-5/24))</f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5">
        <f>E1220/D1220</f>
        <v>1.7227777777777777</v>
      </c>
      <c r="R1220" s="8">
        <f>E1220/N1220</f>
        <v>174.2134831460674</v>
      </c>
      <c r="S1220" s="9" t="str">
        <f>LEFT(P1220, SEARCH("/",P1220,1)-1)</f>
        <v>photography</v>
      </c>
      <c r="T1220" s="9" t="str">
        <f>RIGHT(P1220,LEN(P1220)-SEARCH("/",P1220,1))</f>
        <v>photobooks</v>
      </c>
    </row>
    <row r="1221" spans="1:20" ht="30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9">
        <f>(((I1221/60)/60/24)+DATE(1970,1,1)+(-5/24))</f>
        <v>42663.253622685181</v>
      </c>
      <c r="K1221">
        <v>1474369513</v>
      </c>
      <c r="L1221" s="19">
        <f>(((K1221/60)/60/24)+DATE(1970,1,1)+(-5/24))</f>
        <v>42633.253622685181</v>
      </c>
      <c r="M1221" t="b">
        <v>0</v>
      </c>
      <c r="N1221">
        <v>253</v>
      </c>
      <c r="O1221" t="b">
        <v>1</v>
      </c>
      <c r="P1221" t="s">
        <v>8285</v>
      </c>
      <c r="Q1221" s="5">
        <f>E1221/D1221</f>
        <v>1.5916819571865444</v>
      </c>
      <c r="R1221" s="8">
        <f>E1221/N1221</f>
        <v>102.86166007905139</v>
      </c>
      <c r="S1221" s="9" t="str">
        <f>LEFT(P1221, SEARCH("/",P1221,1)-1)</f>
        <v>photography</v>
      </c>
      <c r="T1221" s="9" t="str">
        <f>RIGHT(P1221,LEN(P1221)-SEARCH("/",P1221,1))</f>
        <v>photobooks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9">
        <f>(((I1222/60)/60/24)+DATE(1970,1,1)+(-5/24))</f>
        <v>42241.420277777775</v>
      </c>
      <c r="K1222">
        <v>1437923112</v>
      </c>
      <c r="L1222" s="19">
        <f>(((K1222/60)/60/24)+DATE(1970,1,1)+(-5/24))</f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5">
        <f>E1222/D1222</f>
        <v>1.0376666666666667</v>
      </c>
      <c r="R1222" s="8">
        <f>E1222/N1222</f>
        <v>111.17857142857143</v>
      </c>
      <c r="S1222" s="9" t="str">
        <f>LEFT(P1222, SEARCH("/",P1222,1)-1)</f>
        <v>photography</v>
      </c>
      <c r="T1222" s="9" t="str">
        <f>RIGHT(P1222,LEN(P1222)-SEARCH("/",P1222,1))</f>
        <v>photobooks</v>
      </c>
    </row>
    <row r="1223" spans="1:20" ht="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9">
        <f>(((I1223/60)/60/24)+DATE(1970,1,1)+(-5/24))</f>
        <v>42707.791666666664</v>
      </c>
      <c r="K1223">
        <v>1478431488</v>
      </c>
      <c r="L1223" s="19">
        <f>(((K1223/60)/60/24)+DATE(1970,1,1)+(-5/24))</f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5">
        <f>E1223/D1223</f>
        <v>1.1140954545454547</v>
      </c>
      <c r="R1223" s="8">
        <f>E1223/N1223</f>
        <v>23.796213592233013</v>
      </c>
      <c r="S1223" s="9" t="str">
        <f>LEFT(P1223, SEARCH("/",P1223,1)-1)</f>
        <v>photography</v>
      </c>
      <c r="T1223" s="9" t="str">
        <f>RIGHT(P1223,LEN(P1223)-SEARCH("/",P1223,1))</f>
        <v>photobooks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9">
        <f>(((I1224/60)/60/24)+DATE(1970,1,1)+(-5/24))</f>
        <v>42460.958333333336</v>
      </c>
      <c r="K1224">
        <v>1456852647</v>
      </c>
      <c r="L1224" s="19">
        <f>(((K1224/60)/60/24)+DATE(1970,1,1)+(-5/24))</f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5">
        <f>E1224/D1224</f>
        <v>2.80375</v>
      </c>
      <c r="R1224" s="8">
        <f>E1224/N1224</f>
        <v>81.268115942028984</v>
      </c>
      <c r="S1224" s="9" t="str">
        <f>LEFT(P1224, SEARCH("/",P1224,1)-1)</f>
        <v>photography</v>
      </c>
      <c r="T1224" s="9" t="str">
        <f>RIGHT(P1224,LEN(P1224)-SEARCH("/",P1224,1))</f>
        <v>photobooks</v>
      </c>
    </row>
    <row r="1225" spans="1:20" ht="30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9">
        <f>(((I1225/60)/60/24)+DATE(1970,1,1)+(-5/24))</f>
        <v>42684.010520833333</v>
      </c>
      <c r="K1225">
        <v>1476159309</v>
      </c>
      <c r="L1225" s="19">
        <f>(((K1225/60)/60/24)+DATE(1970,1,1)+(-5/24))</f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5">
        <f>E1225/D1225</f>
        <v>1.1210606060606061</v>
      </c>
      <c r="R1225" s="8">
        <f>E1225/N1225</f>
        <v>116.21465968586388</v>
      </c>
      <c r="S1225" s="9" t="str">
        <f>LEFT(P1225, SEARCH("/",P1225,1)-1)</f>
        <v>photography</v>
      </c>
      <c r="T1225" s="9" t="str">
        <f>RIGHT(P1225,LEN(P1225)-SEARCH("/",P1225,1))</f>
        <v>photobooks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9">
        <f>(((I1226/60)/60/24)+DATE(1970,1,1)+(-5/24))</f>
        <v>41796.341458333329</v>
      </c>
      <c r="K1226">
        <v>1396876302</v>
      </c>
      <c r="L1226" s="19">
        <f>(((K1226/60)/60/24)+DATE(1970,1,1)+(-5/24))</f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5">
        <f>E1226/D1226</f>
        <v>7.0666666666666669E-2</v>
      </c>
      <c r="R1226" s="8">
        <f>E1226/N1226</f>
        <v>58.888888888888886</v>
      </c>
      <c r="S1226" s="9" t="str">
        <f>LEFT(P1226, SEARCH("/",P1226,1)-1)</f>
        <v>music</v>
      </c>
      <c r="T1226" s="9" t="str">
        <f>RIGHT(P1226,LEN(P1226)-SEARCH("/",P1226,1))</f>
        <v>world music</v>
      </c>
    </row>
    <row r="1227" spans="1:20" ht="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9">
        <f>(((I1227/60)/60/24)+DATE(1970,1,1)+(-5/24))</f>
        <v>41569.697662037033</v>
      </c>
      <c r="K1227">
        <v>1377294278</v>
      </c>
      <c r="L1227" s="19">
        <f>(((K1227/60)/60/24)+DATE(1970,1,1)+(-5/24))</f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5">
        <f>E1227/D1227</f>
        <v>4.3999999999999997E-2</v>
      </c>
      <c r="R1227" s="8">
        <f>E1227/N1227</f>
        <v>44</v>
      </c>
      <c r="S1227" s="9" t="str">
        <f>LEFT(P1227, SEARCH("/",P1227,1)-1)</f>
        <v>music</v>
      </c>
      <c r="T1227" s="9" t="str">
        <f>RIGHT(P1227,LEN(P1227)-SEARCH("/",P1227,1))</f>
        <v>world music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9">
        <f>(((I1228/60)/60/24)+DATE(1970,1,1)+(-5/24))</f>
        <v>41749.833333333328</v>
      </c>
      <c r="K1228">
        <v>1395089981</v>
      </c>
      <c r="L1228" s="19">
        <f>(((K1228/60)/60/24)+DATE(1970,1,1)+(-5/24))</f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5">
        <f>E1228/D1228</f>
        <v>3.8739999999999997E-2</v>
      </c>
      <c r="R1228" s="8">
        <f>E1228/N1228</f>
        <v>48.424999999999997</v>
      </c>
      <c r="S1228" s="9" t="str">
        <f>LEFT(P1228, SEARCH("/",P1228,1)-1)</f>
        <v>music</v>
      </c>
      <c r="T1228" s="9" t="str">
        <f>RIGHT(P1228,LEN(P1228)-SEARCH("/",P1228,1))</f>
        <v>world music</v>
      </c>
    </row>
    <row r="1229" spans="1:20" ht="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9">
        <f>(((I1229/60)/60/24)+DATE(1970,1,1)+(-5/24))</f>
        <v>41858.083333333328</v>
      </c>
      <c r="K1229">
        <v>1404770616</v>
      </c>
      <c r="L1229" s="19">
        <f>(((K1229/60)/60/24)+DATE(1970,1,1)+(-5/24))</f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5">
        <f>E1229/D1229</f>
        <v>0</v>
      </c>
      <c r="R1229" s="8" t="e">
        <f>E1229/N1229</f>
        <v>#DIV/0!</v>
      </c>
      <c r="S1229" s="9" t="str">
        <f>LEFT(P1229, SEARCH("/",P1229,1)-1)</f>
        <v>music</v>
      </c>
      <c r="T1229" s="9" t="str">
        <f>RIGHT(P1229,LEN(P1229)-SEARCH("/",P1229,1))</f>
        <v>world music</v>
      </c>
    </row>
    <row r="1230" spans="1:20" ht="30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9">
        <f>(((I1230/60)/60/24)+DATE(1970,1,1)+(-5/24))</f>
        <v>40814.520925925921</v>
      </c>
      <c r="K1230">
        <v>1312047008</v>
      </c>
      <c r="L1230" s="19">
        <f>(((K1230/60)/60/24)+DATE(1970,1,1)+(-5/24))</f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5">
        <f>E1230/D1230</f>
        <v>0.29299999999999998</v>
      </c>
      <c r="R1230" s="8">
        <f>E1230/N1230</f>
        <v>61.041666666666664</v>
      </c>
      <c r="S1230" s="9" t="str">
        <f>LEFT(P1230, SEARCH("/",P1230,1)-1)</f>
        <v>music</v>
      </c>
      <c r="T1230" s="9" t="str">
        <f>RIGHT(P1230,LEN(P1230)-SEARCH("/",P1230,1))</f>
        <v>world music</v>
      </c>
    </row>
    <row r="1231" spans="1:20" ht="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9">
        <f>(((I1231/60)/60/24)+DATE(1970,1,1)+(-5/24))</f>
        <v>41015.458333333328</v>
      </c>
      <c r="K1231">
        <v>1331982127</v>
      </c>
      <c r="L1231" s="19">
        <f>(((K1231/60)/60/24)+DATE(1970,1,1)+(-5/24))</f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5">
        <f>E1231/D1231</f>
        <v>9.0909090909090905E-3</v>
      </c>
      <c r="R1231" s="8">
        <f>E1231/N1231</f>
        <v>25</v>
      </c>
      <c r="S1231" s="9" t="str">
        <f>LEFT(P1231, SEARCH("/",P1231,1)-1)</f>
        <v>music</v>
      </c>
      <c r="T1231" s="9" t="str">
        <f>RIGHT(P1231,LEN(P1231)-SEARCH("/",P1231,1))</f>
        <v>world music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9">
        <f>(((I1232/60)/60/24)+DATE(1970,1,1)+(-5/24))</f>
        <v>40598.764236111107</v>
      </c>
      <c r="K1232">
        <v>1295997630</v>
      </c>
      <c r="L1232" s="19">
        <f>(((K1232/60)/60/24)+DATE(1970,1,1)+(-5/24))</f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5">
        <f>E1232/D1232</f>
        <v>0</v>
      </c>
      <c r="R1232" s="8" t="e">
        <f>E1232/N1232</f>
        <v>#DIV/0!</v>
      </c>
      <c r="S1232" s="9" t="str">
        <f>LEFT(P1232, SEARCH("/",P1232,1)-1)</f>
        <v>music</v>
      </c>
      <c r="T1232" s="9" t="str">
        <f>RIGHT(P1232,LEN(P1232)-SEARCH("/",P1232,1))</f>
        <v>world music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9">
        <f>(((I1233/60)/60/24)+DATE(1970,1,1)+(-5/24))</f>
        <v>42243.833333333336</v>
      </c>
      <c r="K1233">
        <v>1436394968</v>
      </c>
      <c r="L1233" s="19">
        <f>(((K1233/60)/60/24)+DATE(1970,1,1)+(-5/24))</f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5">
        <f>E1233/D1233</f>
        <v>0</v>
      </c>
      <c r="R1233" s="8" t="e">
        <f>E1233/N1233</f>
        <v>#DIV/0!</v>
      </c>
      <c r="S1233" s="9" t="str">
        <f>LEFT(P1233, SEARCH("/",P1233,1)-1)</f>
        <v>music</v>
      </c>
      <c r="T1233" s="9" t="str">
        <f>RIGHT(P1233,LEN(P1233)-SEARCH("/",P1233,1))</f>
        <v>world music</v>
      </c>
    </row>
    <row r="1234" spans="1:20" ht="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9">
        <f>(((I1234/60)/60/24)+DATE(1970,1,1)+(-5/24))</f>
        <v>41553.639699074076</v>
      </c>
      <c r="K1234">
        <v>1377030070</v>
      </c>
      <c r="L1234" s="19">
        <f>(((K1234/60)/60/24)+DATE(1970,1,1)+(-5/24))</f>
        <v>41506.639699074076</v>
      </c>
      <c r="M1234" t="b">
        <v>0</v>
      </c>
      <c r="N1234">
        <v>1</v>
      </c>
      <c r="O1234" t="b">
        <v>0</v>
      </c>
      <c r="P1234" t="s">
        <v>8286</v>
      </c>
      <c r="Q1234" s="5">
        <f>E1234/D1234</f>
        <v>8.0000000000000002E-3</v>
      </c>
      <c r="R1234" s="8">
        <f>E1234/N1234</f>
        <v>40</v>
      </c>
      <c r="S1234" s="9" t="str">
        <f>LEFT(P1234, SEARCH("/",P1234,1)-1)</f>
        <v>music</v>
      </c>
      <c r="T1234" s="9" t="str">
        <f>RIGHT(P1234,LEN(P1234)-SEARCH("/",P1234,1))</f>
        <v>world music</v>
      </c>
    </row>
    <row r="1235" spans="1:20" ht="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9">
        <f>(((I1235/60)/60/24)+DATE(1970,1,1)+(-5/24))</f>
        <v>40960.740439814814</v>
      </c>
      <c r="K1235">
        <v>1328049974</v>
      </c>
      <c r="L1235" s="19">
        <f>(((K1235/60)/60/24)+DATE(1970,1,1)+(-5/24))</f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5">
        <f>E1235/D1235</f>
        <v>0.11600000000000001</v>
      </c>
      <c r="R1235" s="8">
        <f>E1235/N1235</f>
        <v>19.333333333333332</v>
      </c>
      <c r="S1235" s="9" t="str">
        <f>LEFT(P1235, SEARCH("/",P1235,1)-1)</f>
        <v>music</v>
      </c>
      <c r="T1235" s="9" t="str">
        <f>RIGHT(P1235,LEN(P1235)-SEARCH("/",P1235,1))</f>
        <v>world music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9">
        <f>(((I1236/60)/60/24)+DATE(1970,1,1)+(-5/24))</f>
        <v>42037.580347222225</v>
      </c>
      <c r="K1236">
        <v>1420311342</v>
      </c>
      <c r="L1236" s="19">
        <f>(((K1236/60)/60/24)+DATE(1970,1,1)+(-5/24))</f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5">
        <f>E1236/D1236</f>
        <v>0</v>
      </c>
      <c r="R1236" s="8" t="e">
        <f>E1236/N1236</f>
        <v>#DIV/0!</v>
      </c>
      <c r="S1236" s="9" t="str">
        <f>LEFT(P1236, SEARCH("/",P1236,1)-1)</f>
        <v>music</v>
      </c>
      <c r="T1236" s="9" t="str">
        <f>RIGHT(P1236,LEN(P1236)-SEARCH("/",P1236,1))</f>
        <v>world music</v>
      </c>
    </row>
    <row r="1237" spans="1:20" ht="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9">
        <f>(((I1237/60)/60/24)+DATE(1970,1,1)+(-5/24))</f>
        <v>41622.927071759259</v>
      </c>
      <c r="K1237">
        <v>1383621299</v>
      </c>
      <c r="L1237" s="19">
        <f>(((K1237/60)/60/24)+DATE(1970,1,1)+(-5/24))</f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5">
        <f>E1237/D1237</f>
        <v>2.787363950092912E-2</v>
      </c>
      <c r="R1237" s="8">
        <f>E1237/N1237</f>
        <v>35</v>
      </c>
      <c r="S1237" s="9" t="str">
        <f>LEFT(P1237, SEARCH("/",P1237,1)-1)</f>
        <v>music</v>
      </c>
      <c r="T1237" s="9" t="str">
        <f>RIGHT(P1237,LEN(P1237)-SEARCH("/",P1237,1))</f>
        <v>world music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9">
        <f>(((I1238/60)/60/24)+DATE(1970,1,1)+(-5/24))</f>
        <v>41118.458333333328</v>
      </c>
      <c r="K1238">
        <v>1342801164</v>
      </c>
      <c r="L1238" s="19">
        <f>(((K1238/60)/60/24)+DATE(1970,1,1)+(-5/24))</f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5">
        <f>E1238/D1238</f>
        <v>0</v>
      </c>
      <c r="R1238" s="8" t="e">
        <f>E1238/N1238</f>
        <v>#DIV/0!</v>
      </c>
      <c r="S1238" s="9" t="str">
        <f>LEFT(P1238, SEARCH("/",P1238,1)-1)</f>
        <v>music</v>
      </c>
      <c r="T1238" s="9" t="str">
        <f>RIGHT(P1238,LEN(P1238)-SEARCH("/",P1238,1))</f>
        <v>world music</v>
      </c>
    </row>
    <row r="1239" spans="1:20" ht="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9">
        <f>(((I1239/60)/60/24)+DATE(1970,1,1)+(-5/24))</f>
        <v>41145.074826388889</v>
      </c>
      <c r="K1239">
        <v>1344062865</v>
      </c>
      <c r="L1239" s="19">
        <f>(((K1239/60)/60/24)+DATE(1970,1,1)+(-5/24))</f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5">
        <f>E1239/D1239</f>
        <v>0</v>
      </c>
      <c r="R1239" s="8" t="e">
        <f>E1239/N1239</f>
        <v>#DIV/0!</v>
      </c>
      <c r="S1239" s="9" t="str">
        <f>LEFT(P1239, SEARCH("/",P1239,1)-1)</f>
        <v>music</v>
      </c>
      <c r="T1239" s="9" t="str">
        <f>RIGHT(P1239,LEN(P1239)-SEARCH("/",P1239,1))</f>
        <v>world music</v>
      </c>
    </row>
    <row r="1240" spans="1:20" ht="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9">
        <f>(((I1240/60)/60/24)+DATE(1970,1,1)+(-5/24))</f>
        <v>40761.402037037034</v>
      </c>
      <c r="K1240">
        <v>1310049536</v>
      </c>
      <c r="L1240" s="19">
        <f>(((K1240/60)/60/24)+DATE(1970,1,1)+(-5/24))</f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5">
        <f>E1240/D1240</f>
        <v>0.17799999999999999</v>
      </c>
      <c r="R1240" s="8">
        <f>E1240/N1240</f>
        <v>59.333333333333336</v>
      </c>
      <c r="S1240" s="9" t="str">
        <f>LEFT(P1240, SEARCH("/",P1240,1)-1)</f>
        <v>music</v>
      </c>
      <c r="T1240" s="9" t="str">
        <f>RIGHT(P1240,LEN(P1240)-SEARCH("/",P1240,1))</f>
        <v>world music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9">
        <f>(((I1241/60)/60/24)+DATE(1970,1,1)+(-5/24))</f>
        <v>40913.754247685181</v>
      </c>
      <c r="K1241">
        <v>1323212767</v>
      </c>
      <c r="L1241" s="19">
        <f>(((K1241/60)/60/24)+DATE(1970,1,1)+(-5/24))</f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5">
        <f>E1241/D1241</f>
        <v>0</v>
      </c>
      <c r="R1241" s="8" t="e">
        <f>E1241/N1241</f>
        <v>#DIV/0!</v>
      </c>
      <c r="S1241" s="9" t="str">
        <f>LEFT(P1241, SEARCH("/",P1241,1)-1)</f>
        <v>music</v>
      </c>
      <c r="T1241" s="9" t="str">
        <f>RIGHT(P1241,LEN(P1241)-SEARCH("/",P1241,1))</f>
        <v>world music</v>
      </c>
    </row>
    <row r="1242" spans="1:20" ht="30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9">
        <f>(((I1242/60)/60/24)+DATE(1970,1,1)+(-5/24))</f>
        <v>41467.70208333333</v>
      </c>
      <c r="K1242">
        <v>1368579457</v>
      </c>
      <c r="L1242" s="19">
        <f>(((K1242/60)/60/24)+DATE(1970,1,1)+(-5/24))</f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5">
        <f>E1242/D1242</f>
        <v>3.0124999999999999E-2</v>
      </c>
      <c r="R1242" s="8">
        <f>E1242/N1242</f>
        <v>30.125</v>
      </c>
      <c r="S1242" s="9" t="str">
        <f>LEFT(P1242, SEARCH("/",P1242,1)-1)</f>
        <v>music</v>
      </c>
      <c r="T1242" s="9" t="str">
        <f>RIGHT(P1242,LEN(P1242)-SEARCH("/",P1242,1))</f>
        <v>world music</v>
      </c>
    </row>
    <row r="1243" spans="1:20" ht="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9">
        <f>(((I1243/60)/60/24)+DATE(1970,1,1)+(-5/24))</f>
        <v>41946.040972222218</v>
      </c>
      <c r="K1243">
        <v>1413057980</v>
      </c>
      <c r="L1243" s="19">
        <f>(((K1243/60)/60/24)+DATE(1970,1,1)+(-5/24))</f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5">
        <f>E1243/D1243</f>
        <v>0.50739999999999996</v>
      </c>
      <c r="R1243" s="8">
        <f>E1243/N1243</f>
        <v>74.617647058823536</v>
      </c>
      <c r="S1243" s="9" t="str">
        <f>LEFT(P1243, SEARCH("/",P1243,1)-1)</f>
        <v>music</v>
      </c>
      <c r="T1243" s="9" t="str">
        <f>RIGHT(P1243,LEN(P1243)-SEARCH("/",P1243,1))</f>
        <v>world music</v>
      </c>
    </row>
    <row r="1244" spans="1:20" ht="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9">
        <f>(((I1244/60)/60/24)+DATE(1970,1,1)+(-5/24))</f>
        <v>40797.345833333333</v>
      </c>
      <c r="K1244">
        <v>1314417502</v>
      </c>
      <c r="L1244" s="19">
        <f>(((K1244/60)/60/24)+DATE(1970,1,1)+(-5/24))</f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5">
        <f>E1244/D1244</f>
        <v>5.4884742041712408E-3</v>
      </c>
      <c r="R1244" s="8">
        <f>E1244/N1244</f>
        <v>5</v>
      </c>
      <c r="S1244" s="9" t="str">
        <f>LEFT(P1244, SEARCH("/",P1244,1)-1)</f>
        <v>music</v>
      </c>
      <c r="T1244" s="9" t="str">
        <f>RIGHT(P1244,LEN(P1244)-SEARCH("/",P1244,1))</f>
        <v>world music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9">
        <f>(((I1245/60)/60/24)+DATE(1970,1,1)+(-5/24))</f>
        <v>40732.666666666664</v>
      </c>
      <c r="K1245">
        <v>1304888771</v>
      </c>
      <c r="L1245" s="19">
        <f>(((K1245/60)/60/24)+DATE(1970,1,1)+(-5/24))</f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5">
        <f>E1245/D1245</f>
        <v>0.14091666666666666</v>
      </c>
      <c r="R1245" s="8">
        <f>E1245/N1245</f>
        <v>44.5</v>
      </c>
      <c r="S1245" s="9" t="str">
        <f>LEFT(P1245, SEARCH("/",P1245,1)-1)</f>
        <v>music</v>
      </c>
      <c r="T1245" s="9" t="str">
        <f>RIGHT(P1245,LEN(P1245)-SEARCH("/",P1245,1))</f>
        <v>world music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9">
        <f>(((I1246/60)/60/24)+DATE(1970,1,1)+(-5/24))</f>
        <v>41386.666666666664</v>
      </c>
      <c r="K1246">
        <v>1363981723</v>
      </c>
      <c r="L1246" s="19">
        <f>(((K1246/60)/60/24)+DATE(1970,1,1)+(-5/24))</f>
        <v>41355.617164351846</v>
      </c>
      <c r="M1246" t="b">
        <v>1</v>
      </c>
      <c r="N1246">
        <v>45</v>
      </c>
      <c r="O1246" t="b">
        <v>1</v>
      </c>
      <c r="P1246" t="s">
        <v>8276</v>
      </c>
      <c r="Q1246" s="5">
        <f>E1246/D1246</f>
        <v>1.038</v>
      </c>
      <c r="R1246" s="8">
        <f>E1246/N1246</f>
        <v>46.133333333333333</v>
      </c>
      <c r="S1246" s="9" t="str">
        <f>LEFT(P1246, SEARCH("/",P1246,1)-1)</f>
        <v>music</v>
      </c>
      <c r="T1246" s="9" t="str">
        <f>RIGHT(P1246,LEN(P1246)-SEARCH("/",P1246,1))</f>
        <v>rock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9">
        <f>(((I1247/60)/60/24)+DATE(1970,1,1)+(-5/24))</f>
        <v>41804.391597222217</v>
      </c>
      <c r="K1247">
        <v>1400163834</v>
      </c>
      <c r="L1247" s="19">
        <f>(((K1247/60)/60/24)+DATE(1970,1,1)+(-5/24))</f>
        <v>41774.391597222217</v>
      </c>
      <c r="M1247" t="b">
        <v>1</v>
      </c>
      <c r="N1247">
        <v>17</v>
      </c>
      <c r="O1247" t="b">
        <v>1</v>
      </c>
      <c r="P1247" t="s">
        <v>8276</v>
      </c>
      <c r="Q1247" s="5">
        <f>E1247/D1247</f>
        <v>1.2024999999999999</v>
      </c>
      <c r="R1247" s="8">
        <f>E1247/N1247</f>
        <v>141.47058823529412</v>
      </c>
      <c r="S1247" s="9" t="str">
        <f>LEFT(P1247, SEARCH("/",P1247,1)-1)</f>
        <v>music</v>
      </c>
      <c r="T1247" s="9" t="str">
        <f>RIGHT(P1247,LEN(P1247)-SEARCH("/",P1247,1))</f>
        <v>rock</v>
      </c>
    </row>
    <row r="1248" spans="1:20" ht="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9">
        <f>(((I1248/60)/60/24)+DATE(1970,1,1)+(-5/24))</f>
        <v>40882.876724537033</v>
      </c>
      <c r="K1248">
        <v>1319245349</v>
      </c>
      <c r="L1248" s="19">
        <f>(((K1248/60)/60/24)+DATE(1970,1,1)+(-5/24))</f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5">
        <f>E1248/D1248</f>
        <v>1.17</v>
      </c>
      <c r="R1248" s="8">
        <f>E1248/N1248</f>
        <v>75.483870967741936</v>
      </c>
      <c r="S1248" s="9" t="str">
        <f>LEFT(P1248, SEARCH("/",P1248,1)-1)</f>
        <v>music</v>
      </c>
      <c r="T1248" s="9" t="str">
        <f>RIGHT(P1248,LEN(P1248)-SEARCH("/",P1248,1))</f>
        <v>rock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9">
        <f>(((I1249/60)/60/24)+DATE(1970,1,1)+(-5/24))</f>
        <v>41400.083969907406</v>
      </c>
      <c r="K1249">
        <v>1365231655</v>
      </c>
      <c r="L1249" s="19">
        <f>(((K1249/60)/60/24)+DATE(1970,1,1)+(-5/24))</f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5">
        <f>E1249/D1249</f>
        <v>1.2214285714285715</v>
      </c>
      <c r="R1249" s="8">
        <f>E1249/N1249</f>
        <v>85.5</v>
      </c>
      <c r="S1249" s="9" t="str">
        <f>LEFT(P1249, SEARCH("/",P1249,1)-1)</f>
        <v>music</v>
      </c>
      <c r="T1249" s="9" t="str">
        <f>RIGHT(P1249,LEN(P1249)-SEARCH("/",P1249,1))</f>
        <v>rock</v>
      </c>
    </row>
    <row r="1250" spans="1:20" ht="30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9">
        <f>(((I1250/60)/60/24)+DATE(1970,1,1)+(-5/24))</f>
        <v>41803.082638888889</v>
      </c>
      <c r="K1250">
        <v>1399563953</v>
      </c>
      <c r="L1250" s="19">
        <f>(((K1250/60)/60/24)+DATE(1970,1,1)+(-5/24))</f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5">
        <f>E1250/D1250</f>
        <v>1.5164</v>
      </c>
      <c r="R1250" s="8">
        <f>E1250/N1250</f>
        <v>64.254237288135599</v>
      </c>
      <c r="S1250" s="9" t="str">
        <f>LEFT(P1250, SEARCH("/",P1250,1)-1)</f>
        <v>music</v>
      </c>
      <c r="T1250" s="9" t="str">
        <f>RIGHT(P1250,LEN(P1250)-SEARCH("/",P1250,1))</f>
        <v>rock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9">
        <f>(((I1251/60)/60/24)+DATE(1970,1,1)+(-5/24))</f>
        <v>41097.532534722224</v>
      </c>
      <c r="K1251">
        <v>1339091211</v>
      </c>
      <c r="L1251" s="19">
        <f>(((K1251/60)/60/24)+DATE(1970,1,1)+(-5/24))</f>
        <v>41067.532534722224</v>
      </c>
      <c r="M1251" t="b">
        <v>1</v>
      </c>
      <c r="N1251">
        <v>81</v>
      </c>
      <c r="O1251" t="b">
        <v>1</v>
      </c>
      <c r="P1251" t="s">
        <v>8276</v>
      </c>
      <c r="Q1251" s="5">
        <f>E1251/D1251</f>
        <v>1.0444</v>
      </c>
      <c r="R1251" s="8">
        <f>E1251/N1251</f>
        <v>64.46913580246914</v>
      </c>
      <c r="S1251" s="9" t="str">
        <f>LEFT(P1251, SEARCH("/",P1251,1)-1)</f>
        <v>music</v>
      </c>
      <c r="T1251" s="9" t="str">
        <f>RIGHT(P1251,LEN(P1251)-SEARCH("/",P1251,1))</f>
        <v>rock</v>
      </c>
    </row>
    <row r="1252" spans="1:20" ht="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9">
        <f>(((I1252/60)/60/24)+DATE(1970,1,1)+(-5/24))</f>
        <v>41888.434386574074</v>
      </c>
      <c r="K1252">
        <v>1406129131</v>
      </c>
      <c r="L1252" s="19">
        <f>(((K1252/60)/60/24)+DATE(1970,1,1)+(-5/24))</f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5">
        <f>E1252/D1252</f>
        <v>2.0015333333333332</v>
      </c>
      <c r="R1252" s="8">
        <f>E1252/N1252</f>
        <v>118.2007874015748</v>
      </c>
      <c r="S1252" s="9" t="str">
        <f>LEFT(P1252, SEARCH("/",P1252,1)-1)</f>
        <v>music</v>
      </c>
      <c r="T1252" s="9" t="str">
        <f>RIGHT(P1252,LEN(P1252)-SEARCH("/",P1252,1))</f>
        <v>rock</v>
      </c>
    </row>
    <row r="1253" spans="1:20" ht="30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9">
        <f>(((I1253/60)/60/24)+DATE(1970,1,1)+(-5/24))</f>
        <v>40811.606099537035</v>
      </c>
      <c r="K1253">
        <v>1311795167</v>
      </c>
      <c r="L1253" s="19">
        <f>(((K1253/60)/60/24)+DATE(1970,1,1)+(-5/24))</f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5">
        <f>E1253/D1253</f>
        <v>1.018</v>
      </c>
      <c r="R1253" s="8">
        <f>E1253/N1253</f>
        <v>82.540540540540547</v>
      </c>
      <c r="S1253" s="9" t="str">
        <f>LEFT(P1253, SEARCH("/",P1253,1)-1)</f>
        <v>music</v>
      </c>
      <c r="T1253" s="9" t="str">
        <f>RIGHT(P1253,LEN(P1253)-SEARCH("/",P1253,1))</f>
        <v>rock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9">
        <f>(((I1254/60)/60/24)+DATE(1970,1,1)+(-5/24))</f>
        <v>41571.779733796291</v>
      </c>
      <c r="K1254">
        <v>1380238969</v>
      </c>
      <c r="L1254" s="19">
        <f>(((K1254/60)/60/24)+DATE(1970,1,1)+(-5/24))</f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5">
        <f>E1254/D1254</f>
        <v>1.3765714285714286</v>
      </c>
      <c r="R1254" s="8">
        <f>E1254/N1254</f>
        <v>34.170212765957444</v>
      </c>
      <c r="S1254" s="9" t="str">
        <f>LEFT(P1254, SEARCH("/",P1254,1)-1)</f>
        <v>music</v>
      </c>
      <c r="T1254" s="9" t="str">
        <f>RIGHT(P1254,LEN(P1254)-SEARCH("/",P1254,1))</f>
        <v>rock</v>
      </c>
    </row>
    <row r="1255" spans="1:20" ht="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9">
        <f>(((I1255/60)/60/24)+DATE(1970,1,1)+(-5/24))</f>
        <v>41885.575312499997</v>
      </c>
      <c r="K1255">
        <v>1407178107</v>
      </c>
      <c r="L1255" s="19">
        <f>(((K1255/60)/60/24)+DATE(1970,1,1)+(-5/24))</f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5">
        <f>E1255/D1255</f>
        <v>3038.3319999999999</v>
      </c>
      <c r="R1255" s="8">
        <f>E1255/N1255</f>
        <v>42.73322081575246</v>
      </c>
      <c r="S1255" s="9" t="str">
        <f>LEFT(P1255, SEARCH("/",P1255,1)-1)</f>
        <v>music</v>
      </c>
      <c r="T1255" s="9" t="str">
        <f>RIGHT(P1255,LEN(P1255)-SEARCH("/",P1255,1))</f>
        <v>rock</v>
      </c>
    </row>
    <row r="1256" spans="1:20" ht="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9">
        <f>(((I1256/60)/60/24)+DATE(1970,1,1)+(-5/24))</f>
        <v>40543.999305555553</v>
      </c>
      <c r="K1256">
        <v>1288968886</v>
      </c>
      <c r="L1256" s="19">
        <f>(((K1256/60)/60/24)+DATE(1970,1,1)+(-5/24))</f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5">
        <f>E1256/D1256</f>
        <v>1.9885074626865671</v>
      </c>
      <c r="R1256" s="8">
        <f>E1256/N1256</f>
        <v>94.489361702127653</v>
      </c>
      <c r="S1256" s="9" t="str">
        <f>LEFT(P1256, SEARCH("/",P1256,1)-1)</f>
        <v>music</v>
      </c>
      <c r="T1256" s="9" t="str">
        <f>RIGHT(P1256,LEN(P1256)-SEARCH("/",P1256,1))</f>
        <v>rock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9">
        <f>(((I1257/60)/60/24)+DATE(1970,1,1)+(-5/24))</f>
        <v>41609.678842592592</v>
      </c>
      <c r="K1257">
        <v>1383337052</v>
      </c>
      <c r="L1257" s="19">
        <f>(((K1257/60)/60/24)+DATE(1970,1,1)+(-5/24))</f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5">
        <f>E1257/D1257</f>
        <v>2.0236666666666667</v>
      </c>
      <c r="R1257" s="8">
        <f>E1257/N1257</f>
        <v>55.697247706422019</v>
      </c>
      <c r="S1257" s="9" t="str">
        <f>LEFT(P1257, SEARCH("/",P1257,1)-1)</f>
        <v>music</v>
      </c>
      <c r="T1257" s="9" t="str">
        <f>RIGHT(P1257,LEN(P1257)-SEARCH("/",P1257,1))</f>
        <v>rock</v>
      </c>
    </row>
    <row r="1258" spans="1:20" ht="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9">
        <f>(((I1258/60)/60/24)+DATE(1970,1,1)+(-5/24))</f>
        <v>40951.711006944446</v>
      </c>
      <c r="K1258">
        <v>1326492231</v>
      </c>
      <c r="L1258" s="19">
        <f>(((K1258/60)/60/24)+DATE(1970,1,1)+(-5/24))</f>
        <v>40921.711006944446</v>
      </c>
      <c r="M1258" t="b">
        <v>1</v>
      </c>
      <c r="N1258">
        <v>361</v>
      </c>
      <c r="O1258" t="b">
        <v>1</v>
      </c>
      <c r="P1258" t="s">
        <v>8276</v>
      </c>
      <c r="Q1258" s="5">
        <f>E1258/D1258</f>
        <v>1.1796376666666666</v>
      </c>
      <c r="R1258" s="8">
        <f>E1258/N1258</f>
        <v>98.030831024930734</v>
      </c>
      <c r="S1258" s="9" t="str">
        <f>LEFT(P1258, SEARCH("/",P1258,1)-1)</f>
        <v>music</v>
      </c>
      <c r="T1258" s="9" t="str">
        <f>RIGHT(P1258,LEN(P1258)-SEARCH("/",P1258,1))</f>
        <v>rock</v>
      </c>
    </row>
    <row r="1259" spans="1:20" ht="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9">
        <f>(((I1259/60)/60/24)+DATE(1970,1,1)+(-5/24))</f>
        <v>40635.835532407407</v>
      </c>
      <c r="K1259">
        <v>1297562590</v>
      </c>
      <c r="L1259" s="19">
        <f>(((K1259/60)/60/24)+DATE(1970,1,1)+(-5/24))</f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5">
        <f>E1259/D1259</f>
        <v>2.9472727272727273</v>
      </c>
      <c r="R1259" s="8">
        <f>E1259/N1259</f>
        <v>92.102272727272734</v>
      </c>
      <c r="S1259" s="9" t="str">
        <f>LEFT(P1259, SEARCH("/",P1259,1)-1)</f>
        <v>music</v>
      </c>
      <c r="T1259" s="9" t="str">
        <f>RIGHT(P1259,LEN(P1259)-SEARCH("/",P1259,1))</f>
        <v>rock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9">
        <f>(((I1260/60)/60/24)+DATE(1970,1,1)+(-5/24))</f>
        <v>41517.402916666666</v>
      </c>
      <c r="K1260">
        <v>1375368012</v>
      </c>
      <c r="L1260" s="19">
        <f>(((K1260/60)/60/24)+DATE(1970,1,1)+(-5/24))</f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5">
        <f>E1260/D1260</f>
        <v>2.1314633333333335</v>
      </c>
      <c r="R1260" s="8">
        <f>E1260/N1260</f>
        <v>38.175462686567165</v>
      </c>
      <c r="S1260" s="9" t="str">
        <f>LEFT(P1260, SEARCH("/",P1260,1)-1)</f>
        <v>music</v>
      </c>
      <c r="T1260" s="9" t="str">
        <f>RIGHT(P1260,LEN(P1260)-SEARCH("/",P1260,1))</f>
        <v>rock</v>
      </c>
    </row>
    <row r="1261" spans="1:20" ht="30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9">
        <f>(((I1261/60)/60/24)+DATE(1970,1,1)+(-5/24))</f>
        <v>41798.957638888889</v>
      </c>
      <c r="K1261">
        <v>1399504664</v>
      </c>
      <c r="L1261" s="19">
        <f>(((K1261/60)/60/24)+DATE(1970,1,1)+(-5/24))</f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5">
        <f>E1261/D1261</f>
        <v>1.0424</v>
      </c>
      <c r="R1261" s="8">
        <f>E1261/N1261</f>
        <v>27.145833333333332</v>
      </c>
      <c r="S1261" s="9" t="str">
        <f>LEFT(P1261, SEARCH("/",P1261,1)-1)</f>
        <v>music</v>
      </c>
      <c r="T1261" s="9" t="str">
        <f>RIGHT(P1261,LEN(P1261)-SEARCH("/",P1261,1))</f>
        <v>rock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9">
        <f>(((I1262/60)/60/24)+DATE(1970,1,1)+(-5/24))</f>
        <v>41696.63449074074</v>
      </c>
      <c r="K1262">
        <v>1390853620</v>
      </c>
      <c r="L1262" s="19">
        <f>(((K1262/60)/60/24)+DATE(1970,1,1)+(-5/24))</f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5">
        <f>E1262/D1262</f>
        <v>1.1366666666666667</v>
      </c>
      <c r="R1262" s="8">
        <f>E1262/N1262</f>
        <v>50.689189189189186</v>
      </c>
      <c r="S1262" s="9" t="str">
        <f>LEFT(P1262, SEARCH("/",P1262,1)-1)</f>
        <v>music</v>
      </c>
      <c r="T1262" s="9" t="str">
        <f>RIGHT(P1262,LEN(P1262)-SEARCH("/",P1262,1))</f>
        <v>rock</v>
      </c>
    </row>
    <row r="1263" spans="1:20" ht="30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9">
        <f>(((I1263/60)/60/24)+DATE(1970,1,1)+(-5/24))</f>
        <v>41668.134571759256</v>
      </c>
      <c r="K1263">
        <v>1388391227</v>
      </c>
      <c r="L1263" s="19">
        <f>(((K1263/60)/60/24)+DATE(1970,1,1)+(-5/24))</f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5">
        <f>E1263/D1263</f>
        <v>1.0125</v>
      </c>
      <c r="R1263" s="8">
        <f>E1263/N1263</f>
        <v>38.942307692307693</v>
      </c>
      <c r="S1263" s="9" t="str">
        <f>LEFT(P1263, SEARCH("/",P1263,1)-1)</f>
        <v>music</v>
      </c>
      <c r="T1263" s="9" t="str">
        <f>RIGHT(P1263,LEN(P1263)-SEARCH("/",P1263,1))</f>
        <v>rock</v>
      </c>
    </row>
    <row r="1264" spans="1:20" ht="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9">
        <f>(((I1264/60)/60/24)+DATE(1970,1,1)+(-5/24))</f>
        <v>41686.554305555554</v>
      </c>
      <c r="K1264">
        <v>1389982692</v>
      </c>
      <c r="L1264" s="19">
        <f>(((K1264/60)/60/24)+DATE(1970,1,1)+(-5/24))</f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5">
        <f>E1264/D1264</f>
        <v>1.2541538461538462</v>
      </c>
      <c r="R1264" s="8">
        <f>E1264/N1264</f>
        <v>77.638095238095232</v>
      </c>
      <c r="S1264" s="9" t="str">
        <f>LEFT(P1264, SEARCH("/",P1264,1)-1)</f>
        <v>music</v>
      </c>
      <c r="T1264" s="9" t="str">
        <f>RIGHT(P1264,LEN(P1264)-SEARCH("/",P1264,1))</f>
        <v>rock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9">
        <f>(((I1265/60)/60/24)+DATE(1970,1,1)+(-5/24))</f>
        <v>41726.833333333328</v>
      </c>
      <c r="K1265">
        <v>1393034470</v>
      </c>
      <c r="L1265" s="19">
        <f>(((K1265/60)/60/24)+DATE(1970,1,1)+(-5/24))</f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5">
        <f>E1265/D1265</f>
        <v>1.19</v>
      </c>
      <c r="R1265" s="8">
        <f>E1265/N1265</f>
        <v>43.536585365853661</v>
      </c>
      <c r="S1265" s="9" t="str">
        <f>LEFT(P1265, SEARCH("/",P1265,1)-1)</f>
        <v>music</v>
      </c>
      <c r="T1265" s="9" t="str">
        <f>RIGHT(P1265,LEN(P1265)-SEARCH("/",P1265,1))</f>
        <v>rock</v>
      </c>
    </row>
    <row r="1266" spans="1:20" ht="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9">
        <f>(((I1266/60)/60/24)+DATE(1970,1,1)+(-5/24))</f>
        <v>41576.454664351848</v>
      </c>
      <c r="K1266">
        <v>1380556483</v>
      </c>
      <c r="L1266" s="19">
        <f>(((K1266/60)/60/24)+DATE(1970,1,1)+(-5/24))</f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5">
        <f>E1266/D1266</f>
        <v>1.6646153846153846</v>
      </c>
      <c r="R1266" s="8">
        <f>E1266/N1266</f>
        <v>31.823529411764707</v>
      </c>
      <c r="S1266" s="9" t="str">
        <f>LEFT(P1266, SEARCH("/",P1266,1)-1)</f>
        <v>music</v>
      </c>
      <c r="T1266" s="9" t="str">
        <f>RIGHT(P1266,LEN(P1266)-SEARCH("/",P1266,1))</f>
        <v>rock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9">
        <f>(((I1267/60)/60/24)+DATE(1970,1,1)+(-5/24))</f>
        <v>40512.446932870364</v>
      </c>
      <c r="K1267">
        <v>1287071015</v>
      </c>
      <c r="L1267" s="19">
        <f>(((K1267/60)/60/24)+DATE(1970,1,1)+(-5/24))</f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5">
        <f>E1267/D1267</f>
        <v>1.1914771428571429</v>
      </c>
      <c r="R1267" s="8">
        <f>E1267/N1267</f>
        <v>63.184393939393942</v>
      </c>
      <c r="S1267" s="9" t="str">
        <f>LEFT(P1267, SEARCH("/",P1267,1)-1)</f>
        <v>music</v>
      </c>
      <c r="T1267" s="9" t="str">
        <f>RIGHT(P1267,LEN(P1267)-SEARCH("/",P1267,1))</f>
        <v>rock</v>
      </c>
    </row>
    <row r="1268" spans="1:20" ht="30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9">
        <f>(((I1268/60)/60/24)+DATE(1970,1,1)+(-5/24))</f>
        <v>41650.668344907404</v>
      </c>
      <c r="K1268">
        <v>1386882145</v>
      </c>
      <c r="L1268" s="19">
        <f>(((K1268/60)/60/24)+DATE(1970,1,1)+(-5/24))</f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5">
        <f>E1268/D1268</f>
        <v>1.0047368421052632</v>
      </c>
      <c r="R1268" s="8">
        <f>E1268/N1268</f>
        <v>190.9</v>
      </c>
      <c r="S1268" s="9" t="str">
        <f>LEFT(P1268, SEARCH("/",P1268,1)-1)</f>
        <v>music</v>
      </c>
      <c r="T1268" s="9" t="str">
        <f>RIGHT(P1268,LEN(P1268)-SEARCH("/",P1268,1))</f>
        <v>rock</v>
      </c>
    </row>
    <row r="1269" spans="1:20" ht="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9">
        <f>(((I1269/60)/60/24)+DATE(1970,1,1)+(-5/24))</f>
        <v>41479.376828703702</v>
      </c>
      <c r="K1269">
        <v>1372082558</v>
      </c>
      <c r="L1269" s="19">
        <f>(((K1269/60)/60/24)+DATE(1970,1,1)+(-5/24))</f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5">
        <f>E1269/D1269</f>
        <v>1.018</v>
      </c>
      <c r="R1269" s="8">
        <f>E1269/N1269</f>
        <v>140.85534591194968</v>
      </c>
      <c r="S1269" s="9" t="str">
        <f>LEFT(P1269, SEARCH("/",P1269,1)-1)</f>
        <v>music</v>
      </c>
      <c r="T1269" s="9" t="str">
        <f>RIGHT(P1269,LEN(P1269)-SEARCH("/",P1269,1))</f>
        <v>rock</v>
      </c>
    </row>
    <row r="1270" spans="1:20" ht="30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9">
        <f>(((I1270/60)/60/24)+DATE(1970,1,1)+(-5/24))</f>
        <v>41537.637118055551</v>
      </c>
      <c r="K1270">
        <v>1377116247</v>
      </c>
      <c r="L1270" s="19">
        <f>(((K1270/60)/60/24)+DATE(1970,1,1)+(-5/24))</f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5">
        <f>E1270/D1270</f>
        <v>1.1666666666666667</v>
      </c>
      <c r="R1270" s="8">
        <f>E1270/N1270</f>
        <v>76.92307692307692</v>
      </c>
      <c r="S1270" s="9" t="str">
        <f>LEFT(P1270, SEARCH("/",P1270,1)-1)</f>
        <v>music</v>
      </c>
      <c r="T1270" s="9" t="str">
        <f>RIGHT(P1270,LEN(P1270)-SEARCH("/",P1270,1))</f>
        <v>rock</v>
      </c>
    </row>
    <row r="1271" spans="1:20" ht="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9">
        <f>(((I1271/60)/60/24)+DATE(1970,1,1)+(-5/24))</f>
        <v>42475.791666666664</v>
      </c>
      <c r="K1271">
        <v>1458157512</v>
      </c>
      <c r="L1271" s="19">
        <f>(((K1271/60)/60/24)+DATE(1970,1,1)+(-5/24))</f>
        <v>42445.614722222213</v>
      </c>
      <c r="M1271" t="b">
        <v>1</v>
      </c>
      <c r="N1271">
        <v>206</v>
      </c>
      <c r="O1271" t="b">
        <v>1</v>
      </c>
      <c r="P1271" t="s">
        <v>8276</v>
      </c>
      <c r="Q1271" s="5">
        <f>E1271/D1271</f>
        <v>1.0864893617021276</v>
      </c>
      <c r="R1271" s="8">
        <f>E1271/N1271</f>
        <v>99.15533980582525</v>
      </c>
      <c r="S1271" s="9" t="str">
        <f>LEFT(P1271, SEARCH("/",P1271,1)-1)</f>
        <v>music</v>
      </c>
      <c r="T1271" s="9" t="str">
        <f>RIGHT(P1271,LEN(P1271)-SEARCH("/",P1271,1))</f>
        <v>rock</v>
      </c>
    </row>
    <row r="1272" spans="1:20" ht="30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9">
        <f>(((I1272/60)/60/24)+DATE(1970,1,1)+(-5/24))</f>
        <v>40993.60696759259</v>
      </c>
      <c r="K1272">
        <v>1327523642</v>
      </c>
      <c r="L1272" s="19">
        <f>(((K1272/60)/60/24)+DATE(1970,1,1)+(-5/24))</f>
        <v>40933.648634259262</v>
      </c>
      <c r="M1272" t="b">
        <v>1</v>
      </c>
      <c r="N1272">
        <v>169</v>
      </c>
      <c r="O1272" t="b">
        <v>1</v>
      </c>
      <c r="P1272" t="s">
        <v>8276</v>
      </c>
      <c r="Q1272" s="5">
        <f>E1272/D1272</f>
        <v>1.1472</v>
      </c>
      <c r="R1272" s="8">
        <f>E1272/N1272</f>
        <v>67.881656804733723</v>
      </c>
      <c r="S1272" s="9" t="str">
        <f>LEFT(P1272, SEARCH("/",P1272,1)-1)</f>
        <v>music</v>
      </c>
      <c r="T1272" s="9" t="str">
        <f>RIGHT(P1272,LEN(P1272)-SEARCH("/",P1272,1))</f>
        <v>rock</v>
      </c>
    </row>
    <row r="1273" spans="1:20" ht="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9">
        <f>(((I1273/60)/60/24)+DATE(1970,1,1)+(-5/24))</f>
        <v>41591.516886574071</v>
      </c>
      <c r="K1273">
        <v>1381767859</v>
      </c>
      <c r="L1273" s="19">
        <f>(((K1273/60)/60/24)+DATE(1970,1,1)+(-5/24))</f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5">
        <f>E1273/D1273</f>
        <v>1.018</v>
      </c>
      <c r="R1273" s="8">
        <f>E1273/N1273</f>
        <v>246.29032258064515</v>
      </c>
      <c r="S1273" s="9" t="str">
        <f>LEFT(P1273, SEARCH("/",P1273,1)-1)</f>
        <v>music</v>
      </c>
      <c r="T1273" s="9" t="str">
        <f>RIGHT(P1273,LEN(P1273)-SEARCH("/",P1273,1))</f>
        <v>rock</v>
      </c>
    </row>
    <row r="1274" spans="1:20" ht="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9">
        <f>(((I1274/60)/60/24)+DATE(1970,1,1)+(-5/24))</f>
        <v>40343.958333333328</v>
      </c>
      <c r="K1274">
        <v>1270576379</v>
      </c>
      <c r="L1274" s="19">
        <f>(((K1274/60)/60/24)+DATE(1970,1,1)+(-5/24))</f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5">
        <f>E1274/D1274</f>
        <v>1.06</v>
      </c>
      <c r="R1274" s="8">
        <f>E1274/N1274</f>
        <v>189.28571428571428</v>
      </c>
      <c r="S1274" s="9" t="str">
        <f>LEFT(P1274, SEARCH("/",P1274,1)-1)</f>
        <v>music</v>
      </c>
      <c r="T1274" s="9" t="str">
        <f>RIGHT(P1274,LEN(P1274)-SEARCH("/",P1274,1))</f>
        <v>rock</v>
      </c>
    </row>
    <row r="1275" spans="1:20" ht="30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9">
        <f>(((I1275/60)/60/24)+DATE(1970,1,1)+(-5/24))</f>
        <v>41882.521886574068</v>
      </c>
      <c r="K1275">
        <v>1406914291</v>
      </c>
      <c r="L1275" s="19">
        <f>(((K1275/60)/60/24)+DATE(1970,1,1)+(-5/24))</f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5">
        <f>E1275/D1275</f>
        <v>1.0349999999999999</v>
      </c>
      <c r="R1275" s="8">
        <f>E1275/N1275</f>
        <v>76.666666666666671</v>
      </c>
      <c r="S1275" s="9" t="str">
        <f>LEFT(P1275, SEARCH("/",P1275,1)-1)</f>
        <v>music</v>
      </c>
      <c r="T1275" s="9" t="str">
        <f>RIGHT(P1275,LEN(P1275)-SEARCH("/",P1275,1))</f>
        <v>rock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9">
        <f>(((I1276/60)/60/24)+DATE(1970,1,1)+(-5/24))</f>
        <v>41151.481770833328</v>
      </c>
      <c r="K1276">
        <v>1343320425</v>
      </c>
      <c r="L1276" s="19">
        <f>(((K1276/60)/60/24)+DATE(1970,1,1)+(-5/24))</f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5">
        <f>E1276/D1276</f>
        <v>1.5497535999999998</v>
      </c>
      <c r="R1276" s="8">
        <f>E1276/N1276</f>
        <v>82.963254817987149</v>
      </c>
      <c r="S1276" s="9" t="str">
        <f>LEFT(P1276, SEARCH("/",P1276,1)-1)</f>
        <v>music</v>
      </c>
      <c r="T1276" s="9" t="str">
        <f>RIGHT(P1276,LEN(P1276)-SEARCH("/",P1276,1))</f>
        <v>rock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9">
        <f>(((I1277/60)/60/24)+DATE(1970,1,1)+(-5/24))</f>
        <v>41493.659571759257</v>
      </c>
      <c r="K1277">
        <v>1372884587</v>
      </c>
      <c r="L1277" s="19">
        <f>(((K1277/60)/60/24)+DATE(1970,1,1)+(-5/24))</f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5">
        <f>E1277/D1277</f>
        <v>1.6214066666666667</v>
      </c>
      <c r="R1277" s="8">
        <f>E1277/N1277</f>
        <v>62.522107969151669</v>
      </c>
      <c r="S1277" s="9" t="str">
        <f>LEFT(P1277, SEARCH("/",P1277,1)-1)</f>
        <v>music</v>
      </c>
      <c r="T1277" s="9" t="str">
        <f>RIGHT(P1277,LEN(P1277)-SEARCH("/",P1277,1))</f>
        <v>rock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9">
        <f>(((I1278/60)/60/24)+DATE(1970,1,1)+(-5/24))</f>
        <v>40056.958333333328</v>
      </c>
      <c r="K1278">
        <v>1247504047</v>
      </c>
      <c r="L1278" s="19">
        <f>(((K1278/60)/60/24)+DATE(1970,1,1)+(-5/24))</f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5">
        <f>E1278/D1278</f>
        <v>1.0442100000000001</v>
      </c>
      <c r="R1278" s="8">
        <f>E1278/N1278</f>
        <v>46.06808823529412</v>
      </c>
      <c r="S1278" s="9" t="str">
        <f>LEFT(P1278, SEARCH("/",P1278,1)-1)</f>
        <v>music</v>
      </c>
      <c r="T1278" s="9" t="str">
        <f>RIGHT(P1278,LEN(P1278)-SEARCH("/",P1278,1))</f>
        <v>rock</v>
      </c>
    </row>
    <row r="1279" spans="1:20" ht="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9">
        <f>(((I1279/60)/60/24)+DATE(1970,1,1)+(-5/24))</f>
        <v>41156.35355324074</v>
      </c>
      <c r="K1279">
        <v>1343741347</v>
      </c>
      <c r="L1279" s="19">
        <f>(((K1279/60)/60/24)+DATE(1970,1,1)+(-5/24))</f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5">
        <f>E1279/D1279</f>
        <v>1.0612433333333333</v>
      </c>
      <c r="R1279" s="8">
        <f>E1279/N1279</f>
        <v>38.543946731234868</v>
      </c>
      <c r="S1279" s="9" t="str">
        <f>LEFT(P1279, SEARCH("/",P1279,1)-1)</f>
        <v>music</v>
      </c>
      <c r="T1279" s="9" t="str">
        <f>RIGHT(P1279,LEN(P1279)-SEARCH("/",P1279,1))</f>
        <v>rock</v>
      </c>
    </row>
    <row r="1280" spans="1:20" ht="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9">
        <f>(((I1280/60)/60/24)+DATE(1970,1,1)+(-5/24))</f>
        <v>41814.875</v>
      </c>
      <c r="K1280">
        <v>1401196766</v>
      </c>
      <c r="L1280" s="19">
        <f>(((K1280/60)/60/24)+DATE(1970,1,1)+(-5/24))</f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5">
        <f>E1280/D1280</f>
        <v>1.5493846153846154</v>
      </c>
      <c r="R1280" s="8">
        <f>E1280/N1280</f>
        <v>53.005263157894738</v>
      </c>
      <c r="S1280" s="9" t="str">
        <f>LEFT(P1280, SEARCH("/",P1280,1)-1)</f>
        <v>music</v>
      </c>
      <c r="T1280" s="9" t="str">
        <f>RIGHT(P1280,LEN(P1280)-SEARCH("/",P1280,1))</f>
        <v>rock</v>
      </c>
    </row>
    <row r="1281" spans="1:20" ht="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9">
        <f>(((I1281/60)/60/24)+DATE(1970,1,1)+(-5/24))</f>
        <v>41721.849189814813</v>
      </c>
      <c r="K1281">
        <v>1392171770</v>
      </c>
      <c r="L1281" s="19">
        <f>(((K1281/60)/60/24)+DATE(1970,1,1)+(-5/24))</f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5">
        <f>E1281/D1281</f>
        <v>1.1077157238734421</v>
      </c>
      <c r="R1281" s="8">
        <f>E1281/N1281</f>
        <v>73.355396825396824</v>
      </c>
      <c r="S1281" s="9" t="str">
        <f>LEFT(P1281, SEARCH("/",P1281,1)-1)</f>
        <v>music</v>
      </c>
      <c r="T1281" s="9" t="str">
        <f>RIGHT(P1281,LEN(P1281)-SEARCH("/",P1281,1))</f>
        <v>rock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9">
        <f>(((I1282/60)/60/24)+DATE(1970,1,1)+(-5/24))</f>
        <v>40603.54923611111</v>
      </c>
      <c r="K1282">
        <v>1291227054</v>
      </c>
      <c r="L1282" s="19">
        <f>(((K1282/60)/60/24)+DATE(1970,1,1)+(-5/24))</f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5">
        <f>E1282/D1282</f>
        <v>1.1091186666666666</v>
      </c>
      <c r="R1282" s="8">
        <f>E1282/N1282</f>
        <v>127.97523076923076</v>
      </c>
      <c r="S1282" s="9" t="str">
        <f>LEFT(P1282, SEARCH("/",P1282,1)-1)</f>
        <v>music</v>
      </c>
      <c r="T1282" s="9" t="str">
        <f>RIGHT(P1282,LEN(P1282)-SEARCH("/",P1282,1))</f>
        <v>rock</v>
      </c>
    </row>
    <row r="1283" spans="1:20" ht="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9">
        <f>(((I1283/60)/60/24)+DATE(1970,1,1)+(-5/24))</f>
        <v>41483.535138888888</v>
      </c>
      <c r="K1283">
        <v>1373305836</v>
      </c>
      <c r="L1283" s="19">
        <f>(((K1283/60)/60/24)+DATE(1970,1,1)+(-5/24))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5">
        <f>E1283/D1283</f>
        <v>1.1071428571428572</v>
      </c>
      <c r="R1283" s="8">
        <f>E1283/N1283</f>
        <v>104.72972972972973</v>
      </c>
      <c r="S1283" s="9" t="str">
        <f>LEFT(P1283, SEARCH("/",P1283,1)-1)</f>
        <v>music</v>
      </c>
      <c r="T1283" s="9" t="str">
        <f>RIGHT(P1283,LEN(P1283)-SEARCH("/",P1283,1))</f>
        <v>rock</v>
      </c>
    </row>
    <row r="1284" spans="1:20" ht="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9">
        <f>(((I1284/60)/60/24)+DATE(1970,1,1)+(-5/24))</f>
        <v>41616.999305555553</v>
      </c>
      <c r="K1284">
        <v>1383909855</v>
      </c>
      <c r="L1284" s="19">
        <f>(((K1284/60)/60/24)+DATE(1970,1,1)+(-5/24))</f>
        <v>41586.266840277778</v>
      </c>
      <c r="M1284" t="b">
        <v>1</v>
      </c>
      <c r="N1284">
        <v>274</v>
      </c>
      <c r="O1284" t="b">
        <v>1</v>
      </c>
      <c r="P1284" t="s">
        <v>8276</v>
      </c>
      <c r="Q1284" s="5">
        <f>E1284/D1284</f>
        <v>1.2361333333333333</v>
      </c>
      <c r="R1284" s="8">
        <f>E1284/N1284</f>
        <v>67.671532846715323</v>
      </c>
      <c r="S1284" s="9" t="str">
        <f>LEFT(P1284, SEARCH("/",P1284,1)-1)</f>
        <v>music</v>
      </c>
      <c r="T1284" s="9" t="str">
        <f>RIGHT(P1284,LEN(P1284)-SEARCH("/",P1284,1))</f>
        <v>rock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9">
        <f>(((I1285/60)/60/24)+DATE(1970,1,1)+(-5/24))</f>
        <v>41343.958333333328</v>
      </c>
      <c r="K1285">
        <v>1360948389</v>
      </c>
      <c r="L1285" s="19">
        <f>(((K1285/60)/60/24)+DATE(1970,1,1)+(-5/24))</f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5">
        <f>E1285/D1285</f>
        <v>2.1105</v>
      </c>
      <c r="R1285" s="8">
        <f>E1285/N1285</f>
        <v>95.931818181818187</v>
      </c>
      <c r="S1285" s="9" t="str">
        <f>LEFT(P1285, SEARCH("/",P1285,1)-1)</f>
        <v>music</v>
      </c>
      <c r="T1285" s="9" t="str">
        <f>RIGHT(P1285,LEN(P1285)-SEARCH("/",P1285,1))</f>
        <v>rock</v>
      </c>
    </row>
    <row r="1286" spans="1:20" ht="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9">
        <f>(((I1286/60)/60/24)+DATE(1970,1,1)+(-5/24))</f>
        <v>42735.499305555553</v>
      </c>
      <c r="K1286">
        <v>1481175482</v>
      </c>
      <c r="L1286" s="19">
        <f>(((K1286/60)/60/24)+DATE(1970,1,1)+(-5/24))</f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5">
        <f>E1286/D1286</f>
        <v>1.01</v>
      </c>
      <c r="R1286" s="8">
        <f>E1286/N1286</f>
        <v>65.161290322580641</v>
      </c>
      <c r="S1286" s="9" t="str">
        <f>LEFT(P1286, SEARCH("/",P1286,1)-1)</f>
        <v>theater</v>
      </c>
      <c r="T1286" s="9" t="str">
        <f>RIGHT(P1286,LEN(P1286)-SEARCH("/",P1286,1))</f>
        <v>plays</v>
      </c>
    </row>
    <row r="1287" spans="1:20" ht="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9">
        <f>(((I1287/60)/60/24)+DATE(1970,1,1)+(-5/24))</f>
        <v>42175.374710648146</v>
      </c>
      <c r="K1287">
        <v>1433512775</v>
      </c>
      <c r="L1287" s="19">
        <f>(((K1287/60)/60/24)+DATE(1970,1,1)+(-5/24))</f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5">
        <f>E1287/D1287</f>
        <v>1.0165</v>
      </c>
      <c r="R1287" s="8">
        <f>E1287/N1287</f>
        <v>32.269841269841272</v>
      </c>
      <c r="S1287" s="9" t="str">
        <f>LEFT(P1287, SEARCH("/",P1287,1)-1)</f>
        <v>theater</v>
      </c>
      <c r="T1287" s="9" t="str">
        <f>RIGHT(P1287,LEN(P1287)-SEARCH("/",P1287,1))</f>
        <v>plays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9">
        <f>(((I1288/60)/60/24)+DATE(1970,1,1)+(-5/24))</f>
        <v>42052.374999999993</v>
      </c>
      <c r="K1288">
        <v>1423041227</v>
      </c>
      <c r="L1288" s="19">
        <f>(((K1288/60)/60/24)+DATE(1970,1,1)+(-5/24))</f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5">
        <f>E1288/D1288</f>
        <v>1.0833333333333333</v>
      </c>
      <c r="R1288" s="8">
        <f>E1288/N1288</f>
        <v>81.25</v>
      </c>
      <c r="S1288" s="9" t="str">
        <f>LEFT(P1288, SEARCH("/",P1288,1)-1)</f>
        <v>theater</v>
      </c>
      <c r="T1288" s="9" t="str">
        <f>RIGHT(P1288,LEN(P1288)-SEARCH("/",P1288,1))</f>
        <v>plays</v>
      </c>
    </row>
    <row r="1289" spans="1:20" ht="6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9">
        <f>(((I1289/60)/60/24)+DATE(1970,1,1)+(-5/24))</f>
        <v>42167.412685185183</v>
      </c>
      <c r="K1289">
        <v>1428936856</v>
      </c>
      <c r="L1289" s="19">
        <f>(((K1289/60)/60/24)+DATE(1970,1,1)+(-5/24))</f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5">
        <f>E1289/D1289</f>
        <v>2.42</v>
      </c>
      <c r="R1289" s="8">
        <f>E1289/N1289</f>
        <v>24.2</v>
      </c>
      <c r="S1289" s="9" t="str">
        <f>LEFT(P1289, SEARCH("/",P1289,1)-1)</f>
        <v>theater</v>
      </c>
      <c r="T1289" s="9" t="str">
        <f>RIGHT(P1289,LEN(P1289)-SEARCH("/",P1289,1))</f>
        <v>plays</v>
      </c>
    </row>
    <row r="1290" spans="1:20" ht="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9">
        <f>(((I1290/60)/60/24)+DATE(1970,1,1)+(-5/24))</f>
        <v>42591.958333333336</v>
      </c>
      <c r="K1290">
        <v>1468122163</v>
      </c>
      <c r="L1290" s="19">
        <f>(((K1290/60)/60/24)+DATE(1970,1,1)+(-5/24))</f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5">
        <f>E1290/D1290</f>
        <v>1.0044999999999999</v>
      </c>
      <c r="R1290" s="8">
        <f>E1290/N1290</f>
        <v>65.868852459016395</v>
      </c>
      <c r="S1290" s="9" t="str">
        <f>LEFT(P1290, SEARCH("/",P1290,1)-1)</f>
        <v>theater</v>
      </c>
      <c r="T1290" s="9" t="str">
        <f>RIGHT(P1290,LEN(P1290)-SEARCH("/",P1290,1))</f>
        <v>plays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9">
        <f>(((I1291/60)/60/24)+DATE(1970,1,1)+(-5/24))</f>
        <v>42738.926446759251</v>
      </c>
      <c r="K1291">
        <v>1480907645</v>
      </c>
      <c r="L1291" s="19">
        <f>(((K1291/60)/60/24)+DATE(1970,1,1)+(-5/24))</f>
        <v>42708.926446759251</v>
      </c>
      <c r="M1291" t="b">
        <v>0</v>
      </c>
      <c r="N1291">
        <v>52</v>
      </c>
      <c r="O1291" t="b">
        <v>1</v>
      </c>
      <c r="P1291" t="s">
        <v>8271</v>
      </c>
      <c r="Q1291" s="5">
        <f>E1291/D1291</f>
        <v>1.2506666666666666</v>
      </c>
      <c r="R1291" s="8">
        <f>E1291/N1291</f>
        <v>36.07692307692308</v>
      </c>
      <c r="S1291" s="9" t="str">
        <f>LEFT(P1291, SEARCH("/",P1291,1)-1)</f>
        <v>theater</v>
      </c>
      <c r="T1291" s="9" t="str">
        <f>RIGHT(P1291,LEN(P1291)-SEARCH("/",P1291,1))</f>
        <v>plays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9">
        <f>(((I1292/60)/60/24)+DATE(1970,1,1)+(-5/24))</f>
        <v>42117.082638888889</v>
      </c>
      <c r="K1292">
        <v>1427121931</v>
      </c>
      <c r="L1292" s="19">
        <f>(((K1292/60)/60/24)+DATE(1970,1,1)+(-5/24))</f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5">
        <f>E1292/D1292</f>
        <v>1.0857142857142856</v>
      </c>
      <c r="R1292" s="8">
        <f>E1292/N1292</f>
        <v>44.186046511627907</v>
      </c>
      <c r="S1292" s="9" t="str">
        <f>LEFT(P1292, SEARCH("/",P1292,1)-1)</f>
        <v>theater</v>
      </c>
      <c r="T1292" s="9" t="str">
        <f>RIGHT(P1292,LEN(P1292)-SEARCH("/",P1292,1))</f>
        <v>plays</v>
      </c>
    </row>
    <row r="1293" spans="1:20" ht="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9">
        <f>(((I1293/60)/60/24)+DATE(1970,1,1)+(-5/24))</f>
        <v>42101.083333333336</v>
      </c>
      <c r="K1293">
        <v>1425224391</v>
      </c>
      <c r="L1293" s="19">
        <f>(((K1293/60)/60/24)+DATE(1970,1,1)+(-5/24))</f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5">
        <f>E1293/D1293</f>
        <v>1.4570000000000001</v>
      </c>
      <c r="R1293" s="8">
        <f>E1293/N1293</f>
        <v>104.07142857142857</v>
      </c>
      <c r="S1293" s="9" t="str">
        <f>LEFT(P1293, SEARCH("/",P1293,1)-1)</f>
        <v>theater</v>
      </c>
      <c r="T1293" s="9" t="str">
        <f>RIGHT(P1293,LEN(P1293)-SEARCH("/",P1293,1))</f>
        <v>plays</v>
      </c>
    </row>
    <row r="1294" spans="1:20" ht="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9">
        <f>(((I1294/60)/60/24)+DATE(1970,1,1)+(-5/24))</f>
        <v>42283.749305555553</v>
      </c>
      <c r="K1294">
        <v>1441822828</v>
      </c>
      <c r="L1294" s="19">
        <f>(((K1294/60)/60/24)+DATE(1970,1,1)+(-5/24))</f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5">
        <f>E1294/D1294</f>
        <v>1.1000000000000001</v>
      </c>
      <c r="R1294" s="8">
        <f>E1294/N1294</f>
        <v>35.96153846153846</v>
      </c>
      <c r="S1294" s="9" t="str">
        <f>LEFT(P1294, SEARCH("/",P1294,1)-1)</f>
        <v>theater</v>
      </c>
      <c r="T1294" s="9" t="str">
        <f>RIGHT(P1294,LEN(P1294)-SEARCH("/",P1294,1))</f>
        <v>plays</v>
      </c>
    </row>
    <row r="1295" spans="1:20" ht="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9">
        <f>(((I1295/60)/60/24)+DATE(1970,1,1)+(-5/24))</f>
        <v>42322.534386574065</v>
      </c>
      <c r="K1295">
        <v>1444927771</v>
      </c>
      <c r="L1295" s="19">
        <f>(((K1295/60)/60/24)+DATE(1970,1,1)+(-5/24))</f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5">
        <f>E1295/D1295</f>
        <v>1.0223333333333333</v>
      </c>
      <c r="R1295" s="8">
        <f>E1295/N1295</f>
        <v>127.79166666666667</v>
      </c>
      <c r="S1295" s="9" t="str">
        <f>LEFT(P1295, SEARCH("/",P1295,1)-1)</f>
        <v>theater</v>
      </c>
      <c r="T1295" s="9" t="str">
        <f>RIGHT(P1295,LEN(P1295)-SEARCH("/",P1295,1))</f>
        <v>plays</v>
      </c>
    </row>
    <row r="1296" spans="1:20" ht="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9">
        <f>(((I1296/60)/60/24)+DATE(1970,1,1)+(-5/24))</f>
        <v>42296.249999999993</v>
      </c>
      <c r="K1296">
        <v>1443696797</v>
      </c>
      <c r="L1296" s="19">
        <f>(((K1296/60)/60/24)+DATE(1970,1,1)+(-5/24))</f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5">
        <f>E1296/D1296</f>
        <v>1.22</v>
      </c>
      <c r="R1296" s="8">
        <f>E1296/N1296</f>
        <v>27.727272727272727</v>
      </c>
      <c r="S1296" s="9" t="str">
        <f>LEFT(P1296, SEARCH("/",P1296,1)-1)</f>
        <v>theater</v>
      </c>
      <c r="T1296" s="9" t="str">
        <f>RIGHT(P1296,LEN(P1296)-SEARCH("/",P1296,1))</f>
        <v>plays</v>
      </c>
    </row>
    <row r="1297" spans="1:20" ht="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9">
        <f>(((I1297/60)/60/24)+DATE(1970,1,1)+(-5/24))</f>
        <v>42214.499999999993</v>
      </c>
      <c r="K1297">
        <v>1435585497</v>
      </c>
      <c r="L1297" s="19">
        <f>(((K1297/60)/60/24)+DATE(1970,1,1)+(-5/24))</f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5">
        <f>E1297/D1297</f>
        <v>1.0196000000000001</v>
      </c>
      <c r="R1297" s="8">
        <f>E1297/N1297</f>
        <v>39.828125</v>
      </c>
      <c r="S1297" s="9" t="str">
        <f>LEFT(P1297, SEARCH("/",P1297,1)-1)</f>
        <v>theater</v>
      </c>
      <c r="T1297" s="9" t="str">
        <f>RIGHT(P1297,LEN(P1297)-SEARCH("/",P1297,1))</f>
        <v>plays</v>
      </c>
    </row>
    <row r="1298" spans="1:20" ht="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9">
        <f>(((I1298/60)/60/24)+DATE(1970,1,1)+(-5/24))</f>
        <v>42442.800613425927</v>
      </c>
      <c r="K1298">
        <v>1456189973</v>
      </c>
      <c r="L1298" s="19">
        <f>(((K1298/60)/60/24)+DATE(1970,1,1)+(-5/24))</f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5">
        <f>E1298/D1298</f>
        <v>1.411764705882353</v>
      </c>
      <c r="R1298" s="8">
        <f>E1298/N1298</f>
        <v>52.173913043478258</v>
      </c>
      <c r="S1298" s="9" t="str">
        <f>LEFT(P1298, SEARCH("/",P1298,1)-1)</f>
        <v>theater</v>
      </c>
      <c r="T1298" s="9" t="str">
        <f>RIGHT(P1298,LEN(P1298)-SEARCH("/",P1298,1))</f>
        <v>plays</v>
      </c>
    </row>
    <row r="1299" spans="1:20" ht="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9">
        <f>(((I1299/60)/60/24)+DATE(1970,1,1)+(-5/24))</f>
        <v>42491.538865740738</v>
      </c>
      <c r="K1299">
        <v>1459533358</v>
      </c>
      <c r="L1299" s="19">
        <f>(((K1299/60)/60/24)+DATE(1970,1,1)+(-5/24))</f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5">
        <f>E1299/D1299</f>
        <v>1.0952500000000001</v>
      </c>
      <c r="R1299" s="8">
        <f>E1299/N1299</f>
        <v>92.037815126050418</v>
      </c>
      <c r="S1299" s="9" t="str">
        <f>LEFT(P1299, SEARCH("/",P1299,1)-1)</f>
        <v>theater</v>
      </c>
      <c r="T1299" s="9" t="str">
        <f>RIGHT(P1299,LEN(P1299)-SEARCH("/",P1299,1))</f>
        <v>plays</v>
      </c>
    </row>
    <row r="1300" spans="1:20" ht="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9">
        <f>(((I1300/60)/60/24)+DATE(1970,1,1)+(-5/24))</f>
        <v>42488.472592592596</v>
      </c>
      <c r="K1300">
        <v>1459268432</v>
      </c>
      <c r="L1300" s="19">
        <f>(((K1300/60)/60/24)+DATE(1970,1,1)+(-5/24))</f>
        <v>42458.472592592596</v>
      </c>
      <c r="M1300" t="b">
        <v>0</v>
      </c>
      <c r="N1300">
        <v>33</v>
      </c>
      <c r="O1300" t="b">
        <v>1</v>
      </c>
      <c r="P1300" t="s">
        <v>8271</v>
      </c>
      <c r="Q1300" s="5">
        <f>E1300/D1300</f>
        <v>1.0465</v>
      </c>
      <c r="R1300" s="8">
        <f>E1300/N1300</f>
        <v>63.424242424242422</v>
      </c>
      <c r="S1300" s="9" t="str">
        <f>LEFT(P1300, SEARCH("/",P1300,1)-1)</f>
        <v>theater</v>
      </c>
      <c r="T1300" s="9" t="str">
        <f>RIGHT(P1300,LEN(P1300)-SEARCH("/",P1300,1))</f>
        <v>plays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9">
        <f>(((I1301/60)/60/24)+DATE(1970,1,1)+(-5/24))</f>
        <v>42199.606006944443</v>
      </c>
      <c r="K1301">
        <v>1434310359</v>
      </c>
      <c r="L1301" s="19">
        <f>(((K1301/60)/60/24)+DATE(1970,1,1)+(-5/24))</f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5">
        <f>E1301/D1301</f>
        <v>1.24</v>
      </c>
      <c r="R1301" s="8">
        <f>E1301/N1301</f>
        <v>135.625</v>
      </c>
      <c r="S1301" s="9" t="str">
        <f>LEFT(P1301, SEARCH("/",P1301,1)-1)</f>
        <v>theater</v>
      </c>
      <c r="T1301" s="9" t="str">
        <f>RIGHT(P1301,LEN(P1301)-SEARCH("/",P1301,1))</f>
        <v>plays</v>
      </c>
    </row>
    <row r="1302" spans="1:20" ht="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9">
        <f>(((I1302/60)/60/24)+DATE(1970,1,1)+(-5/24))</f>
        <v>42522.581249999996</v>
      </c>
      <c r="K1302">
        <v>1461427938</v>
      </c>
      <c r="L1302" s="19">
        <f>(((K1302/60)/60/24)+DATE(1970,1,1)+(-5/24))</f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5">
        <f>E1302/D1302</f>
        <v>1.35</v>
      </c>
      <c r="R1302" s="8">
        <f>E1302/N1302</f>
        <v>168.75</v>
      </c>
      <c r="S1302" s="9" t="str">
        <f>LEFT(P1302, SEARCH("/",P1302,1)-1)</f>
        <v>theater</v>
      </c>
      <c r="T1302" s="9" t="str">
        <f>RIGHT(P1302,LEN(P1302)-SEARCH("/",P1302,1))</f>
        <v>plays</v>
      </c>
    </row>
    <row r="1303" spans="1:20" ht="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9">
        <f>(((I1303/60)/60/24)+DATE(1970,1,1)+(-5/24))</f>
        <v>42205.916666666664</v>
      </c>
      <c r="K1303">
        <v>1436551178</v>
      </c>
      <c r="L1303" s="19">
        <f>(((K1303/60)/60/24)+DATE(1970,1,1)+(-5/24))</f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5">
        <f>E1303/D1303</f>
        <v>1.0275000000000001</v>
      </c>
      <c r="R1303" s="8">
        <f>E1303/N1303</f>
        <v>70.862068965517238</v>
      </c>
      <c r="S1303" s="9" t="str">
        <f>LEFT(P1303, SEARCH("/",P1303,1)-1)</f>
        <v>theater</v>
      </c>
      <c r="T1303" s="9" t="str">
        <f>RIGHT(P1303,LEN(P1303)-SEARCH("/",P1303,1))</f>
        <v>plays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9">
        <f>(((I1304/60)/60/24)+DATE(1970,1,1)+(-5/24))</f>
        <v>42704.891331018516</v>
      </c>
      <c r="K1304">
        <v>1477963411</v>
      </c>
      <c r="L1304" s="19">
        <f>(((K1304/60)/60/24)+DATE(1970,1,1)+(-5/24))</f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5">
        <f>E1304/D1304</f>
        <v>1</v>
      </c>
      <c r="R1304" s="8">
        <f>E1304/N1304</f>
        <v>50</v>
      </c>
      <c r="S1304" s="9" t="str">
        <f>LEFT(P1304, SEARCH("/",P1304,1)-1)</f>
        <v>theater</v>
      </c>
      <c r="T1304" s="9" t="str">
        <f>RIGHT(P1304,LEN(P1304)-SEARCH("/",P1304,1))</f>
        <v>plays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9">
        <f>(((I1305/60)/60/24)+DATE(1970,1,1)+(-5/24))</f>
        <v>42582.249999999993</v>
      </c>
      <c r="K1305">
        <v>1468578920</v>
      </c>
      <c r="L1305" s="19">
        <f>(((K1305/60)/60/24)+DATE(1970,1,1)+(-5/24))</f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5">
        <f>E1305/D1305</f>
        <v>1.3026085714285716</v>
      </c>
      <c r="R1305" s="8">
        <f>E1305/N1305</f>
        <v>42.214166666666671</v>
      </c>
      <c r="S1305" s="9" t="str">
        <f>LEFT(P1305, SEARCH("/",P1305,1)-1)</f>
        <v>theater</v>
      </c>
      <c r="T1305" s="9" t="str">
        <f>RIGHT(P1305,LEN(P1305)-SEARCH("/",P1305,1))</f>
        <v>plays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9">
        <f>(((I1306/60)/60/24)+DATE(1970,1,1)+(-5/24))</f>
        <v>42806.944502314807</v>
      </c>
      <c r="K1306">
        <v>1484196005</v>
      </c>
      <c r="L1306" s="19">
        <f>(((K1306/60)/60/24)+DATE(1970,1,1)+(-5/24))</f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5">
        <f>E1306/D1306</f>
        <v>0.39627499999999999</v>
      </c>
      <c r="R1306" s="8">
        <f>E1306/N1306</f>
        <v>152.41346153846155</v>
      </c>
      <c r="S1306" s="9" t="str">
        <f>LEFT(P1306, SEARCH("/",P1306,1)-1)</f>
        <v>technology</v>
      </c>
      <c r="T1306" s="9" t="str">
        <f>RIGHT(P1306,LEN(P1306)-SEARCH("/",P1306,1))</f>
        <v>wearables</v>
      </c>
    </row>
    <row r="1307" spans="1:20" ht="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9">
        <f>(((I1307/60)/60/24)+DATE(1970,1,1)+(-5/24))</f>
        <v>42572.520833333336</v>
      </c>
      <c r="K1307">
        <v>1466611108</v>
      </c>
      <c r="L1307" s="19">
        <f>(((K1307/60)/60/24)+DATE(1970,1,1)+(-5/24))</f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5">
        <f>E1307/D1307</f>
        <v>0.25976666666666665</v>
      </c>
      <c r="R1307" s="8">
        <f>E1307/N1307</f>
        <v>90.616279069767444</v>
      </c>
      <c r="S1307" s="9" t="str">
        <f>LEFT(P1307, SEARCH("/",P1307,1)-1)</f>
        <v>technology</v>
      </c>
      <c r="T1307" s="9" t="str">
        <f>RIGHT(P1307,LEN(P1307)-SEARCH("/",P1307,1))</f>
        <v>wearables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9">
        <f>(((I1308/60)/60/24)+DATE(1970,1,1)+(-5/24))</f>
        <v>41977.249236111107</v>
      </c>
      <c r="K1308">
        <v>1415098734</v>
      </c>
      <c r="L1308" s="19">
        <f>(((K1308/60)/60/24)+DATE(1970,1,1)+(-5/24))</f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5">
        <f>E1308/D1308</f>
        <v>0.65246363636363636</v>
      </c>
      <c r="R1308" s="8">
        <f>E1308/N1308</f>
        <v>201.60393258426967</v>
      </c>
      <c r="S1308" s="9" t="str">
        <f>LEFT(P1308, SEARCH("/",P1308,1)-1)</f>
        <v>technology</v>
      </c>
      <c r="T1308" s="9" t="str">
        <f>RIGHT(P1308,LEN(P1308)-SEARCH("/",P1308,1))</f>
        <v>wearables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9">
        <f>(((I1309/60)/60/24)+DATE(1970,1,1)+(-5/24))</f>
        <v>42417.294895833329</v>
      </c>
      <c r="K1309">
        <v>1453118679</v>
      </c>
      <c r="L1309" s="19">
        <f>(((K1309/60)/60/24)+DATE(1970,1,1)+(-5/24))</f>
        <v>42387.294895833329</v>
      </c>
      <c r="M1309" t="b">
        <v>0</v>
      </c>
      <c r="N1309">
        <v>45</v>
      </c>
      <c r="O1309" t="b">
        <v>0</v>
      </c>
      <c r="P1309" t="s">
        <v>8273</v>
      </c>
      <c r="Q1309" s="5">
        <f>E1309/D1309</f>
        <v>0.11514000000000001</v>
      </c>
      <c r="R1309" s="8">
        <f>E1309/N1309</f>
        <v>127.93333333333334</v>
      </c>
      <c r="S1309" s="9" t="str">
        <f>LEFT(P1309, SEARCH("/",P1309,1)-1)</f>
        <v>technology</v>
      </c>
      <c r="T1309" s="9" t="str">
        <f>RIGHT(P1309,LEN(P1309)-SEARCH("/",P1309,1))</f>
        <v>wearables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9">
        <f>(((I1310/60)/60/24)+DATE(1970,1,1)+(-5/24))</f>
        <v>42651.405231481483</v>
      </c>
      <c r="K1310">
        <v>1472481812</v>
      </c>
      <c r="L1310" s="19">
        <f>(((K1310/60)/60/24)+DATE(1970,1,1)+(-5/24))</f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5">
        <f>E1310/D1310</f>
        <v>0.11360000000000001</v>
      </c>
      <c r="R1310" s="8">
        <f>E1310/N1310</f>
        <v>29.894736842105264</v>
      </c>
      <c r="S1310" s="9" t="str">
        <f>LEFT(P1310, SEARCH("/",P1310,1)-1)</f>
        <v>technology</v>
      </c>
      <c r="T1310" s="9" t="str">
        <f>RIGHT(P1310,LEN(P1310)-SEARCH("/",P1310,1))</f>
        <v>wearables</v>
      </c>
    </row>
    <row r="1311" spans="1:20" ht="30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9">
        <f>(((I1311/60)/60/24)+DATE(1970,1,1)+(-5/24))</f>
        <v>42292.674398148149</v>
      </c>
      <c r="K1311">
        <v>1441919468</v>
      </c>
      <c r="L1311" s="19">
        <f>(((K1311/60)/60/24)+DATE(1970,1,1)+(-5/24))</f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5">
        <f>E1311/D1311</f>
        <v>1.1199130434782609</v>
      </c>
      <c r="R1311" s="8">
        <f>E1311/N1311</f>
        <v>367.97142857142859</v>
      </c>
      <c r="S1311" s="9" t="str">
        <f>LEFT(P1311, SEARCH("/",P1311,1)-1)</f>
        <v>technology</v>
      </c>
      <c r="T1311" s="9" t="str">
        <f>RIGHT(P1311,LEN(P1311)-SEARCH("/",P1311,1))</f>
        <v>wearables</v>
      </c>
    </row>
    <row r="1312" spans="1:20" ht="30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9">
        <f>(((I1312/60)/60/24)+DATE(1970,1,1)+(-5/24))</f>
        <v>42601.458912037029</v>
      </c>
      <c r="K1312">
        <v>1467734450</v>
      </c>
      <c r="L1312" s="19">
        <f>(((K1312/60)/60/24)+DATE(1970,1,1)+(-5/24))</f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5">
        <f>E1312/D1312</f>
        <v>0.155</v>
      </c>
      <c r="R1312" s="8">
        <f>E1312/N1312</f>
        <v>129.16666666666666</v>
      </c>
      <c r="S1312" s="9" t="str">
        <f>LEFT(P1312, SEARCH("/",P1312,1)-1)</f>
        <v>technology</v>
      </c>
      <c r="T1312" s="9" t="str">
        <f>RIGHT(P1312,LEN(P1312)-SEARCH("/",P1312,1))</f>
        <v>wearables</v>
      </c>
    </row>
    <row r="1313" spans="1:20" ht="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9">
        <f>(((I1313/60)/60/24)+DATE(1970,1,1)+(-5/24))</f>
        <v>42704.635636574072</v>
      </c>
      <c r="K1313">
        <v>1477509319</v>
      </c>
      <c r="L1313" s="19">
        <f>(((K1313/60)/60/24)+DATE(1970,1,1)+(-5/24))</f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5">
        <f>E1313/D1313</f>
        <v>0.32028000000000001</v>
      </c>
      <c r="R1313" s="8">
        <f>E1313/N1313</f>
        <v>800.7</v>
      </c>
      <c r="S1313" s="9" t="str">
        <f>LEFT(P1313, SEARCH("/",P1313,1)-1)</f>
        <v>technology</v>
      </c>
      <c r="T1313" s="9" t="str">
        <f>RIGHT(P1313,LEN(P1313)-SEARCH("/",P1313,1))</f>
        <v>wearables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9">
        <f>(((I1314/60)/60/24)+DATE(1970,1,1)+(-5/24))</f>
        <v>42112.494467592587</v>
      </c>
      <c r="K1314">
        <v>1426783922</v>
      </c>
      <c r="L1314" s="19">
        <f>(((K1314/60)/60/24)+DATE(1970,1,1)+(-5/24))</f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5">
        <f>E1314/D1314</f>
        <v>6.0869565217391303E-3</v>
      </c>
      <c r="R1314" s="8">
        <f>E1314/N1314</f>
        <v>28</v>
      </c>
      <c r="S1314" s="9" t="str">
        <f>LEFT(P1314, SEARCH("/",P1314,1)-1)</f>
        <v>technology</v>
      </c>
      <c r="T1314" s="9" t="str">
        <f>RIGHT(P1314,LEN(P1314)-SEARCH("/",P1314,1))</f>
        <v>wearables</v>
      </c>
    </row>
    <row r="1315" spans="1:20" ht="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9">
        <f>(((I1315/60)/60/24)+DATE(1970,1,1)+(-5/24))</f>
        <v>42432.50131944444</v>
      </c>
      <c r="K1315">
        <v>1454432514</v>
      </c>
      <c r="L1315" s="19">
        <f>(((K1315/60)/60/24)+DATE(1970,1,1)+(-5/24))</f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5">
        <f>E1315/D1315</f>
        <v>0.31114999999999998</v>
      </c>
      <c r="R1315" s="8">
        <f>E1315/N1315</f>
        <v>102.01639344262296</v>
      </c>
      <c r="S1315" s="9" t="str">
        <f>LEFT(P1315, SEARCH("/",P1315,1)-1)</f>
        <v>technology</v>
      </c>
      <c r="T1315" s="9" t="str">
        <f>RIGHT(P1315,LEN(P1315)-SEARCH("/",P1315,1))</f>
        <v>wearables</v>
      </c>
    </row>
    <row r="1316" spans="1:20" ht="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9">
        <f>(((I1316/60)/60/24)+DATE(1970,1,1)+(-5/24))</f>
        <v>42664.461342592585</v>
      </c>
      <c r="K1316">
        <v>1471881860</v>
      </c>
      <c r="L1316" s="19">
        <f>(((K1316/60)/60/24)+DATE(1970,1,1)+(-5/24))</f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5">
        <f>E1316/D1316</f>
        <v>1.1266666666666666E-2</v>
      </c>
      <c r="R1316" s="8">
        <f>E1316/N1316</f>
        <v>184.36363636363637</v>
      </c>
      <c r="S1316" s="9" t="str">
        <f>LEFT(P1316, SEARCH("/",P1316,1)-1)</f>
        <v>technology</v>
      </c>
      <c r="T1316" s="9" t="str">
        <f>RIGHT(P1316,LEN(P1316)-SEARCH("/",P1316,1))</f>
        <v>wearables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9">
        <f>(((I1317/60)/60/24)+DATE(1970,1,1)+(-5/24))</f>
        <v>42313.833333333336</v>
      </c>
      <c r="K1317">
        <v>1443700648</v>
      </c>
      <c r="L1317" s="19">
        <f>(((K1317/60)/60/24)+DATE(1970,1,1)+(-5/24))</f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5">
        <f>E1317/D1317</f>
        <v>0.40404000000000001</v>
      </c>
      <c r="R1317" s="8">
        <f>E1317/N1317</f>
        <v>162.91935483870967</v>
      </c>
      <c r="S1317" s="9" t="str">
        <f>LEFT(P1317, SEARCH("/",P1317,1)-1)</f>
        <v>technology</v>
      </c>
      <c r="T1317" s="9" t="str">
        <f>RIGHT(P1317,LEN(P1317)-SEARCH("/",P1317,1))</f>
        <v>wearables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9">
        <f>(((I1318/60)/60/24)+DATE(1970,1,1)+(-5/24))</f>
        <v>42428.753576388881</v>
      </c>
      <c r="K1318">
        <v>1453676709</v>
      </c>
      <c r="L1318" s="19">
        <f>(((K1318/60)/60/24)+DATE(1970,1,1)+(-5/24))</f>
        <v>42393.753576388881</v>
      </c>
      <c r="M1318" t="b">
        <v>0</v>
      </c>
      <c r="N1318">
        <v>1</v>
      </c>
      <c r="O1318" t="b">
        <v>0</v>
      </c>
      <c r="P1318" t="s">
        <v>8273</v>
      </c>
      <c r="Q1318" s="5">
        <f>E1318/D1318</f>
        <v>1.3333333333333333E-5</v>
      </c>
      <c r="R1318" s="8">
        <f>E1318/N1318</f>
        <v>1</v>
      </c>
      <c r="S1318" s="9" t="str">
        <f>LEFT(P1318, SEARCH("/",P1318,1)-1)</f>
        <v>technology</v>
      </c>
      <c r="T1318" s="9" t="str">
        <f>RIGHT(P1318,LEN(P1318)-SEARCH("/",P1318,1))</f>
        <v>wearables</v>
      </c>
    </row>
    <row r="1319" spans="1:20" ht="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9">
        <f>(((I1319/60)/60/24)+DATE(1970,1,1)+(-5/24))</f>
        <v>42572.374999999993</v>
      </c>
      <c r="K1319">
        <v>1464586746</v>
      </c>
      <c r="L1319" s="19">
        <f>(((K1319/60)/60/24)+DATE(1970,1,1)+(-5/24))</f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5">
        <f>E1319/D1319</f>
        <v>5.7334999999999997E-2</v>
      </c>
      <c r="R1319" s="8">
        <f>E1319/N1319</f>
        <v>603.52631578947364</v>
      </c>
      <c r="S1319" s="9" t="str">
        <f>LEFT(P1319, SEARCH("/",P1319,1)-1)</f>
        <v>technology</v>
      </c>
      <c r="T1319" s="9" t="str">
        <f>RIGHT(P1319,LEN(P1319)-SEARCH("/",P1319,1))</f>
        <v>wearables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9">
        <f>(((I1320/60)/60/24)+DATE(1970,1,1)+(-5/24))</f>
        <v>42014.835324074076</v>
      </c>
      <c r="K1320">
        <v>1418346172</v>
      </c>
      <c r="L1320" s="19">
        <f>(((K1320/60)/60/24)+DATE(1970,1,1)+(-5/24))</f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5">
        <f>E1320/D1320</f>
        <v>0.15325</v>
      </c>
      <c r="R1320" s="8">
        <f>E1320/N1320</f>
        <v>45.407407407407405</v>
      </c>
      <c r="S1320" s="9" t="str">
        <f>LEFT(P1320, SEARCH("/",P1320,1)-1)</f>
        <v>technology</v>
      </c>
      <c r="T1320" s="9" t="str">
        <f>RIGHT(P1320,LEN(P1320)-SEARCH("/",P1320,1))</f>
        <v>wearables</v>
      </c>
    </row>
    <row r="1321" spans="1:20" ht="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9">
        <f>(((I1321/60)/60/24)+DATE(1970,1,1)+(-5/24))</f>
        <v>41831.458333333328</v>
      </c>
      <c r="K1321">
        <v>1403810965</v>
      </c>
      <c r="L1321" s="19">
        <f>(((K1321/60)/60/24)+DATE(1970,1,1)+(-5/24))</f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5">
        <f>E1321/D1321</f>
        <v>0.15103448275862069</v>
      </c>
      <c r="R1321" s="8">
        <f>E1321/N1321</f>
        <v>97.333333333333329</v>
      </c>
      <c r="S1321" s="9" t="str">
        <f>LEFT(P1321, SEARCH("/",P1321,1)-1)</f>
        <v>technology</v>
      </c>
      <c r="T1321" s="9" t="str">
        <f>RIGHT(P1321,LEN(P1321)-SEARCH("/",P1321,1))</f>
        <v>wearables</v>
      </c>
    </row>
    <row r="1322" spans="1:20" ht="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9">
        <f>(((I1322/60)/60/24)+DATE(1970,1,1)+(-5/24))</f>
        <v>42734.749999999993</v>
      </c>
      <c r="K1322">
        <v>1480610046</v>
      </c>
      <c r="L1322" s="19">
        <f>(((K1322/60)/60/24)+DATE(1970,1,1)+(-5/24))</f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5">
        <f>E1322/D1322</f>
        <v>5.0299999999999997E-3</v>
      </c>
      <c r="R1322" s="8">
        <f>E1322/N1322</f>
        <v>167.66666666666666</v>
      </c>
      <c r="S1322" s="9" t="str">
        <f>LEFT(P1322, SEARCH("/",P1322,1)-1)</f>
        <v>technology</v>
      </c>
      <c r="T1322" s="9" t="str">
        <f>RIGHT(P1322,LEN(P1322)-SEARCH("/",P1322,1))</f>
        <v>wearables</v>
      </c>
    </row>
    <row r="1323" spans="1:20" ht="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9">
        <f>(((I1323/60)/60/24)+DATE(1970,1,1)+(-5/24))</f>
        <v>42727.540937499994</v>
      </c>
      <c r="K1323">
        <v>1479923937</v>
      </c>
      <c r="L1323" s="19">
        <f>(((K1323/60)/60/24)+DATE(1970,1,1)+(-5/24))</f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5">
        <f>E1323/D1323</f>
        <v>1.3028138528138528E-2</v>
      </c>
      <c r="R1323" s="8">
        <f>E1323/N1323</f>
        <v>859.85714285714289</v>
      </c>
      <c r="S1323" s="9" t="str">
        <f>LEFT(P1323, SEARCH("/",P1323,1)-1)</f>
        <v>technology</v>
      </c>
      <c r="T1323" s="9" t="str">
        <f>RIGHT(P1323,LEN(P1323)-SEARCH("/",P1323,1))</f>
        <v>wearables</v>
      </c>
    </row>
    <row r="1324" spans="1:20" ht="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9">
        <f>(((I1324/60)/60/24)+DATE(1970,1,1)+(-5/24))</f>
        <v>42145.448206018518</v>
      </c>
      <c r="K1324">
        <v>1429631125</v>
      </c>
      <c r="L1324" s="19">
        <f>(((K1324/60)/60/24)+DATE(1970,1,1)+(-5/24))</f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5">
        <f>E1324/D1324</f>
        <v>3.0285714285714286E-3</v>
      </c>
      <c r="R1324" s="8">
        <f>E1324/N1324</f>
        <v>26.5</v>
      </c>
      <c r="S1324" s="9" t="str">
        <f>LEFT(P1324, SEARCH("/",P1324,1)-1)</f>
        <v>technology</v>
      </c>
      <c r="T1324" s="9" t="str">
        <f>RIGHT(P1324,LEN(P1324)-SEARCH("/",P1324,1))</f>
        <v>wearables</v>
      </c>
    </row>
    <row r="1325" spans="1:20" ht="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9">
        <f>(((I1325/60)/60/24)+DATE(1970,1,1)+(-5/24))</f>
        <v>42486.079861111109</v>
      </c>
      <c r="K1325">
        <v>1458665146</v>
      </c>
      <c r="L1325" s="19">
        <f>(((K1325/60)/60/24)+DATE(1970,1,1)+(-5/24))</f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5">
        <f>E1325/D1325</f>
        <v>8.8800000000000004E-2</v>
      </c>
      <c r="R1325" s="8">
        <f>E1325/N1325</f>
        <v>30.272727272727273</v>
      </c>
      <c r="S1325" s="9" t="str">
        <f>LEFT(P1325, SEARCH("/",P1325,1)-1)</f>
        <v>technology</v>
      </c>
      <c r="T1325" s="9" t="str">
        <f>RIGHT(P1325,LEN(P1325)-SEARCH("/",P1325,1))</f>
        <v>wearables</v>
      </c>
    </row>
    <row r="1326" spans="1:20" ht="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9">
        <f>(((I1326/60)/60/24)+DATE(1970,1,1)+(-5/24))</f>
        <v>42656.425370370365</v>
      </c>
      <c r="K1326">
        <v>1473779552</v>
      </c>
      <c r="L1326" s="19">
        <f>(((K1326/60)/60/24)+DATE(1970,1,1)+(-5/24))</f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5">
        <f>E1326/D1326</f>
        <v>9.8400000000000001E-2</v>
      </c>
      <c r="R1326" s="8">
        <f>E1326/N1326</f>
        <v>54.666666666666664</v>
      </c>
      <c r="S1326" s="9" t="str">
        <f>LEFT(P1326, SEARCH("/",P1326,1)-1)</f>
        <v>technology</v>
      </c>
      <c r="T1326" s="9" t="str">
        <f>RIGHT(P1326,LEN(P1326)-SEARCH("/",P1326,1))</f>
        <v>wearables</v>
      </c>
    </row>
    <row r="1327" spans="1:20" ht="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9">
        <f>(((I1327/60)/60/24)+DATE(1970,1,1)+(-5/24))</f>
        <v>42733.877719907403</v>
      </c>
      <c r="K1327">
        <v>1480471435</v>
      </c>
      <c r="L1327" s="19">
        <f>(((K1327/60)/60/24)+DATE(1970,1,1)+(-5/24))</f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5">
        <f>E1327/D1327</f>
        <v>2.4299999999999999E-2</v>
      </c>
      <c r="R1327" s="8">
        <f>E1327/N1327</f>
        <v>60.75</v>
      </c>
      <c r="S1327" s="9" t="str">
        <f>LEFT(P1327, SEARCH("/",P1327,1)-1)</f>
        <v>technology</v>
      </c>
      <c r="T1327" s="9" t="str">
        <f>RIGHT(P1327,LEN(P1327)-SEARCH("/",P1327,1))</f>
        <v>wearables</v>
      </c>
    </row>
    <row r="1328" spans="1:20" ht="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9">
        <f>(((I1328/60)/60/24)+DATE(1970,1,1)+(-5/24))</f>
        <v>42019.583657407398</v>
      </c>
      <c r="K1328">
        <v>1417460428</v>
      </c>
      <c r="L1328" s="19">
        <f>(((K1328/60)/60/24)+DATE(1970,1,1)+(-5/24))</f>
        <v>41974.583657407398</v>
      </c>
      <c r="M1328" t="b">
        <v>0</v>
      </c>
      <c r="N1328">
        <v>11</v>
      </c>
      <c r="O1328" t="b">
        <v>0</v>
      </c>
      <c r="P1328" t="s">
        <v>8273</v>
      </c>
      <c r="Q1328" s="5">
        <f>E1328/D1328</f>
        <v>1.1299999999999999E-2</v>
      </c>
      <c r="R1328" s="8">
        <f>E1328/N1328</f>
        <v>102.72727272727273</v>
      </c>
      <c r="S1328" s="9" t="str">
        <f>LEFT(P1328, SEARCH("/",P1328,1)-1)</f>
        <v>technology</v>
      </c>
      <c r="T1328" s="9" t="str">
        <f>RIGHT(P1328,LEN(P1328)-SEARCH("/",P1328,1))</f>
        <v>wearables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9">
        <f>(((I1329/60)/60/24)+DATE(1970,1,1)+(-5/24))</f>
        <v>42153.470312500001</v>
      </c>
      <c r="K1329">
        <v>1430324235</v>
      </c>
      <c r="L1329" s="19">
        <f>(((K1329/60)/60/24)+DATE(1970,1,1)+(-5/24))</f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5">
        <f>E1329/D1329</f>
        <v>3.5520833333333335E-2</v>
      </c>
      <c r="R1329" s="8">
        <f>E1329/N1329</f>
        <v>41.585365853658537</v>
      </c>
      <c r="S1329" s="9" t="str">
        <f>LEFT(P1329, SEARCH("/",P1329,1)-1)</f>
        <v>technology</v>
      </c>
      <c r="T1329" s="9" t="str">
        <f>RIGHT(P1329,LEN(P1329)-SEARCH("/",P1329,1))</f>
        <v>wearables</v>
      </c>
    </row>
    <row r="1330" spans="1:20" ht="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9">
        <f>(((I1330/60)/60/24)+DATE(1970,1,1)+(-5/24))</f>
        <v>42657.434421296297</v>
      </c>
      <c r="K1330">
        <v>1472570734</v>
      </c>
      <c r="L1330" s="19">
        <f>(((K1330/60)/60/24)+DATE(1970,1,1)+(-5/24))</f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5">
        <f>E1330/D1330</f>
        <v>2.3306666666666667E-2</v>
      </c>
      <c r="R1330" s="8">
        <f>E1330/N1330</f>
        <v>116.53333333333333</v>
      </c>
      <c r="S1330" s="9" t="str">
        <f>LEFT(P1330, SEARCH("/",P1330,1)-1)</f>
        <v>technology</v>
      </c>
      <c r="T1330" s="9" t="str">
        <f>RIGHT(P1330,LEN(P1330)-SEARCH("/",P1330,1))</f>
        <v>wearables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9">
        <f>(((I1331/60)/60/24)+DATE(1970,1,1)+(-5/24))</f>
        <v>41975.054918981477</v>
      </c>
      <c r="K1331">
        <v>1414041545</v>
      </c>
      <c r="L1331" s="19">
        <f>(((K1331/60)/60/24)+DATE(1970,1,1)+(-5/24))</f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5">
        <f>E1331/D1331</f>
        <v>8.1600000000000006E-3</v>
      </c>
      <c r="R1331" s="8">
        <f>E1331/N1331</f>
        <v>45.333333333333336</v>
      </c>
      <c r="S1331" s="9" t="str">
        <f>LEFT(P1331, SEARCH("/",P1331,1)-1)</f>
        <v>technology</v>
      </c>
      <c r="T1331" s="9" t="str">
        <f>RIGHT(P1331,LEN(P1331)-SEARCH("/",P1331,1))</f>
        <v>wearables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9">
        <f>(((I1332/60)/60/24)+DATE(1970,1,1)+(-5/24))</f>
        <v>42552.958333333336</v>
      </c>
      <c r="K1332">
        <v>1464763109</v>
      </c>
      <c r="L1332" s="19">
        <f>(((K1332/60)/60/24)+DATE(1970,1,1)+(-5/24))</f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5">
        <f>E1332/D1332</f>
        <v>0.22494285714285714</v>
      </c>
      <c r="R1332" s="8">
        <f>E1332/N1332</f>
        <v>157.46</v>
      </c>
      <c r="S1332" s="9" t="str">
        <f>LEFT(P1332, SEARCH("/",P1332,1)-1)</f>
        <v>technology</v>
      </c>
      <c r="T1332" s="9" t="str">
        <f>RIGHT(P1332,LEN(P1332)-SEARCH("/",P1332,1))</f>
        <v>wearables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9">
        <f>(((I1333/60)/60/24)+DATE(1970,1,1)+(-5/24))</f>
        <v>42599.295763888884</v>
      </c>
      <c r="K1333">
        <v>1468843554</v>
      </c>
      <c r="L1333" s="19">
        <f>(((K1333/60)/60/24)+DATE(1970,1,1)+(-5/24))</f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5">
        <f>E1333/D1333</f>
        <v>1.3668E-2</v>
      </c>
      <c r="R1333" s="8">
        <f>E1333/N1333</f>
        <v>100.5</v>
      </c>
      <c r="S1333" s="9" t="str">
        <f>LEFT(P1333, SEARCH("/",P1333,1)-1)</f>
        <v>technology</v>
      </c>
      <c r="T1333" s="9" t="str">
        <f>RIGHT(P1333,LEN(P1333)-SEARCH("/",P1333,1))</f>
        <v>wearables</v>
      </c>
    </row>
    <row r="1334" spans="1:20" ht="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9">
        <f>(((I1334/60)/60/24)+DATE(1970,1,1)+(-5/24))</f>
        <v>42761.851944444446</v>
      </c>
      <c r="K1334">
        <v>1482888408</v>
      </c>
      <c r="L1334" s="19">
        <f>(((K1334/60)/60/24)+DATE(1970,1,1)+(-5/24))</f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5">
        <f>E1334/D1334</f>
        <v>0</v>
      </c>
      <c r="R1334" s="8" t="e">
        <f>E1334/N1334</f>
        <v>#DIV/0!</v>
      </c>
      <c r="S1334" s="9" t="str">
        <f>LEFT(P1334, SEARCH("/",P1334,1)-1)</f>
        <v>technology</v>
      </c>
      <c r="T1334" s="9" t="str">
        <f>RIGHT(P1334,LEN(P1334)-SEARCH("/",P1334,1))</f>
        <v>wearables</v>
      </c>
    </row>
    <row r="1335" spans="1:20" ht="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9">
        <f>(((I1335/60)/60/24)+DATE(1970,1,1)+(-5/24))</f>
        <v>41835.8984375</v>
      </c>
      <c r="K1335">
        <v>1402886025</v>
      </c>
      <c r="L1335" s="19">
        <f>(((K1335/60)/60/24)+DATE(1970,1,1)+(-5/24))</f>
        <v>41805.8984375</v>
      </c>
      <c r="M1335" t="b">
        <v>0</v>
      </c>
      <c r="N1335">
        <v>0</v>
      </c>
      <c r="O1335" t="b">
        <v>0</v>
      </c>
      <c r="P1335" t="s">
        <v>8273</v>
      </c>
      <c r="Q1335" s="5">
        <f>E1335/D1335</f>
        <v>0</v>
      </c>
      <c r="R1335" s="8" t="e">
        <f>E1335/N1335</f>
        <v>#DIV/0!</v>
      </c>
      <c r="S1335" s="9" t="str">
        <f>LEFT(P1335, SEARCH("/",P1335,1)-1)</f>
        <v>technology</v>
      </c>
      <c r="T1335" s="9" t="str">
        <f>RIGHT(P1335,LEN(P1335)-SEARCH("/",P1335,1))</f>
        <v>wearables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9">
        <f>(((I1336/60)/60/24)+DATE(1970,1,1)+(-5/24))</f>
        <v>42440.565821759257</v>
      </c>
      <c r="K1336">
        <v>1455129287</v>
      </c>
      <c r="L1336" s="19">
        <f>(((K1336/60)/60/24)+DATE(1970,1,1)+(-5/24))</f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5">
        <f>E1336/D1336</f>
        <v>0.10754135338345865</v>
      </c>
      <c r="R1336" s="8">
        <f>E1336/N1336</f>
        <v>51.822463768115945</v>
      </c>
      <c r="S1336" s="9" t="str">
        <f>LEFT(P1336, SEARCH("/",P1336,1)-1)</f>
        <v>technology</v>
      </c>
      <c r="T1336" s="9" t="str">
        <f>RIGHT(P1336,LEN(P1336)-SEARCH("/",P1336,1))</f>
        <v>wearables</v>
      </c>
    </row>
    <row r="1337" spans="1:20" ht="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9">
        <f>(((I1337/60)/60/24)+DATE(1970,1,1)+(-5/24))</f>
        <v>42343.728032407402</v>
      </c>
      <c r="K1337">
        <v>1446762502</v>
      </c>
      <c r="L1337" s="19">
        <f>(((K1337/60)/60/24)+DATE(1970,1,1)+(-5/24))</f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5">
        <f>E1337/D1337</f>
        <v>0.1976</v>
      </c>
      <c r="R1337" s="8">
        <f>E1337/N1337</f>
        <v>308.75</v>
      </c>
      <c r="S1337" s="9" t="str">
        <f>LEFT(P1337, SEARCH("/",P1337,1)-1)</f>
        <v>technology</v>
      </c>
      <c r="T1337" s="9" t="str">
        <f>RIGHT(P1337,LEN(P1337)-SEARCH("/",P1337,1))</f>
        <v>wearables</v>
      </c>
    </row>
    <row r="1338" spans="1:20" ht="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9">
        <f>(((I1338/60)/60/24)+DATE(1970,1,1)+(-5/24))</f>
        <v>41990.655416666668</v>
      </c>
      <c r="K1338">
        <v>1415825028</v>
      </c>
      <c r="L1338" s="19">
        <f>(((K1338/60)/60/24)+DATE(1970,1,1)+(-5/24))</f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5">
        <f>E1338/D1338</f>
        <v>0.84946999999999995</v>
      </c>
      <c r="R1338" s="8">
        <f>E1338/N1338</f>
        <v>379.22767857142856</v>
      </c>
      <c r="S1338" s="9" t="str">
        <f>LEFT(P1338, SEARCH("/",P1338,1)-1)</f>
        <v>technology</v>
      </c>
      <c r="T1338" s="9" t="str">
        <f>RIGHT(P1338,LEN(P1338)-SEARCH("/",P1338,1))</f>
        <v>wearables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9">
        <f>(((I1339/60)/60/24)+DATE(1970,1,1)+(-5/24))</f>
        <v>42797.368969907409</v>
      </c>
      <c r="K1339">
        <v>1485957079</v>
      </c>
      <c r="L1339" s="19">
        <f>(((K1339/60)/60/24)+DATE(1970,1,1)+(-5/24))</f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5">
        <f>E1339/D1339</f>
        <v>0.49381999999999998</v>
      </c>
      <c r="R1339" s="8">
        <f>E1339/N1339</f>
        <v>176.36428571428573</v>
      </c>
      <c r="S1339" s="9" t="str">
        <f>LEFT(P1339, SEARCH("/",P1339,1)-1)</f>
        <v>technology</v>
      </c>
      <c r="T1339" s="9" t="str">
        <f>RIGHT(P1339,LEN(P1339)-SEARCH("/",P1339,1))</f>
        <v>wearables</v>
      </c>
    </row>
    <row r="1340" spans="1:20" ht="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9">
        <f>(((I1340/60)/60/24)+DATE(1970,1,1)+(-5/24))</f>
        <v>42218.595289351848</v>
      </c>
      <c r="K1340">
        <v>1435951033</v>
      </c>
      <c r="L1340" s="19">
        <f>(((K1340/60)/60/24)+DATE(1970,1,1)+(-5/24))</f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5">
        <f>E1340/D1340</f>
        <v>3.3033333333333331E-2</v>
      </c>
      <c r="R1340" s="8">
        <f>E1340/N1340</f>
        <v>66.066666666666663</v>
      </c>
      <c r="S1340" s="9" t="str">
        <f>LEFT(P1340, SEARCH("/",P1340,1)-1)</f>
        <v>technology</v>
      </c>
      <c r="T1340" s="9" t="str">
        <f>RIGHT(P1340,LEN(P1340)-SEARCH("/",P1340,1))</f>
        <v>wearables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9">
        <f>(((I1341/60)/60/24)+DATE(1970,1,1)+(-5/24))</f>
        <v>41981.480497685181</v>
      </c>
      <c r="K1341">
        <v>1414164715</v>
      </c>
      <c r="L1341" s="19">
        <f>(((K1341/60)/60/24)+DATE(1970,1,1)+(-5/24))</f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5">
        <f>E1341/D1341</f>
        <v>6.6339999999999996E-2</v>
      </c>
      <c r="R1341" s="8">
        <f>E1341/N1341</f>
        <v>89.648648648648646</v>
      </c>
      <c r="S1341" s="9" t="str">
        <f>LEFT(P1341, SEARCH("/",P1341,1)-1)</f>
        <v>technology</v>
      </c>
      <c r="T1341" s="9" t="str">
        <f>RIGHT(P1341,LEN(P1341)-SEARCH("/",P1341,1))</f>
        <v>wearables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9">
        <f>(((I1342/60)/60/24)+DATE(1970,1,1)+(-5/24))</f>
        <v>41866.387187499997</v>
      </c>
      <c r="K1342">
        <v>1405520253</v>
      </c>
      <c r="L1342" s="19">
        <f>(((K1342/60)/60/24)+DATE(1970,1,1)+(-5/24))</f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5">
        <f>E1342/D1342</f>
        <v>0</v>
      </c>
      <c r="R1342" s="8" t="e">
        <f>E1342/N1342</f>
        <v>#DIV/0!</v>
      </c>
      <c r="S1342" s="9" t="str">
        <f>LEFT(P1342, SEARCH("/",P1342,1)-1)</f>
        <v>technology</v>
      </c>
      <c r="T1342" s="9" t="str">
        <f>RIGHT(P1342,LEN(P1342)-SEARCH("/",P1342,1))</f>
        <v>wearables</v>
      </c>
    </row>
    <row r="1343" spans="1:20" ht="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9">
        <f>(((I1343/60)/60/24)+DATE(1970,1,1)+(-5/24))</f>
        <v>42644.415706018517</v>
      </c>
      <c r="K1343">
        <v>1472569117</v>
      </c>
      <c r="L1343" s="19">
        <f>(((K1343/60)/60/24)+DATE(1970,1,1)+(-5/24))</f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5">
        <f>E1343/D1343</f>
        <v>0.7036</v>
      </c>
      <c r="R1343" s="8">
        <f>E1343/N1343</f>
        <v>382.39130434782606</v>
      </c>
      <c r="S1343" s="9" t="str">
        <f>LEFT(P1343, SEARCH("/",P1343,1)-1)</f>
        <v>technology</v>
      </c>
      <c r="T1343" s="9" t="str">
        <f>RIGHT(P1343,LEN(P1343)-SEARCH("/",P1343,1))</f>
        <v>wearables</v>
      </c>
    </row>
    <row r="1344" spans="1:20" ht="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9">
        <f>(((I1344/60)/60/24)+DATE(1970,1,1)+(-5/24))</f>
        <v>42202.608090277768</v>
      </c>
      <c r="K1344">
        <v>1434569739</v>
      </c>
      <c r="L1344" s="19">
        <f>(((K1344/60)/60/24)+DATE(1970,1,1)+(-5/24))</f>
        <v>42172.608090277768</v>
      </c>
      <c r="M1344" t="b">
        <v>0</v>
      </c>
      <c r="N1344">
        <v>1</v>
      </c>
      <c r="O1344" t="b">
        <v>0</v>
      </c>
      <c r="P1344" t="s">
        <v>8273</v>
      </c>
      <c r="Q1344" s="5">
        <f>E1344/D1344</f>
        <v>2E-3</v>
      </c>
      <c r="R1344" s="8">
        <f>E1344/N1344</f>
        <v>100</v>
      </c>
      <c r="S1344" s="9" t="str">
        <f>LEFT(P1344, SEARCH("/",P1344,1)-1)</f>
        <v>technology</v>
      </c>
      <c r="T1344" s="9" t="str">
        <f>RIGHT(P1344,LEN(P1344)-SEARCH("/",P1344,1))</f>
        <v>wearables</v>
      </c>
    </row>
    <row r="1345" spans="1:20" ht="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9">
        <f>(((I1345/60)/60/24)+DATE(1970,1,1)+(-5/24))</f>
        <v>42600.957638888889</v>
      </c>
      <c r="K1345">
        <v>1466512683</v>
      </c>
      <c r="L1345" s="19">
        <f>(((K1345/60)/60/24)+DATE(1970,1,1)+(-5/24))</f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5">
        <f>E1345/D1345</f>
        <v>1.02298</v>
      </c>
      <c r="R1345" s="8">
        <f>E1345/N1345</f>
        <v>158.35603715170279</v>
      </c>
      <c r="S1345" s="9" t="str">
        <f>LEFT(P1345, SEARCH("/",P1345,1)-1)</f>
        <v>technology</v>
      </c>
      <c r="T1345" s="9" t="str">
        <f>RIGHT(P1345,LEN(P1345)-SEARCH("/",P1345,1))</f>
        <v>wearables</v>
      </c>
    </row>
    <row r="1346" spans="1:20" ht="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9">
        <f>(((I1346/60)/60/24)+DATE(1970,1,1)+(-5/24))</f>
        <v>42551.581469907404</v>
      </c>
      <c r="K1346">
        <v>1464807439</v>
      </c>
      <c r="L1346" s="19">
        <f>(((K1346/60)/60/24)+DATE(1970,1,1)+(-5/24))</f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5">
        <f>E1346/D1346</f>
        <v>3.7773333333333334</v>
      </c>
      <c r="R1346" s="8">
        <f>E1346/N1346</f>
        <v>40.762589928057551</v>
      </c>
      <c r="S1346" s="9" t="str">
        <f>LEFT(P1346, SEARCH("/",P1346,1)-1)</f>
        <v>publishing</v>
      </c>
      <c r="T1346" s="9" t="str">
        <f>RIGHT(P1346,LEN(P1346)-SEARCH("/",P1346,1))</f>
        <v>nonfiction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9">
        <f>(((I1347/60)/60/24)+DATE(1970,1,1)+(-5/24))</f>
        <v>41834.606006944443</v>
      </c>
      <c r="K1347">
        <v>1402342359</v>
      </c>
      <c r="L1347" s="19">
        <f>(((K1347/60)/60/24)+DATE(1970,1,1)+(-5/24))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5">
        <f>E1347/D1347</f>
        <v>1.25</v>
      </c>
      <c r="R1347" s="8">
        <f>E1347/N1347</f>
        <v>53.571428571428569</v>
      </c>
      <c r="S1347" s="9" t="str">
        <f>LEFT(P1347, SEARCH("/",P1347,1)-1)</f>
        <v>publishing</v>
      </c>
      <c r="T1347" s="9" t="str">
        <f>RIGHT(P1347,LEN(P1347)-SEARCH("/",P1347,1))</f>
        <v>nonfiction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9">
        <f>(((I1348/60)/60/24)+DATE(1970,1,1)+(-5/24))</f>
        <v>41451.867488425924</v>
      </c>
      <c r="K1348">
        <v>1369705751</v>
      </c>
      <c r="L1348" s="19">
        <f>(((K1348/60)/60/24)+DATE(1970,1,1)+(-5/24))</f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5">
        <f>E1348/D1348</f>
        <v>1.473265306122449</v>
      </c>
      <c r="R1348" s="8">
        <f>E1348/N1348</f>
        <v>48.449664429530202</v>
      </c>
      <c r="S1348" s="9" t="str">
        <f>LEFT(P1348, SEARCH("/",P1348,1)-1)</f>
        <v>publishing</v>
      </c>
      <c r="T1348" s="9" t="str">
        <f>RIGHT(P1348,LEN(P1348)-SEARCH("/",P1348,1))</f>
        <v>nonfiction</v>
      </c>
    </row>
    <row r="1349" spans="1:20" ht="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9">
        <f>(((I1349/60)/60/24)+DATE(1970,1,1)+(-5/24))</f>
        <v>42070.429687499993</v>
      </c>
      <c r="K1349">
        <v>1423149525</v>
      </c>
      <c r="L1349" s="19">
        <f>(((K1349/60)/60/24)+DATE(1970,1,1)+(-5/24))</f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5">
        <f>E1349/D1349</f>
        <v>1.022</v>
      </c>
      <c r="R1349" s="8">
        <f>E1349/N1349</f>
        <v>82.41935483870968</v>
      </c>
      <c r="S1349" s="9" t="str">
        <f>LEFT(P1349, SEARCH("/",P1349,1)-1)</f>
        <v>publishing</v>
      </c>
      <c r="T1349" s="9" t="str">
        <f>RIGHT(P1349,LEN(P1349)-SEARCH("/",P1349,1))</f>
        <v>nonfiction</v>
      </c>
    </row>
    <row r="1350" spans="1:20" ht="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9">
        <f>(((I1350/60)/60/24)+DATE(1970,1,1)+(-5/24))</f>
        <v>41991.29783564814</v>
      </c>
      <c r="K1350">
        <v>1416485333</v>
      </c>
      <c r="L1350" s="19">
        <f>(((K1350/60)/60/24)+DATE(1970,1,1)+(-5/24))</f>
        <v>41963.29783564814</v>
      </c>
      <c r="M1350" t="b">
        <v>0</v>
      </c>
      <c r="N1350">
        <v>26</v>
      </c>
      <c r="O1350" t="b">
        <v>1</v>
      </c>
      <c r="P1350" t="s">
        <v>8274</v>
      </c>
      <c r="Q1350" s="5">
        <f>E1350/D1350</f>
        <v>1.018723404255319</v>
      </c>
      <c r="R1350" s="8">
        <f>E1350/N1350</f>
        <v>230.19230769230768</v>
      </c>
      <c r="S1350" s="9" t="str">
        <f>LEFT(P1350, SEARCH("/",P1350,1)-1)</f>
        <v>publishing</v>
      </c>
      <c r="T1350" s="9" t="str">
        <f>RIGHT(P1350,LEN(P1350)-SEARCH("/",P1350,1))</f>
        <v>nonfiction</v>
      </c>
    </row>
    <row r="1351" spans="1:20" ht="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9">
        <f>(((I1351/60)/60/24)+DATE(1970,1,1)+(-5/24))</f>
        <v>42354.082638888889</v>
      </c>
      <c r="K1351">
        <v>1447055935</v>
      </c>
      <c r="L1351" s="19">
        <f>(((K1351/60)/60/24)+DATE(1970,1,1)+(-5/24))</f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5">
        <f>E1351/D1351</f>
        <v>2.0419999999999998</v>
      </c>
      <c r="R1351" s="8">
        <f>E1351/N1351</f>
        <v>59.360465116279073</v>
      </c>
      <c r="S1351" s="9" t="str">
        <f>LEFT(P1351, SEARCH("/",P1351,1)-1)</f>
        <v>publishing</v>
      </c>
      <c r="T1351" s="9" t="str">
        <f>RIGHT(P1351,LEN(P1351)-SEARCH("/",P1351,1))</f>
        <v>nonfiction</v>
      </c>
    </row>
    <row r="1352" spans="1:20" ht="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9">
        <f>(((I1352/60)/60/24)+DATE(1970,1,1)+(-5/24))</f>
        <v>42363.804791666662</v>
      </c>
      <c r="K1352">
        <v>1448497134</v>
      </c>
      <c r="L1352" s="19">
        <f>(((K1352/60)/60/24)+DATE(1970,1,1)+(-5/24))</f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5">
        <f>E1352/D1352</f>
        <v>1.0405</v>
      </c>
      <c r="R1352" s="8">
        <f>E1352/N1352</f>
        <v>66.698717948717942</v>
      </c>
      <c r="S1352" s="9" t="str">
        <f>LEFT(P1352, SEARCH("/",P1352,1)-1)</f>
        <v>publishing</v>
      </c>
      <c r="T1352" s="9" t="str">
        <f>RIGHT(P1352,LEN(P1352)-SEARCH("/",P1352,1))</f>
        <v>nonfiction</v>
      </c>
    </row>
    <row r="1353" spans="1:20" ht="30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9">
        <f>(((I1353/60)/60/24)+DATE(1970,1,1)+(-5/24))</f>
        <v>42412.531759259255</v>
      </c>
      <c r="K1353">
        <v>1452707144</v>
      </c>
      <c r="L1353" s="19">
        <f>(((K1353/60)/60/24)+DATE(1970,1,1)+(-5/24))</f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5">
        <f>E1353/D1353</f>
        <v>1.0126500000000001</v>
      </c>
      <c r="R1353" s="8">
        <f>E1353/N1353</f>
        <v>168.77500000000001</v>
      </c>
      <c r="S1353" s="9" t="str">
        <f>LEFT(P1353, SEARCH("/",P1353,1)-1)</f>
        <v>publishing</v>
      </c>
      <c r="T1353" s="9" t="str">
        <f>RIGHT(P1353,LEN(P1353)-SEARCH("/",P1353,1))</f>
        <v>nonfiction</v>
      </c>
    </row>
    <row r="1354" spans="1:20" ht="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9">
        <f>(((I1354/60)/60/24)+DATE(1970,1,1)+(-5/24))</f>
        <v>42251.957638888889</v>
      </c>
      <c r="K1354">
        <v>1436968366</v>
      </c>
      <c r="L1354" s="19">
        <f>(((K1354/60)/60/24)+DATE(1970,1,1)+(-5/24))</f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5">
        <f>E1354/D1354</f>
        <v>1.3613999999999999</v>
      </c>
      <c r="R1354" s="8">
        <f>E1354/N1354</f>
        <v>59.973568281938327</v>
      </c>
      <c r="S1354" s="9" t="str">
        <f>LEFT(P1354, SEARCH("/",P1354,1)-1)</f>
        <v>publishing</v>
      </c>
      <c r="T1354" s="9" t="str">
        <f>RIGHT(P1354,LEN(P1354)-SEARCH("/",P1354,1))</f>
        <v>nonfiction</v>
      </c>
    </row>
    <row r="1355" spans="1:20" ht="30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9">
        <f>(((I1355/60)/60/24)+DATE(1970,1,1)+(-5/24))</f>
        <v>41343.791666666664</v>
      </c>
      <c r="K1355">
        <v>1359946188</v>
      </c>
      <c r="L1355" s="19">
        <f>(((K1355/60)/60/24)+DATE(1970,1,1)+(-5/24))</f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5">
        <f>E1355/D1355</f>
        <v>1.3360000000000001</v>
      </c>
      <c r="R1355" s="8">
        <f>E1355/N1355</f>
        <v>31.80952380952381</v>
      </c>
      <c r="S1355" s="9" t="str">
        <f>LEFT(P1355, SEARCH("/",P1355,1)-1)</f>
        <v>publishing</v>
      </c>
      <c r="T1355" s="9" t="str">
        <f>RIGHT(P1355,LEN(P1355)-SEARCH("/",P1355,1))</f>
        <v>nonfiction</v>
      </c>
    </row>
    <row r="1356" spans="1:20" ht="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9">
        <f>(((I1356/60)/60/24)+DATE(1970,1,1)+(-5/24))</f>
        <v>42532.599293981482</v>
      </c>
      <c r="K1356">
        <v>1463080979</v>
      </c>
      <c r="L1356" s="19">
        <f>(((K1356/60)/60/24)+DATE(1970,1,1)+(-5/24))</f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5">
        <f>E1356/D1356</f>
        <v>1.3025</v>
      </c>
      <c r="R1356" s="8">
        <f>E1356/N1356</f>
        <v>24.421875</v>
      </c>
      <c r="S1356" s="9" t="str">
        <f>LEFT(P1356, SEARCH("/",P1356,1)-1)</f>
        <v>publishing</v>
      </c>
      <c r="T1356" s="9" t="str">
        <f>RIGHT(P1356,LEN(P1356)-SEARCH("/",P1356,1))</f>
        <v>nonfiction</v>
      </c>
    </row>
    <row r="1357" spans="1:20" ht="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9">
        <f>(((I1357/60)/60/24)+DATE(1970,1,1)+(-5/24))</f>
        <v>41243.208333333328</v>
      </c>
      <c r="K1357">
        <v>1351663605</v>
      </c>
      <c r="L1357" s="19">
        <f>(((K1357/60)/60/24)+DATE(1970,1,1)+(-5/24))</f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5">
        <f>E1357/D1357</f>
        <v>1.2267999999999999</v>
      </c>
      <c r="R1357" s="8">
        <f>E1357/N1357</f>
        <v>25.347107438016529</v>
      </c>
      <c r="S1357" s="9" t="str">
        <f>LEFT(P1357, SEARCH("/",P1357,1)-1)</f>
        <v>publishing</v>
      </c>
      <c r="T1357" s="9" t="str">
        <f>RIGHT(P1357,LEN(P1357)-SEARCH("/",P1357,1))</f>
        <v>nonfiction</v>
      </c>
    </row>
    <row r="1358" spans="1:20" ht="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9">
        <f>(((I1358/60)/60/24)+DATE(1970,1,1)+(-5/24))</f>
        <v>41459.830555555556</v>
      </c>
      <c r="K1358">
        <v>1370393760</v>
      </c>
      <c r="L1358" s="19">
        <f>(((K1358/60)/60/24)+DATE(1970,1,1)+(-5/24))</f>
        <v>41429.830555555556</v>
      </c>
      <c r="M1358" t="b">
        <v>0</v>
      </c>
      <c r="N1358">
        <v>87</v>
      </c>
      <c r="O1358" t="b">
        <v>1</v>
      </c>
      <c r="P1358" t="s">
        <v>8274</v>
      </c>
      <c r="Q1358" s="5">
        <f>E1358/D1358</f>
        <v>1.8281058823529412</v>
      </c>
      <c r="R1358" s="8">
        <f>E1358/N1358</f>
        <v>71.443218390804603</v>
      </c>
      <c r="S1358" s="9" t="str">
        <f>LEFT(P1358, SEARCH("/",P1358,1)-1)</f>
        <v>publishing</v>
      </c>
      <c r="T1358" s="9" t="str">
        <f>RIGHT(P1358,LEN(P1358)-SEARCH("/",P1358,1))</f>
        <v>nonfiction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9">
        <f>(((I1359/60)/60/24)+DATE(1970,1,1)+(-5/24))</f>
        <v>41334.040972222218</v>
      </c>
      <c r="K1359">
        <v>1359587137</v>
      </c>
      <c r="L1359" s="19">
        <f>(((K1359/60)/60/24)+DATE(1970,1,1)+(-5/24))</f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5">
        <f>E1359/D1359</f>
        <v>1.2529999999999999</v>
      </c>
      <c r="R1359" s="8">
        <f>E1359/N1359</f>
        <v>38.553846153846152</v>
      </c>
      <c r="S1359" s="9" t="str">
        <f>LEFT(P1359, SEARCH("/",P1359,1)-1)</f>
        <v>publishing</v>
      </c>
      <c r="T1359" s="9" t="str">
        <f>RIGHT(P1359,LEN(P1359)-SEARCH("/",P1359,1))</f>
        <v>nonfiction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9">
        <f>(((I1360/60)/60/24)+DATE(1970,1,1)+(-5/24))</f>
        <v>40719.362534722219</v>
      </c>
      <c r="K1360">
        <v>1306417323</v>
      </c>
      <c r="L1360" s="19">
        <f>(((K1360/60)/60/24)+DATE(1970,1,1)+(-5/24))</f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5">
        <f>E1360/D1360</f>
        <v>1.1166666666666667</v>
      </c>
      <c r="R1360" s="8">
        <f>E1360/N1360</f>
        <v>68.367346938775512</v>
      </c>
      <c r="S1360" s="9" t="str">
        <f>LEFT(P1360, SEARCH("/",P1360,1)-1)</f>
        <v>publishing</v>
      </c>
      <c r="T1360" s="9" t="str">
        <f>RIGHT(P1360,LEN(P1360)-SEARCH("/",P1360,1))</f>
        <v>nonfiction</v>
      </c>
    </row>
    <row r="1361" spans="1:20" ht="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9">
        <f>(((I1361/60)/60/24)+DATE(1970,1,1)+(-5/24))</f>
        <v>40730.606365740736</v>
      </c>
      <c r="K1361">
        <v>1304623990</v>
      </c>
      <c r="L1361" s="19">
        <f>(((K1361/60)/60/24)+DATE(1970,1,1)+(-5/24))</f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5">
        <f>E1361/D1361</f>
        <v>1.1575757575757575</v>
      </c>
      <c r="R1361" s="8">
        <f>E1361/N1361</f>
        <v>40.210526315789473</v>
      </c>
      <c r="S1361" s="9" t="str">
        <f>LEFT(P1361, SEARCH("/",P1361,1)-1)</f>
        <v>publishing</v>
      </c>
      <c r="T1361" s="9" t="str">
        <f>RIGHT(P1361,LEN(P1361)-SEARCH("/",P1361,1))</f>
        <v>nonfiction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9">
        <f>(((I1362/60)/60/24)+DATE(1970,1,1)+(-5/24))</f>
        <v>41123.692361111105</v>
      </c>
      <c r="K1362">
        <v>1341524220</v>
      </c>
      <c r="L1362" s="19">
        <f>(((K1362/60)/60/24)+DATE(1970,1,1)+(-5/24))</f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5">
        <f>E1362/D1362</f>
        <v>1.732</v>
      </c>
      <c r="R1362" s="8">
        <f>E1362/N1362</f>
        <v>32.074074074074076</v>
      </c>
      <c r="S1362" s="9" t="str">
        <f>LEFT(P1362, SEARCH("/",P1362,1)-1)</f>
        <v>publishing</v>
      </c>
      <c r="T1362" s="9" t="str">
        <f>RIGHT(P1362,LEN(P1362)-SEARCH("/",P1362,1))</f>
        <v>nonfiction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9">
        <f>(((I1363/60)/60/24)+DATE(1970,1,1)+(-5/24))</f>
        <v>41811.508935185186</v>
      </c>
      <c r="K1363">
        <v>1400778772</v>
      </c>
      <c r="L1363" s="19">
        <f>(((K1363/60)/60/24)+DATE(1970,1,1)+(-5/24))</f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5">
        <f>E1363/D1363</f>
        <v>1.2598333333333334</v>
      </c>
      <c r="R1363" s="8">
        <f>E1363/N1363</f>
        <v>28.632575757575758</v>
      </c>
      <c r="S1363" s="9" t="str">
        <f>LEFT(P1363, SEARCH("/",P1363,1)-1)</f>
        <v>publishing</v>
      </c>
      <c r="T1363" s="9" t="str">
        <f>RIGHT(P1363,LEN(P1363)-SEARCH("/",P1363,1))</f>
        <v>nonfiction</v>
      </c>
    </row>
    <row r="1364" spans="1:20" ht="30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9">
        <f>(((I1364/60)/60/24)+DATE(1970,1,1)+(-5/24))</f>
        <v>41524.726053240738</v>
      </c>
      <c r="K1364">
        <v>1373408731</v>
      </c>
      <c r="L1364" s="19">
        <f>(((K1364/60)/60/24)+DATE(1970,1,1)+(-5/24))</f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5">
        <f>E1364/D1364</f>
        <v>1.091</v>
      </c>
      <c r="R1364" s="8">
        <f>E1364/N1364</f>
        <v>43.64</v>
      </c>
      <c r="S1364" s="9" t="str">
        <f>LEFT(P1364, SEARCH("/",P1364,1)-1)</f>
        <v>publishing</v>
      </c>
      <c r="T1364" s="9" t="str">
        <f>RIGHT(P1364,LEN(P1364)-SEARCH("/",P1364,1))</f>
        <v>nonfiction</v>
      </c>
    </row>
    <row r="1365" spans="1:20" ht="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9">
        <f>(((I1365/60)/60/24)+DATE(1970,1,1)+(-5/24))</f>
        <v>42415.124305555553</v>
      </c>
      <c r="K1365">
        <v>1453925727</v>
      </c>
      <c r="L1365" s="19">
        <f>(((K1365/60)/60/24)+DATE(1970,1,1)+(-5/24))</f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5">
        <f>E1365/D1365</f>
        <v>1</v>
      </c>
      <c r="R1365" s="8">
        <f>E1365/N1365</f>
        <v>40</v>
      </c>
      <c r="S1365" s="9" t="str">
        <f>LEFT(P1365, SEARCH("/",P1365,1)-1)</f>
        <v>publishing</v>
      </c>
      <c r="T1365" s="9" t="str">
        <f>RIGHT(P1365,LEN(P1365)-SEARCH("/",P1365,1))</f>
        <v>nonfiction</v>
      </c>
    </row>
    <row r="1366" spans="1:20" ht="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9">
        <f>(((I1366/60)/60/24)+DATE(1970,1,1)+(-5/24))</f>
        <v>42011.487337962964</v>
      </c>
      <c r="K1366">
        <v>1415464906</v>
      </c>
      <c r="L1366" s="19">
        <f>(((K1366/60)/60/24)+DATE(1970,1,1)+(-5/24))</f>
        <v>41951.487337962957</v>
      </c>
      <c r="M1366" t="b">
        <v>0</v>
      </c>
      <c r="N1366">
        <v>144</v>
      </c>
      <c r="O1366" t="b">
        <v>1</v>
      </c>
      <c r="P1366" t="s">
        <v>8276</v>
      </c>
      <c r="Q1366" s="5">
        <f>E1366/D1366</f>
        <v>1.1864285714285714</v>
      </c>
      <c r="R1366" s="8">
        <f>E1366/N1366</f>
        <v>346.04166666666669</v>
      </c>
      <c r="S1366" s="9" t="str">
        <f>LEFT(P1366, SEARCH("/",P1366,1)-1)</f>
        <v>music</v>
      </c>
      <c r="T1366" s="9" t="str">
        <f>RIGHT(P1366,LEN(P1366)-SEARCH("/",P1366,1))</f>
        <v>rock</v>
      </c>
    </row>
    <row r="1367" spans="1:20" ht="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9">
        <f>(((I1367/60)/60/24)+DATE(1970,1,1)+(-5/24))</f>
        <v>42079.483240740738</v>
      </c>
      <c r="K1367">
        <v>1423935352</v>
      </c>
      <c r="L1367" s="19">
        <f>(((K1367/60)/60/24)+DATE(1970,1,1)+(-5/24))</f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5">
        <f>E1367/D1367</f>
        <v>1.0026666666666666</v>
      </c>
      <c r="R1367" s="8">
        <f>E1367/N1367</f>
        <v>81.739130434782609</v>
      </c>
      <c r="S1367" s="9" t="str">
        <f>LEFT(P1367, SEARCH("/",P1367,1)-1)</f>
        <v>music</v>
      </c>
      <c r="T1367" s="9" t="str">
        <f>RIGHT(P1367,LEN(P1367)-SEARCH("/",P1367,1))</f>
        <v>rock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9">
        <f>(((I1368/60)/60/24)+DATE(1970,1,1)+(-5/24))</f>
        <v>41969.829432870371</v>
      </c>
      <c r="K1368">
        <v>1413158063</v>
      </c>
      <c r="L1368" s="19">
        <f>(((K1368/60)/60/24)+DATE(1970,1,1)+(-5/24))</f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5">
        <f>E1368/D1368</f>
        <v>1.2648920000000001</v>
      </c>
      <c r="R1368" s="8">
        <f>E1368/N1368</f>
        <v>64.535306122448986</v>
      </c>
      <c r="S1368" s="9" t="str">
        <f>LEFT(P1368, SEARCH("/",P1368,1)-1)</f>
        <v>music</v>
      </c>
      <c r="T1368" s="9" t="str">
        <f>RIGHT(P1368,LEN(P1368)-SEARCH("/",P1368,1))</f>
        <v>rock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9">
        <f>(((I1369/60)/60/24)+DATE(1970,1,1)+(-5/24))</f>
        <v>42321.836226851847</v>
      </c>
      <c r="K1369">
        <v>1444867450</v>
      </c>
      <c r="L1369" s="19">
        <f>(((K1369/60)/60/24)+DATE(1970,1,1)+(-5/24))</f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5">
        <f>E1369/D1369</f>
        <v>1.1426000000000001</v>
      </c>
      <c r="R1369" s="8">
        <f>E1369/N1369</f>
        <v>63.477777777777774</v>
      </c>
      <c r="S1369" s="9" t="str">
        <f>LEFT(P1369, SEARCH("/",P1369,1)-1)</f>
        <v>music</v>
      </c>
      <c r="T1369" s="9" t="str">
        <f>RIGHT(P1369,LEN(P1369)-SEARCH("/",P1369,1))</f>
        <v>rock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9">
        <f>(((I1370/60)/60/24)+DATE(1970,1,1)+(-5/24))</f>
        <v>42169.982569444437</v>
      </c>
      <c r="K1370">
        <v>1432269294</v>
      </c>
      <c r="L1370" s="19">
        <f>(((K1370/60)/60/24)+DATE(1970,1,1)+(-5/24))</f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5">
        <f>E1370/D1370</f>
        <v>1.107</v>
      </c>
      <c r="R1370" s="8">
        <f>E1370/N1370</f>
        <v>63.620689655172413</v>
      </c>
      <c r="S1370" s="9" t="str">
        <f>LEFT(P1370, SEARCH("/",P1370,1)-1)</f>
        <v>music</v>
      </c>
      <c r="T1370" s="9" t="str">
        <f>RIGHT(P1370,LEN(P1370)-SEARCH("/",P1370,1))</f>
        <v>rock</v>
      </c>
    </row>
    <row r="1371" spans="1:20" ht="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9">
        <f>(((I1371/60)/60/24)+DATE(1970,1,1)+(-5/24))</f>
        <v>41740.385949074072</v>
      </c>
      <c r="K1371">
        <v>1394633746</v>
      </c>
      <c r="L1371" s="19">
        <f>(((K1371/60)/60/24)+DATE(1970,1,1)+(-5/24))</f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5">
        <f>E1371/D1371</f>
        <v>1.0534805315203954</v>
      </c>
      <c r="R1371" s="8">
        <f>E1371/N1371</f>
        <v>83.967068965517228</v>
      </c>
      <c r="S1371" s="9" t="str">
        <f>LEFT(P1371, SEARCH("/",P1371,1)-1)</f>
        <v>music</v>
      </c>
      <c r="T1371" s="9" t="str">
        <f>RIGHT(P1371,LEN(P1371)-SEARCH("/",P1371,1))</f>
        <v>rock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9">
        <f>(((I1372/60)/60/24)+DATE(1970,1,1)+(-5/24))</f>
        <v>41562.795023148145</v>
      </c>
      <c r="K1372">
        <v>1380585890</v>
      </c>
      <c r="L1372" s="19">
        <f>(((K1372/60)/60/24)+DATE(1970,1,1)+(-5/24))</f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5">
        <f>E1372/D1372</f>
        <v>1.0366666666666666</v>
      </c>
      <c r="R1372" s="8">
        <f>E1372/N1372</f>
        <v>77.75</v>
      </c>
      <c r="S1372" s="9" t="str">
        <f>LEFT(P1372, SEARCH("/",P1372,1)-1)</f>
        <v>music</v>
      </c>
      <c r="T1372" s="9" t="str">
        <f>RIGHT(P1372,LEN(P1372)-SEARCH("/",P1372,1))</f>
        <v>rock</v>
      </c>
    </row>
    <row r="1373" spans="1:20" ht="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9">
        <f>(((I1373/60)/60/24)+DATE(1970,1,1)+(-5/24))</f>
        <v>42131.550254629627</v>
      </c>
      <c r="K1373">
        <v>1428430342</v>
      </c>
      <c r="L1373" s="19">
        <f>(((K1373/60)/60/24)+DATE(1970,1,1)+(-5/24))</f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5">
        <f>E1373/D1373</f>
        <v>1.0708672667523933</v>
      </c>
      <c r="R1373" s="8">
        <f>E1373/N1373</f>
        <v>107.07142857142857</v>
      </c>
      <c r="S1373" s="9" t="str">
        <f>LEFT(P1373, SEARCH("/",P1373,1)-1)</f>
        <v>music</v>
      </c>
      <c r="T1373" s="9" t="str">
        <f>RIGHT(P1373,LEN(P1373)-SEARCH("/",P1373,1))</f>
        <v>rock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9">
        <f>(((I1374/60)/60/24)+DATE(1970,1,1)+(-5/24))</f>
        <v>41102.53162037037</v>
      </c>
      <c r="K1374">
        <v>1339523132</v>
      </c>
      <c r="L1374" s="19">
        <f>(((K1374/60)/60/24)+DATE(1970,1,1)+(-5/24))</f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5">
        <f>E1374/D1374</f>
        <v>1.24</v>
      </c>
      <c r="R1374" s="8">
        <f>E1374/N1374</f>
        <v>38.75</v>
      </c>
      <c r="S1374" s="9" t="str">
        <f>LEFT(P1374, SEARCH("/",P1374,1)-1)</f>
        <v>music</v>
      </c>
      <c r="T1374" s="9" t="str">
        <f>RIGHT(P1374,LEN(P1374)-SEARCH("/",P1374,1))</f>
        <v>rock</v>
      </c>
    </row>
    <row r="1375" spans="1:20" ht="30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9">
        <f>(((I1375/60)/60/24)+DATE(1970,1,1)+(-5/24))</f>
        <v>42734.743437499994</v>
      </c>
      <c r="K1375">
        <v>1480546233</v>
      </c>
      <c r="L1375" s="19">
        <f>(((K1375/60)/60/24)+DATE(1970,1,1)+(-5/24))</f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5">
        <f>E1375/D1375</f>
        <v>1.0501</v>
      </c>
      <c r="R1375" s="8">
        <f>E1375/N1375</f>
        <v>201.94230769230768</v>
      </c>
      <c r="S1375" s="9" t="str">
        <f>LEFT(P1375, SEARCH("/",P1375,1)-1)</f>
        <v>music</v>
      </c>
      <c r="T1375" s="9" t="str">
        <f>RIGHT(P1375,LEN(P1375)-SEARCH("/",P1375,1))</f>
        <v>rock</v>
      </c>
    </row>
    <row r="1376" spans="1:20" ht="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9">
        <f>(((I1376/60)/60/24)+DATE(1970,1,1)+(-5/24))</f>
        <v>42453.911898148144</v>
      </c>
      <c r="K1376">
        <v>1456285988</v>
      </c>
      <c r="L1376" s="19">
        <f>(((K1376/60)/60/24)+DATE(1970,1,1)+(-5/24))</f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5">
        <f>E1376/D1376</f>
        <v>1.8946666666666667</v>
      </c>
      <c r="R1376" s="8">
        <f>E1376/N1376</f>
        <v>43.060606060606062</v>
      </c>
      <c r="S1376" s="9" t="str">
        <f>LEFT(P1376, SEARCH("/",P1376,1)-1)</f>
        <v>music</v>
      </c>
      <c r="T1376" s="9" t="str">
        <f>RIGHT(P1376,LEN(P1376)-SEARCH("/",P1376,1))</f>
        <v>rock</v>
      </c>
    </row>
    <row r="1377" spans="1:20" ht="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9">
        <f>(((I1377/60)/60/24)+DATE(1970,1,1)+(-5/24))</f>
        <v>42749.857858796291</v>
      </c>
      <c r="K1377">
        <v>1481852119</v>
      </c>
      <c r="L1377" s="19">
        <f>(((K1377/60)/60/24)+DATE(1970,1,1)+(-5/24))</f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5">
        <f>E1377/D1377</f>
        <v>1.7132499999999999</v>
      </c>
      <c r="R1377" s="8">
        <f>E1377/N1377</f>
        <v>62.871559633027523</v>
      </c>
      <c r="S1377" s="9" t="str">
        <f>LEFT(P1377, SEARCH("/",P1377,1)-1)</f>
        <v>music</v>
      </c>
      <c r="T1377" s="9" t="str">
        <f>RIGHT(P1377,LEN(P1377)-SEARCH("/",P1377,1))</f>
        <v>rock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9">
        <f>(((I1378/60)/60/24)+DATE(1970,1,1)+(-5/24))</f>
        <v>42707.502384259256</v>
      </c>
      <c r="K1378">
        <v>1478189006</v>
      </c>
      <c r="L1378" s="19">
        <f>(((K1378/60)/60/24)+DATE(1970,1,1)+(-5/24))</f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5">
        <f>E1378/D1378</f>
        <v>2.5248648648648651</v>
      </c>
      <c r="R1378" s="8">
        <f>E1378/N1378</f>
        <v>55.607142857142854</v>
      </c>
      <c r="S1378" s="9" t="str">
        <f>LEFT(P1378, SEARCH("/",P1378,1)-1)</f>
        <v>music</v>
      </c>
      <c r="T1378" s="9" t="str">
        <f>RIGHT(P1378,LEN(P1378)-SEARCH("/",P1378,1))</f>
        <v>rock</v>
      </c>
    </row>
    <row r="1379" spans="1:20" ht="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9">
        <f>(((I1379/60)/60/24)+DATE(1970,1,1)+(-5/24))</f>
        <v>42768.96597222222</v>
      </c>
      <c r="K1379">
        <v>1484198170</v>
      </c>
      <c r="L1379" s="19">
        <f>(((K1379/60)/60/24)+DATE(1970,1,1)+(-5/24))</f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5">
        <f>E1379/D1379</f>
        <v>1.1615384615384616</v>
      </c>
      <c r="R1379" s="8">
        <f>E1379/N1379</f>
        <v>48.70967741935484</v>
      </c>
      <c r="S1379" s="9" t="str">
        <f>LEFT(P1379, SEARCH("/",P1379,1)-1)</f>
        <v>music</v>
      </c>
      <c r="T1379" s="9" t="str">
        <f>RIGHT(P1379,LEN(P1379)-SEARCH("/",P1379,1))</f>
        <v>rock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9">
        <f>(((I1380/60)/60/24)+DATE(1970,1,1)+(-5/24))</f>
        <v>42583.551041666658</v>
      </c>
      <c r="K1380">
        <v>1468779210</v>
      </c>
      <c r="L1380" s="19">
        <f>(((K1380/60)/60/24)+DATE(1970,1,1)+(-5/24))</f>
        <v>42568.551041666658</v>
      </c>
      <c r="M1380" t="b">
        <v>0</v>
      </c>
      <c r="N1380">
        <v>133</v>
      </c>
      <c r="O1380" t="b">
        <v>1</v>
      </c>
      <c r="P1380" t="s">
        <v>8276</v>
      </c>
      <c r="Q1380" s="5">
        <f>E1380/D1380</f>
        <v>2.0335000000000001</v>
      </c>
      <c r="R1380" s="8">
        <f>E1380/N1380</f>
        <v>30.578947368421051</v>
      </c>
      <c r="S1380" s="9" t="str">
        <f>LEFT(P1380, SEARCH("/",P1380,1)-1)</f>
        <v>music</v>
      </c>
      <c r="T1380" s="9" t="str">
        <f>RIGHT(P1380,LEN(P1380)-SEARCH("/",P1380,1))</f>
        <v>rock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9">
        <f>(((I1381/60)/60/24)+DATE(1970,1,1)+(-5/24))</f>
        <v>42160.28328703704</v>
      </c>
      <c r="K1381">
        <v>1430912876</v>
      </c>
      <c r="L1381" s="19">
        <f>(((K1381/60)/60/24)+DATE(1970,1,1)+(-5/24))</f>
        <v>42130.28328703704</v>
      </c>
      <c r="M1381" t="b">
        <v>0</v>
      </c>
      <c r="N1381">
        <v>151</v>
      </c>
      <c r="O1381" t="b">
        <v>1</v>
      </c>
      <c r="P1381" t="s">
        <v>8276</v>
      </c>
      <c r="Q1381" s="5">
        <f>E1381/D1381</f>
        <v>1.1160000000000001</v>
      </c>
      <c r="R1381" s="8">
        <f>E1381/N1381</f>
        <v>73.907284768211923</v>
      </c>
      <c r="S1381" s="9" t="str">
        <f>LEFT(P1381, SEARCH("/",P1381,1)-1)</f>
        <v>music</v>
      </c>
      <c r="T1381" s="9" t="str">
        <f>RIGHT(P1381,LEN(P1381)-SEARCH("/",P1381,1))</f>
        <v>rock</v>
      </c>
    </row>
    <row r="1382" spans="1:20" ht="30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9">
        <f>(((I1382/60)/60/24)+DATE(1970,1,1)+(-5/24))</f>
        <v>42163.874999999993</v>
      </c>
      <c r="K1382">
        <v>1431886706</v>
      </c>
      <c r="L1382" s="19">
        <f>(((K1382/60)/60/24)+DATE(1970,1,1)+(-5/24))</f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5">
        <f>E1382/D1382</f>
        <v>4.24</v>
      </c>
      <c r="R1382" s="8">
        <f>E1382/N1382</f>
        <v>21.2</v>
      </c>
      <c r="S1382" s="9" t="str">
        <f>LEFT(P1382, SEARCH("/",P1382,1)-1)</f>
        <v>music</v>
      </c>
      <c r="T1382" s="9" t="str">
        <f>RIGHT(P1382,LEN(P1382)-SEARCH("/",P1382,1))</f>
        <v>rock</v>
      </c>
    </row>
    <row r="1383" spans="1:20" ht="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9">
        <f>(((I1383/60)/60/24)+DATE(1970,1,1)+(-5/24))</f>
        <v>42733.006076388883</v>
      </c>
      <c r="K1383">
        <v>1480396125</v>
      </c>
      <c r="L1383" s="19">
        <f>(((K1383/60)/60/24)+DATE(1970,1,1)+(-5/24))</f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5">
        <f>E1383/D1383</f>
        <v>1.071</v>
      </c>
      <c r="R1383" s="8">
        <f>E1383/N1383</f>
        <v>73.356164383561648</v>
      </c>
      <c r="S1383" s="9" t="str">
        <f>LEFT(P1383, SEARCH("/",P1383,1)-1)</f>
        <v>music</v>
      </c>
      <c r="T1383" s="9" t="str">
        <f>RIGHT(P1383,LEN(P1383)-SEARCH("/",P1383,1))</f>
        <v>rock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9">
        <f>(((I1384/60)/60/24)+DATE(1970,1,1)+(-5/24))</f>
        <v>41400.591851851852</v>
      </c>
      <c r="K1384">
        <v>1365275536</v>
      </c>
      <c r="L1384" s="19">
        <f>(((K1384/60)/60/24)+DATE(1970,1,1)+(-5/24))</f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5">
        <f>E1384/D1384</f>
        <v>1.043625</v>
      </c>
      <c r="R1384" s="8">
        <f>E1384/N1384</f>
        <v>56.412162162162161</v>
      </c>
      <c r="S1384" s="9" t="str">
        <f>LEFT(P1384, SEARCH("/",P1384,1)-1)</f>
        <v>music</v>
      </c>
      <c r="T1384" s="9" t="str">
        <f>RIGHT(P1384,LEN(P1384)-SEARCH("/",P1384,1))</f>
        <v>rock</v>
      </c>
    </row>
    <row r="1385" spans="1:20" ht="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9">
        <f>(((I1385/60)/60/24)+DATE(1970,1,1)+(-5/24))</f>
        <v>42726.866643518515</v>
      </c>
      <c r="K1385">
        <v>1480729678</v>
      </c>
      <c r="L1385" s="19">
        <f>(((K1385/60)/60/24)+DATE(1970,1,1)+(-5/24))</f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5">
        <f>E1385/D1385</f>
        <v>2.124090909090909</v>
      </c>
      <c r="R1385" s="8">
        <f>E1385/N1385</f>
        <v>50.247311827956992</v>
      </c>
      <c r="S1385" s="9" t="str">
        <f>LEFT(P1385, SEARCH("/",P1385,1)-1)</f>
        <v>music</v>
      </c>
      <c r="T1385" s="9" t="str">
        <f>RIGHT(P1385,LEN(P1385)-SEARCH("/",P1385,1))</f>
        <v>rock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9">
        <f>(((I1386/60)/60/24)+DATE(1970,1,1)+(-5/24))</f>
        <v>42190.526874999996</v>
      </c>
      <c r="K1386">
        <v>1433525922</v>
      </c>
      <c r="L1386" s="19">
        <f>(((K1386/60)/60/24)+DATE(1970,1,1)+(-5/24))</f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5">
        <f>E1386/D1386</f>
        <v>1.2408571428571429</v>
      </c>
      <c r="R1386" s="8">
        <f>E1386/N1386</f>
        <v>68.936507936507937</v>
      </c>
      <c r="S1386" s="9" t="str">
        <f>LEFT(P1386, SEARCH("/",P1386,1)-1)</f>
        <v>music</v>
      </c>
      <c r="T1386" s="9" t="str">
        <f>RIGHT(P1386,LEN(P1386)-SEARCH("/",P1386,1))</f>
        <v>rock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9">
        <f>(((I1387/60)/60/24)+DATE(1970,1,1)+(-5/24))</f>
        <v>42489.299305555549</v>
      </c>
      <c r="K1387">
        <v>1457109121</v>
      </c>
      <c r="L1387" s="19">
        <f>(((K1387/60)/60/24)+DATE(1970,1,1)+(-5/24))</f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5">
        <f>E1387/D1387</f>
        <v>1.10406125</v>
      </c>
      <c r="R1387" s="8">
        <f>E1387/N1387</f>
        <v>65.914104477611943</v>
      </c>
      <c r="S1387" s="9" t="str">
        <f>LEFT(P1387, SEARCH("/",P1387,1)-1)</f>
        <v>music</v>
      </c>
      <c r="T1387" s="9" t="str">
        <f>RIGHT(P1387,LEN(P1387)-SEARCH("/",P1387,1))</f>
        <v>rock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9">
        <f>(((I1388/60)/60/24)+DATE(1970,1,1)+(-5/24))</f>
        <v>42214.438530092586</v>
      </c>
      <c r="K1388">
        <v>1435591889</v>
      </c>
      <c r="L1388" s="19">
        <f>(((K1388/60)/60/24)+DATE(1970,1,1)+(-5/24))</f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5">
        <f>E1388/D1388</f>
        <v>2.1875</v>
      </c>
      <c r="R1388" s="8">
        <f>E1388/N1388</f>
        <v>62.5</v>
      </c>
      <c r="S1388" s="9" t="str">
        <f>LEFT(P1388, SEARCH("/",P1388,1)-1)</f>
        <v>music</v>
      </c>
      <c r="T1388" s="9" t="str">
        <f>RIGHT(P1388,LEN(P1388)-SEARCH("/",P1388,1))</f>
        <v>rock</v>
      </c>
    </row>
    <row r="1389" spans="1:20" ht="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9">
        <f>(((I1389/60)/60/24)+DATE(1970,1,1)+(-5/24))</f>
        <v>42157.979166666664</v>
      </c>
      <c r="K1389">
        <v>1430604395</v>
      </c>
      <c r="L1389" s="19">
        <f>(((K1389/60)/60/24)+DATE(1970,1,1)+(-5/24))</f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5">
        <f>E1389/D1389</f>
        <v>1.36625</v>
      </c>
      <c r="R1389" s="8">
        <f>E1389/N1389</f>
        <v>70.064102564102569</v>
      </c>
      <c r="S1389" s="9" t="str">
        <f>LEFT(P1389, SEARCH("/",P1389,1)-1)</f>
        <v>music</v>
      </c>
      <c r="T1389" s="9" t="str">
        <f>RIGHT(P1389,LEN(P1389)-SEARCH("/",P1389,1))</f>
        <v>rock</v>
      </c>
    </row>
    <row r="1390" spans="1:20" ht="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9">
        <f>(((I1390/60)/60/24)+DATE(1970,1,1)+(-5/24))</f>
        <v>42660.468055555553</v>
      </c>
      <c r="K1390">
        <v>1474469117</v>
      </c>
      <c r="L1390" s="19">
        <f>(((K1390/60)/60/24)+DATE(1970,1,1)+(-5/24))</f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5">
        <f>E1390/D1390</f>
        <v>1.348074</v>
      </c>
      <c r="R1390" s="8">
        <f>E1390/N1390</f>
        <v>60.181874999999998</v>
      </c>
      <c r="S1390" s="9" t="str">
        <f>LEFT(P1390, SEARCH("/",P1390,1)-1)</f>
        <v>music</v>
      </c>
      <c r="T1390" s="9" t="str">
        <f>RIGHT(P1390,LEN(P1390)-SEARCH("/",P1390,1))</f>
        <v>rock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9">
        <f>(((I1391/60)/60/24)+DATE(1970,1,1)+(-5/24))</f>
        <v>42595.272650462961</v>
      </c>
      <c r="K1391">
        <v>1468495957</v>
      </c>
      <c r="L1391" s="19">
        <f>(((K1391/60)/60/24)+DATE(1970,1,1)+(-5/24))</f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5">
        <f>E1391/D1391</f>
        <v>1.454</v>
      </c>
      <c r="R1391" s="8">
        <f>E1391/N1391</f>
        <v>21.382352941176471</v>
      </c>
      <c r="S1391" s="9" t="str">
        <f>LEFT(P1391, SEARCH("/",P1391,1)-1)</f>
        <v>music</v>
      </c>
      <c r="T1391" s="9" t="str">
        <f>RIGHT(P1391,LEN(P1391)-SEARCH("/",P1391,1))</f>
        <v>rock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9">
        <f>(((I1392/60)/60/24)+DATE(1970,1,1)+(-5/24))</f>
        <v>42121.508333333331</v>
      </c>
      <c r="K1392">
        <v>1427224606</v>
      </c>
      <c r="L1392" s="19">
        <f>(((K1392/60)/60/24)+DATE(1970,1,1)+(-5/24))</f>
        <v>42087.594976851848</v>
      </c>
      <c r="M1392" t="b">
        <v>0</v>
      </c>
      <c r="N1392">
        <v>19</v>
      </c>
      <c r="O1392" t="b">
        <v>1</v>
      </c>
      <c r="P1392" t="s">
        <v>8276</v>
      </c>
      <c r="Q1392" s="5">
        <f>E1392/D1392</f>
        <v>1.0910714285714285</v>
      </c>
      <c r="R1392" s="8">
        <f>E1392/N1392</f>
        <v>160.78947368421052</v>
      </c>
      <c r="S1392" s="9" t="str">
        <f>LEFT(P1392, SEARCH("/",P1392,1)-1)</f>
        <v>music</v>
      </c>
      <c r="T1392" s="9" t="str">
        <f>RIGHT(P1392,LEN(P1392)-SEARCH("/",P1392,1))</f>
        <v>rock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9">
        <f>(((I1393/60)/60/24)+DATE(1970,1,1)+(-5/24))</f>
        <v>42237.999305555553</v>
      </c>
      <c r="K1393">
        <v>1436369818</v>
      </c>
      <c r="L1393" s="19">
        <f>(((K1393/60)/60/24)+DATE(1970,1,1)+(-5/24))</f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5">
        <f>E1393/D1393</f>
        <v>1.1020000000000001</v>
      </c>
      <c r="R1393" s="8">
        <f>E1393/N1393</f>
        <v>42.384615384615387</v>
      </c>
      <c r="S1393" s="9" t="str">
        <f>LEFT(P1393, SEARCH("/",P1393,1)-1)</f>
        <v>music</v>
      </c>
      <c r="T1393" s="9" t="str">
        <f>RIGHT(P1393,LEN(P1393)-SEARCH("/",P1393,1))</f>
        <v>rock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9">
        <f>(((I1394/60)/60/24)+DATE(1970,1,1)+(-5/24))</f>
        <v>42431.946597222217</v>
      </c>
      <c r="K1394">
        <v>1454298186</v>
      </c>
      <c r="L1394" s="19">
        <f>(((K1394/60)/60/24)+DATE(1970,1,1)+(-5/24))</f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5">
        <f>E1394/D1394</f>
        <v>1.1364000000000001</v>
      </c>
      <c r="R1394" s="8">
        <f>E1394/N1394</f>
        <v>27.317307692307693</v>
      </c>
      <c r="S1394" s="9" t="str">
        <f>LEFT(P1394, SEARCH("/",P1394,1)-1)</f>
        <v>music</v>
      </c>
      <c r="T1394" s="9" t="str">
        <f>RIGHT(P1394,LEN(P1394)-SEARCH("/",P1394,1))</f>
        <v>rock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9">
        <f>(((I1395/60)/60/24)+DATE(1970,1,1)+(-5/24))</f>
        <v>42583.473645833328</v>
      </c>
      <c r="K1395">
        <v>1467476523</v>
      </c>
      <c r="L1395" s="19">
        <f>(((K1395/60)/60/24)+DATE(1970,1,1)+(-5/24))</f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5">
        <f>E1395/D1395</f>
        <v>1.0235000000000001</v>
      </c>
      <c r="R1395" s="8">
        <f>E1395/N1395</f>
        <v>196.82692307692307</v>
      </c>
      <c r="S1395" s="9" t="str">
        <f>LEFT(P1395, SEARCH("/",P1395,1)-1)</f>
        <v>music</v>
      </c>
      <c r="T1395" s="9" t="str">
        <f>RIGHT(P1395,LEN(P1395)-SEARCH("/",P1395,1))</f>
        <v>rock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9">
        <f>(((I1396/60)/60/24)+DATE(1970,1,1)+(-5/24))</f>
        <v>42794.916666666664</v>
      </c>
      <c r="K1396">
        <v>1484623726</v>
      </c>
      <c r="L1396" s="19">
        <f>(((K1396/60)/60/24)+DATE(1970,1,1)+(-5/24))</f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5">
        <f>E1396/D1396</f>
        <v>1.2213333333333334</v>
      </c>
      <c r="R1396" s="8">
        <f>E1396/N1396</f>
        <v>53.882352941176471</v>
      </c>
      <c r="S1396" s="9" t="str">
        <f>LEFT(P1396, SEARCH("/",P1396,1)-1)</f>
        <v>music</v>
      </c>
      <c r="T1396" s="9" t="str">
        <f>RIGHT(P1396,LEN(P1396)-SEARCH("/",P1396,1))</f>
        <v>rock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9">
        <f>(((I1397/60)/60/24)+DATE(1970,1,1)+(-5/24))</f>
        <v>42749.700011574074</v>
      </c>
      <c r="K1397">
        <v>1481838481</v>
      </c>
      <c r="L1397" s="19">
        <f>(((K1397/60)/60/24)+DATE(1970,1,1)+(-5/24))</f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5">
        <f>E1397/D1397</f>
        <v>1.1188571428571428</v>
      </c>
      <c r="R1397" s="8">
        <f>E1397/N1397</f>
        <v>47.756097560975611</v>
      </c>
      <c r="S1397" s="9" t="str">
        <f>LEFT(P1397, SEARCH("/",P1397,1)-1)</f>
        <v>music</v>
      </c>
      <c r="T1397" s="9" t="str">
        <f>RIGHT(P1397,LEN(P1397)-SEARCH("/",P1397,1))</f>
        <v>rock</v>
      </c>
    </row>
    <row r="1398" spans="1:20" ht="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9">
        <f>(((I1398/60)/60/24)+DATE(1970,1,1)+(-5/24))</f>
        <v>42048.790300925924</v>
      </c>
      <c r="K1398">
        <v>1421279882</v>
      </c>
      <c r="L1398" s="19">
        <f>(((K1398/60)/60/24)+DATE(1970,1,1)+(-5/24))</f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5">
        <f>E1398/D1398</f>
        <v>1.073</v>
      </c>
      <c r="R1398" s="8">
        <f>E1398/N1398</f>
        <v>88.191780821917803</v>
      </c>
      <c r="S1398" s="9" t="str">
        <f>LEFT(P1398, SEARCH("/",P1398,1)-1)</f>
        <v>music</v>
      </c>
      <c r="T1398" s="9" t="str">
        <f>RIGHT(P1398,LEN(P1398)-SEARCH("/",P1398,1))</f>
        <v>rock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9">
        <f>(((I1399/60)/60/24)+DATE(1970,1,1)+(-5/24))</f>
        <v>42670.679861111108</v>
      </c>
      <c r="K1399">
        <v>1475013710</v>
      </c>
      <c r="L1399" s="19">
        <f>(((K1399/60)/60/24)+DATE(1970,1,1)+(-5/24))</f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5">
        <f>E1399/D1399</f>
        <v>1.1385000000000001</v>
      </c>
      <c r="R1399" s="8">
        <f>E1399/N1399</f>
        <v>72.056962025316452</v>
      </c>
      <c r="S1399" s="9" t="str">
        <f>LEFT(P1399, SEARCH("/",P1399,1)-1)</f>
        <v>music</v>
      </c>
      <c r="T1399" s="9" t="str">
        <f>RIGHT(P1399,LEN(P1399)-SEARCH("/",P1399,1))</f>
        <v>rock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9">
        <f>(((I1400/60)/60/24)+DATE(1970,1,1)+(-5/24))</f>
        <v>42556.665902777771</v>
      </c>
      <c r="K1400">
        <v>1465160334</v>
      </c>
      <c r="L1400" s="19">
        <f>(((K1400/60)/60/24)+DATE(1970,1,1)+(-5/24))</f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5">
        <f>E1400/D1400</f>
        <v>1.0968181818181819</v>
      </c>
      <c r="R1400" s="8">
        <f>E1400/N1400</f>
        <v>74.246153846153845</v>
      </c>
      <c r="S1400" s="9" t="str">
        <f>LEFT(P1400, SEARCH("/",P1400,1)-1)</f>
        <v>music</v>
      </c>
      <c r="T1400" s="9" t="str">
        <f>RIGHT(P1400,LEN(P1400)-SEARCH("/",P1400,1))</f>
        <v>rock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9">
        <f>(((I1401/60)/60/24)+DATE(1970,1,1)+(-5/24))</f>
        <v>41918.795983796292</v>
      </c>
      <c r="K1401">
        <v>1410048373</v>
      </c>
      <c r="L1401" s="19">
        <f>(((K1401/60)/60/24)+DATE(1970,1,1)+(-5/24))</f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5">
        <f>E1401/D1401</f>
        <v>1.2614444444444444</v>
      </c>
      <c r="R1401" s="8">
        <f>E1401/N1401</f>
        <v>61.701086956521742</v>
      </c>
      <c r="S1401" s="9" t="str">
        <f>LEFT(P1401, SEARCH("/",P1401,1)-1)</f>
        <v>music</v>
      </c>
      <c r="T1401" s="9" t="str">
        <f>RIGHT(P1401,LEN(P1401)-SEARCH("/",P1401,1))</f>
        <v>rock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9">
        <f>(((I1402/60)/60/24)+DATE(1970,1,1)+(-5/24))</f>
        <v>42533.020833333336</v>
      </c>
      <c r="K1402">
        <v>1462695073</v>
      </c>
      <c r="L1402" s="19">
        <f>(((K1402/60)/60/24)+DATE(1970,1,1)+(-5/24))</f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5">
        <f>E1402/D1402</f>
        <v>1.6742857142857144</v>
      </c>
      <c r="R1402" s="8">
        <f>E1402/N1402</f>
        <v>17.235294117647058</v>
      </c>
      <c r="S1402" s="9" t="str">
        <f>LEFT(P1402, SEARCH("/",P1402,1)-1)</f>
        <v>music</v>
      </c>
      <c r="T1402" s="9" t="str">
        <f>RIGHT(P1402,LEN(P1402)-SEARCH("/",P1402,1))</f>
        <v>rock</v>
      </c>
    </row>
    <row r="1403" spans="1:20" ht="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9">
        <f>(((I1403/60)/60/24)+DATE(1970,1,1)+(-5/24))</f>
        <v>41420.787893518514</v>
      </c>
      <c r="K1403">
        <v>1367798074</v>
      </c>
      <c r="L1403" s="19">
        <f>(((K1403/60)/60/24)+DATE(1970,1,1)+(-5/24))</f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5">
        <f>E1403/D1403</f>
        <v>4.9652000000000003</v>
      </c>
      <c r="R1403" s="8">
        <f>E1403/N1403</f>
        <v>51.720833333333331</v>
      </c>
      <c r="S1403" s="9" t="str">
        <f>LEFT(P1403, SEARCH("/",P1403,1)-1)</f>
        <v>music</v>
      </c>
      <c r="T1403" s="9" t="str">
        <f>RIGHT(P1403,LEN(P1403)-SEARCH("/",P1403,1))</f>
        <v>rock</v>
      </c>
    </row>
    <row r="1404" spans="1:20" ht="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9">
        <f>(((I1404/60)/60/24)+DATE(1970,1,1)+(-5/24))</f>
        <v>42124.80336805556</v>
      </c>
      <c r="K1404">
        <v>1425259011</v>
      </c>
      <c r="L1404" s="19">
        <f>(((K1404/60)/60/24)+DATE(1970,1,1)+(-5/24))</f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5">
        <f>E1404/D1404</f>
        <v>1.0915999999999999</v>
      </c>
      <c r="R1404" s="8">
        <f>E1404/N1404</f>
        <v>24.150442477876105</v>
      </c>
      <c r="S1404" s="9" t="str">
        <f>LEFT(P1404, SEARCH("/",P1404,1)-1)</f>
        <v>music</v>
      </c>
      <c r="T1404" s="9" t="str">
        <f>RIGHT(P1404,LEN(P1404)-SEARCH("/",P1404,1))</f>
        <v>rock</v>
      </c>
    </row>
    <row r="1405" spans="1:20" ht="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9">
        <f>(((I1405/60)/60/24)+DATE(1970,1,1)+(-5/24))</f>
        <v>41480.854571759257</v>
      </c>
      <c r="K1405">
        <v>1372210235</v>
      </c>
      <c r="L1405" s="19">
        <f>(((K1405/60)/60/24)+DATE(1970,1,1)+(-5/24))</f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5">
        <f>E1405/D1405</f>
        <v>1.0257499999999999</v>
      </c>
      <c r="R1405" s="8">
        <f>E1405/N1405</f>
        <v>62.166666666666664</v>
      </c>
      <c r="S1405" s="9" t="str">
        <f>LEFT(P1405, SEARCH("/",P1405,1)-1)</f>
        <v>music</v>
      </c>
      <c r="T1405" s="9" t="str">
        <f>RIGHT(P1405,LEN(P1405)-SEARCH("/",P1405,1))</f>
        <v>rock</v>
      </c>
    </row>
    <row r="1406" spans="1:20" ht="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9">
        <f>(((I1406/60)/60/24)+DATE(1970,1,1)+(-5/24))</f>
        <v>42057.30190972222</v>
      </c>
      <c r="K1406">
        <v>1422447285</v>
      </c>
      <c r="L1406" s="19">
        <f>(((K1406/60)/60/24)+DATE(1970,1,1)+(-5/24))</f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5">
        <f>E1406/D1406</f>
        <v>1.6620689655172414E-2</v>
      </c>
      <c r="R1406" s="8">
        <f>E1406/N1406</f>
        <v>48.2</v>
      </c>
      <c r="S1406" s="9" t="str">
        <f>LEFT(P1406, SEARCH("/",P1406,1)-1)</f>
        <v>publishing</v>
      </c>
      <c r="T1406" s="9" t="str">
        <f>RIGHT(P1406,LEN(P1406)-SEARCH("/",P1406,1))</f>
        <v>translations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9">
        <f>(((I1407/60)/60/24)+DATE(1970,1,1)+(-5/24))</f>
        <v>41971.51390046296</v>
      </c>
      <c r="K1407">
        <v>1414599601</v>
      </c>
      <c r="L1407" s="19">
        <f>(((K1407/60)/60/24)+DATE(1970,1,1)+(-5/24))</f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5">
        <f>E1407/D1407</f>
        <v>4.1999999999999997E-3</v>
      </c>
      <c r="R1407" s="8">
        <f>E1407/N1407</f>
        <v>6.1764705882352944</v>
      </c>
      <c r="S1407" s="9" t="str">
        <f>LEFT(P1407, SEARCH("/",P1407,1)-1)</f>
        <v>publishing</v>
      </c>
      <c r="T1407" s="9" t="str">
        <f>RIGHT(P1407,LEN(P1407)-SEARCH("/",P1407,1))</f>
        <v>translations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9">
        <f>(((I1408/60)/60/24)+DATE(1970,1,1)+(-5/24))</f>
        <v>42350.208333333336</v>
      </c>
      <c r="K1408">
        <v>1445336607</v>
      </c>
      <c r="L1408" s="19">
        <f>(((K1408/60)/60/24)+DATE(1970,1,1)+(-5/24))</f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5">
        <f>E1408/D1408</f>
        <v>1.25E-3</v>
      </c>
      <c r="R1408" s="8">
        <f>E1408/N1408</f>
        <v>5</v>
      </c>
      <c r="S1408" s="9" t="str">
        <f>LEFT(P1408, SEARCH("/",P1408,1)-1)</f>
        <v>publishing</v>
      </c>
      <c r="T1408" s="9" t="str">
        <f>RIGHT(P1408,LEN(P1408)-SEARCH("/",P1408,1))</f>
        <v>translations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9">
        <f>(((I1409/60)/60/24)+DATE(1970,1,1)+(-5/24))</f>
        <v>41863.32844907407</v>
      </c>
      <c r="K1409">
        <v>1405687978</v>
      </c>
      <c r="L1409" s="19">
        <f>(((K1409/60)/60/24)+DATE(1970,1,1)+(-5/24))</f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5">
        <f>E1409/D1409</f>
        <v>5.0000000000000001E-3</v>
      </c>
      <c r="R1409" s="8">
        <f>E1409/N1409</f>
        <v>7.5</v>
      </c>
      <c r="S1409" s="9" t="str">
        <f>LEFT(P1409, SEARCH("/",P1409,1)-1)</f>
        <v>publishing</v>
      </c>
      <c r="T1409" s="9" t="str">
        <f>RIGHT(P1409,LEN(P1409)-SEARCH("/",P1409,1))</f>
        <v>translations</v>
      </c>
    </row>
    <row r="1410" spans="1:20" ht="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9">
        <f>(((I1410/60)/60/24)+DATE(1970,1,1)+(-5/24))</f>
        <v>42321.705509259256</v>
      </c>
      <c r="K1410">
        <v>1444856156</v>
      </c>
      <c r="L1410" s="19">
        <f>(((K1410/60)/60/24)+DATE(1970,1,1)+(-5/24))</f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5">
        <f>E1410/D1410</f>
        <v>7.1999999999999995E-2</v>
      </c>
      <c r="R1410" s="8">
        <f>E1410/N1410</f>
        <v>12</v>
      </c>
      <c r="S1410" s="9" t="str">
        <f>LEFT(P1410, SEARCH("/",P1410,1)-1)</f>
        <v>publishing</v>
      </c>
      <c r="T1410" s="9" t="str">
        <f>RIGHT(P1410,LEN(P1410)-SEARCH("/",P1410,1))</f>
        <v>translations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9">
        <f>(((I1411/60)/60/24)+DATE(1970,1,1)+(-5/24))</f>
        <v>42004.966840277775</v>
      </c>
      <c r="K1411">
        <v>1414897935</v>
      </c>
      <c r="L1411" s="19">
        <f>(((K1411/60)/60/24)+DATE(1970,1,1)+(-5/24))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5">
        <f>E1411/D1411</f>
        <v>0</v>
      </c>
      <c r="R1411" s="8" t="e">
        <f>E1411/N1411</f>
        <v>#DIV/0!</v>
      </c>
      <c r="S1411" s="9" t="str">
        <f>LEFT(P1411, SEARCH("/",P1411,1)-1)</f>
        <v>publishing</v>
      </c>
      <c r="T1411" s="9" t="str">
        <f>RIGHT(P1411,LEN(P1411)-SEARCH("/",P1411,1))</f>
        <v>translations</v>
      </c>
    </row>
    <row r="1412" spans="1:20" ht="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9">
        <f>(((I1412/60)/60/24)+DATE(1970,1,1)+(-5/24))</f>
        <v>42524.110185185178</v>
      </c>
      <c r="K1412">
        <v>1461051520</v>
      </c>
      <c r="L1412" s="19">
        <f>(((K1412/60)/60/24)+DATE(1970,1,1)+(-5/24))</f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5">
        <f>E1412/D1412</f>
        <v>1.6666666666666666E-4</v>
      </c>
      <c r="R1412" s="8">
        <f>E1412/N1412</f>
        <v>1</v>
      </c>
      <c r="S1412" s="9" t="str">
        <f>LEFT(P1412, SEARCH("/",P1412,1)-1)</f>
        <v>publishing</v>
      </c>
      <c r="T1412" s="9" t="str">
        <f>RIGHT(P1412,LEN(P1412)-SEARCH("/",P1412,1))</f>
        <v>translations</v>
      </c>
    </row>
    <row r="1413" spans="1:20" ht="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9">
        <f>(((I1413/60)/60/24)+DATE(1970,1,1)+(-5/24))</f>
        <v>42040.850694444445</v>
      </c>
      <c r="K1413">
        <v>1420766700</v>
      </c>
      <c r="L1413" s="19">
        <f>(((K1413/60)/60/24)+DATE(1970,1,1)+(-5/24))</f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5">
        <f>E1413/D1413</f>
        <v>2.3333333333333335E-3</v>
      </c>
      <c r="R1413" s="8">
        <f>E1413/N1413</f>
        <v>2.3333333333333335</v>
      </c>
      <c r="S1413" s="9" t="str">
        <f>LEFT(P1413, SEARCH("/",P1413,1)-1)</f>
        <v>publishing</v>
      </c>
      <c r="T1413" s="9" t="str">
        <f>RIGHT(P1413,LEN(P1413)-SEARCH("/",P1413,1))</f>
        <v>translations</v>
      </c>
    </row>
    <row r="1414" spans="1:20" ht="30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9">
        <f>(((I1414/60)/60/24)+DATE(1970,1,1)+(-5/24))</f>
        <v>41976.855312499996</v>
      </c>
      <c r="K1414">
        <v>1415064699</v>
      </c>
      <c r="L1414" s="19">
        <f>(((K1414/60)/60/24)+DATE(1970,1,1)+(-5/24))</f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5">
        <f>E1414/D1414</f>
        <v>4.5714285714285714E-2</v>
      </c>
      <c r="R1414" s="8">
        <f>E1414/N1414</f>
        <v>24.615384615384617</v>
      </c>
      <c r="S1414" s="9" t="str">
        <f>LEFT(P1414, SEARCH("/",P1414,1)-1)</f>
        <v>publishing</v>
      </c>
      <c r="T1414" s="9" t="str">
        <f>RIGHT(P1414,LEN(P1414)-SEARCH("/",P1414,1))</f>
        <v>translations</v>
      </c>
    </row>
    <row r="1415" spans="1:20" ht="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9">
        <f>(((I1415/60)/60/24)+DATE(1970,1,1)+(-5/24))</f>
        <v>42420.228819444441</v>
      </c>
      <c r="K1415">
        <v>1450780170</v>
      </c>
      <c r="L1415" s="19">
        <f>(((K1415/60)/60/24)+DATE(1970,1,1)+(-5/24))</f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5">
        <f>E1415/D1415</f>
        <v>0.05</v>
      </c>
      <c r="R1415" s="8">
        <f>E1415/N1415</f>
        <v>100</v>
      </c>
      <c r="S1415" s="9" t="str">
        <f>LEFT(P1415, SEARCH("/",P1415,1)-1)</f>
        <v>publishing</v>
      </c>
      <c r="T1415" s="9" t="str">
        <f>RIGHT(P1415,LEN(P1415)-SEARCH("/",P1415,1))</f>
        <v>translations</v>
      </c>
    </row>
    <row r="1416" spans="1:20" ht="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9">
        <f>(((I1416/60)/60/24)+DATE(1970,1,1)+(-5/24))</f>
        <v>42738.044756944444</v>
      </c>
      <c r="K1416">
        <v>1480831467</v>
      </c>
      <c r="L1416" s="19">
        <f>(((K1416/60)/60/24)+DATE(1970,1,1)+(-5/24))</f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5">
        <f>E1416/D1416</f>
        <v>2E-3</v>
      </c>
      <c r="R1416" s="8">
        <f>E1416/N1416</f>
        <v>1</v>
      </c>
      <c r="S1416" s="9" t="str">
        <f>LEFT(P1416, SEARCH("/",P1416,1)-1)</f>
        <v>publishing</v>
      </c>
      <c r="T1416" s="9" t="str">
        <f>RIGHT(P1416,LEN(P1416)-SEARCH("/",P1416,1))</f>
        <v>translations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9">
        <f>(((I1417/60)/60/24)+DATE(1970,1,1)+(-5/24))</f>
        <v>42232.467488425922</v>
      </c>
      <c r="K1417">
        <v>1436285591</v>
      </c>
      <c r="L1417" s="19">
        <f>(((K1417/60)/60/24)+DATE(1970,1,1)+(-5/24))</f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5">
        <f>E1417/D1417</f>
        <v>0.18181818181818182</v>
      </c>
      <c r="R1417" s="8">
        <f>E1417/N1417</f>
        <v>88.888888888888886</v>
      </c>
      <c r="S1417" s="9" t="str">
        <f>LEFT(P1417, SEARCH("/",P1417,1)-1)</f>
        <v>publishing</v>
      </c>
      <c r="T1417" s="9" t="str">
        <f>RIGHT(P1417,LEN(P1417)-SEARCH("/",P1417,1))</f>
        <v>translations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9">
        <f>(((I1418/60)/60/24)+DATE(1970,1,1)+(-5/24))</f>
        <v>42329.759479166663</v>
      </c>
      <c r="K1418">
        <v>1445552019</v>
      </c>
      <c r="L1418" s="19">
        <f>(((K1418/60)/60/24)+DATE(1970,1,1)+(-5/24))</f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5">
        <f>E1418/D1418</f>
        <v>0</v>
      </c>
      <c r="R1418" s="8" t="e">
        <f>E1418/N1418</f>
        <v>#DIV/0!</v>
      </c>
      <c r="S1418" s="9" t="str">
        <f>LEFT(P1418, SEARCH("/",P1418,1)-1)</f>
        <v>publishing</v>
      </c>
      <c r="T1418" s="9" t="str">
        <f>RIGHT(P1418,LEN(P1418)-SEARCH("/",P1418,1))</f>
        <v>translations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9">
        <f>(((I1419/60)/60/24)+DATE(1970,1,1)+(-5/24))</f>
        <v>42262.257638888892</v>
      </c>
      <c r="K1419">
        <v>1439696174</v>
      </c>
      <c r="L1419" s="19">
        <f>(((K1419/60)/60/24)+DATE(1970,1,1)+(-5/24))</f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5">
        <f>E1419/D1419</f>
        <v>1.2222222222222223E-2</v>
      </c>
      <c r="R1419" s="8">
        <f>E1419/N1419</f>
        <v>27.5</v>
      </c>
      <c r="S1419" s="9" t="str">
        <f>LEFT(P1419, SEARCH("/",P1419,1)-1)</f>
        <v>publishing</v>
      </c>
      <c r="T1419" s="9" t="str">
        <f>RIGHT(P1419,LEN(P1419)-SEARCH("/",P1419,1))</f>
        <v>translations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9">
        <f>(((I1420/60)/60/24)+DATE(1970,1,1)+(-5/24))</f>
        <v>42425.248078703698</v>
      </c>
      <c r="K1420">
        <v>1453805834</v>
      </c>
      <c r="L1420" s="19">
        <f>(((K1420/60)/60/24)+DATE(1970,1,1)+(-5/24))</f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5">
        <f>E1420/D1420</f>
        <v>2E-3</v>
      </c>
      <c r="R1420" s="8">
        <f>E1420/N1420</f>
        <v>6</v>
      </c>
      <c r="S1420" s="9" t="str">
        <f>LEFT(P1420, SEARCH("/",P1420,1)-1)</f>
        <v>publishing</v>
      </c>
      <c r="T1420" s="9" t="str">
        <f>RIGHT(P1420,LEN(P1420)-SEARCH("/",P1420,1))</f>
        <v>translations</v>
      </c>
    </row>
    <row r="1421" spans="1:20" ht="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9">
        <f>(((I1421/60)/60/24)+DATE(1970,1,1)+(-5/24))</f>
        <v>42652.24790509259</v>
      </c>
      <c r="K1421">
        <v>1473418619</v>
      </c>
      <c r="L1421" s="19">
        <f>(((K1421/60)/60/24)+DATE(1970,1,1)+(-5/24))</f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5">
        <f>E1421/D1421</f>
        <v>7.0634920634920634E-2</v>
      </c>
      <c r="R1421" s="8">
        <f>E1421/N1421</f>
        <v>44.5</v>
      </c>
      <c r="S1421" s="9" t="str">
        <f>LEFT(P1421, SEARCH("/",P1421,1)-1)</f>
        <v>publishing</v>
      </c>
      <c r="T1421" s="9" t="str">
        <f>RIGHT(P1421,LEN(P1421)-SEARCH("/",P1421,1))</f>
        <v>translations</v>
      </c>
    </row>
    <row r="1422" spans="1:2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9">
        <f>(((I1422/60)/60/24)+DATE(1970,1,1)+(-5/24))</f>
        <v>42549.459328703706</v>
      </c>
      <c r="K1422">
        <v>1464969686</v>
      </c>
      <c r="L1422" s="19">
        <f>(((K1422/60)/60/24)+DATE(1970,1,1)+(-5/24))</f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5">
        <f>E1422/D1422</f>
        <v>2.7272727272727271E-2</v>
      </c>
      <c r="R1422" s="8">
        <f>E1422/N1422</f>
        <v>1</v>
      </c>
      <c r="S1422" s="9" t="str">
        <f>LEFT(P1422, SEARCH("/",P1422,1)-1)</f>
        <v>publishing</v>
      </c>
      <c r="T1422" s="9" t="str">
        <f>RIGHT(P1422,LEN(P1422)-SEARCH("/",P1422,1))</f>
        <v>translations</v>
      </c>
    </row>
    <row r="1423" spans="1:20" ht="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9">
        <f>(((I1423/60)/60/24)+DATE(1970,1,1)+(-5/24))</f>
        <v>42043.707280092589</v>
      </c>
      <c r="K1423">
        <v>1420840709</v>
      </c>
      <c r="L1423" s="19">
        <f>(((K1423/60)/60/24)+DATE(1970,1,1)+(-5/24))</f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5">
        <f>E1423/D1423</f>
        <v>1E-3</v>
      </c>
      <c r="R1423" s="8">
        <f>E1423/N1423</f>
        <v>100</v>
      </c>
      <c r="S1423" s="9" t="str">
        <f>LEFT(P1423, SEARCH("/",P1423,1)-1)</f>
        <v>publishing</v>
      </c>
      <c r="T1423" s="9" t="str">
        <f>RIGHT(P1423,LEN(P1423)-SEARCH("/",P1423,1))</f>
        <v>translations</v>
      </c>
    </row>
    <row r="1424" spans="1:20" ht="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9">
        <f>(((I1424/60)/60/24)+DATE(1970,1,1)+(-5/24))</f>
        <v>42634.031296296293</v>
      </c>
      <c r="K1424">
        <v>1471844704</v>
      </c>
      <c r="L1424" s="19">
        <f>(((K1424/60)/60/24)+DATE(1970,1,1)+(-5/24))</f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5">
        <f>E1424/D1424</f>
        <v>1.0399999999999999E-3</v>
      </c>
      <c r="R1424" s="8">
        <f>E1424/N1424</f>
        <v>13</v>
      </c>
      <c r="S1424" s="9" t="str">
        <f>LEFT(P1424, SEARCH("/",P1424,1)-1)</f>
        <v>publishing</v>
      </c>
      <c r="T1424" s="9" t="str">
        <f>RIGHT(P1424,LEN(P1424)-SEARCH("/",P1424,1))</f>
        <v>translations</v>
      </c>
    </row>
    <row r="1425" spans="1:20" ht="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9">
        <f>(((I1425/60)/60/24)+DATE(1970,1,1)+(-5/24))</f>
        <v>42370.151979166665</v>
      </c>
      <c r="K1425">
        <v>1449045531</v>
      </c>
      <c r="L1425" s="19">
        <f>(((K1425/60)/60/24)+DATE(1970,1,1)+(-5/24))</f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5">
        <f>E1425/D1425</f>
        <v>3.3333333333333335E-3</v>
      </c>
      <c r="R1425" s="8">
        <f>E1425/N1425</f>
        <v>100</v>
      </c>
      <c r="S1425" s="9" t="str">
        <f>LEFT(P1425, SEARCH("/",P1425,1)-1)</f>
        <v>publishing</v>
      </c>
      <c r="T1425" s="9" t="str">
        <f>RIGHT(P1425,LEN(P1425)-SEARCH("/",P1425,1))</f>
        <v>translations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9">
        <f>(((I1426/60)/60/24)+DATE(1970,1,1)+(-5/24))</f>
        <v>42689.550949074073</v>
      </c>
      <c r="K1426">
        <v>1478106802</v>
      </c>
      <c r="L1426" s="19">
        <f>(((K1426/60)/60/24)+DATE(1970,1,1)+(-5/24))</f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5">
        <f>E1426/D1426</f>
        <v>0.2036</v>
      </c>
      <c r="R1426" s="8">
        <f>E1426/N1426</f>
        <v>109.07142857142857</v>
      </c>
      <c r="S1426" s="9" t="str">
        <f>LEFT(P1426, SEARCH("/",P1426,1)-1)</f>
        <v>publishing</v>
      </c>
      <c r="T1426" s="9" t="str">
        <f>RIGHT(P1426,LEN(P1426)-SEARCH("/",P1426,1))</f>
        <v>translations</v>
      </c>
    </row>
    <row r="1427" spans="1:20" ht="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9">
        <f>(((I1427/60)/60/24)+DATE(1970,1,1)+(-5/24))</f>
        <v>42122.923136574071</v>
      </c>
      <c r="K1427">
        <v>1427684959</v>
      </c>
      <c r="L1427" s="19">
        <f>(((K1427/60)/60/24)+DATE(1970,1,1)+(-5/24))</f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5">
        <f>E1427/D1427</f>
        <v>0</v>
      </c>
      <c r="R1427" s="8" t="e">
        <f>E1427/N1427</f>
        <v>#DIV/0!</v>
      </c>
      <c r="S1427" s="9" t="str">
        <f>LEFT(P1427, SEARCH("/",P1427,1)-1)</f>
        <v>publishing</v>
      </c>
      <c r="T1427" s="9" t="str">
        <f>RIGHT(P1427,LEN(P1427)-SEARCH("/",P1427,1))</f>
        <v>translations</v>
      </c>
    </row>
    <row r="1428" spans="1:20" ht="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9">
        <f>(((I1428/60)/60/24)+DATE(1970,1,1)+(-5/24))</f>
        <v>42240.181944444441</v>
      </c>
      <c r="K1428">
        <v>1435224120</v>
      </c>
      <c r="L1428" s="19">
        <f>(((K1428/60)/60/24)+DATE(1970,1,1)+(-5/24))</f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5">
        <f>E1428/D1428</f>
        <v>0</v>
      </c>
      <c r="R1428" s="8" t="e">
        <f>E1428/N1428</f>
        <v>#DIV/0!</v>
      </c>
      <c r="S1428" s="9" t="str">
        <f>LEFT(P1428, SEARCH("/",P1428,1)-1)</f>
        <v>publishing</v>
      </c>
      <c r="T1428" s="9" t="str">
        <f>RIGHT(P1428,LEN(P1428)-SEARCH("/",P1428,1))</f>
        <v>translations</v>
      </c>
    </row>
    <row r="1429" spans="1:20" ht="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9">
        <f>(((I1429/60)/60/24)+DATE(1970,1,1)+(-5/24))</f>
        <v>42631.643344907403</v>
      </c>
      <c r="K1429">
        <v>1471638385</v>
      </c>
      <c r="L1429" s="19">
        <f>(((K1429/60)/60/24)+DATE(1970,1,1)+(-5/24))</f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5">
        <f>E1429/D1429</f>
        <v>8.3799999999999999E-2</v>
      </c>
      <c r="R1429" s="8">
        <f>E1429/N1429</f>
        <v>104.75</v>
      </c>
      <c r="S1429" s="9" t="str">
        <f>LEFT(P1429, SEARCH("/",P1429,1)-1)</f>
        <v>publishing</v>
      </c>
      <c r="T1429" s="9" t="str">
        <f>RIGHT(P1429,LEN(P1429)-SEARCH("/",P1429,1))</f>
        <v>translations</v>
      </c>
    </row>
    <row r="1430" spans="1:20" ht="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9">
        <f>(((I1430/60)/60/24)+DATE(1970,1,1)+(-5/24))</f>
        <v>42462.129826388882</v>
      </c>
      <c r="K1430">
        <v>1456996017</v>
      </c>
      <c r="L1430" s="19">
        <f>(((K1430/60)/60/24)+DATE(1970,1,1)+(-5/24))</f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5">
        <f>E1430/D1430</f>
        <v>4.4999999999999998E-2</v>
      </c>
      <c r="R1430" s="8">
        <f>E1430/N1430</f>
        <v>15</v>
      </c>
      <c r="S1430" s="9" t="str">
        <f>LEFT(P1430, SEARCH("/",P1430,1)-1)</f>
        <v>publishing</v>
      </c>
      <c r="T1430" s="9" t="str">
        <f>RIGHT(P1430,LEN(P1430)-SEARCH("/",P1430,1))</f>
        <v>translations</v>
      </c>
    </row>
    <row r="1431" spans="1:20" ht="30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9">
        <f>(((I1431/60)/60/24)+DATE(1970,1,1)+(-5/24))</f>
        <v>42103.852337962955</v>
      </c>
      <c r="K1431">
        <v>1426037242</v>
      </c>
      <c r="L1431" s="19">
        <f>(((K1431/60)/60/24)+DATE(1970,1,1)+(-5/24))</f>
        <v>42073.852337962955</v>
      </c>
      <c r="M1431" t="b">
        <v>0</v>
      </c>
      <c r="N1431">
        <v>0</v>
      </c>
      <c r="O1431" t="b">
        <v>0</v>
      </c>
      <c r="P1431" t="s">
        <v>8287</v>
      </c>
      <c r="Q1431" s="5">
        <f>E1431/D1431</f>
        <v>0</v>
      </c>
      <c r="R1431" s="8" t="e">
        <f>E1431/N1431</f>
        <v>#DIV/0!</v>
      </c>
      <c r="S1431" s="9" t="str">
        <f>LEFT(P1431, SEARCH("/",P1431,1)-1)</f>
        <v>publishing</v>
      </c>
      <c r="T1431" s="9" t="str">
        <f>RIGHT(P1431,LEN(P1431)-SEARCH("/",P1431,1))</f>
        <v>translations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9">
        <f>(((I1432/60)/60/24)+DATE(1970,1,1)+(-5/24))</f>
        <v>41992.605185185181</v>
      </c>
      <c r="K1432">
        <v>1416339088</v>
      </c>
      <c r="L1432" s="19">
        <f>(((K1432/60)/60/24)+DATE(1970,1,1)+(-5/24))</f>
        <v>41961.605185185181</v>
      </c>
      <c r="M1432" t="b">
        <v>0</v>
      </c>
      <c r="N1432">
        <v>5</v>
      </c>
      <c r="O1432" t="b">
        <v>0</v>
      </c>
      <c r="P1432" t="s">
        <v>8287</v>
      </c>
      <c r="Q1432" s="5">
        <f>E1432/D1432</f>
        <v>8.0600000000000005E-2</v>
      </c>
      <c r="R1432" s="8">
        <f>E1432/N1432</f>
        <v>80.599999999999994</v>
      </c>
      <c r="S1432" s="9" t="str">
        <f>LEFT(P1432, SEARCH("/",P1432,1)-1)</f>
        <v>publishing</v>
      </c>
      <c r="T1432" s="9" t="str">
        <f>RIGHT(P1432,LEN(P1432)-SEARCH("/",P1432,1))</f>
        <v>translations</v>
      </c>
    </row>
    <row r="1433" spans="1:20" ht="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9">
        <f>(((I1433/60)/60/24)+DATE(1970,1,1)+(-5/24))</f>
        <v>42334.044166666667</v>
      </c>
      <c r="K1433">
        <v>1445922216</v>
      </c>
      <c r="L1433" s="19">
        <f>(((K1433/60)/60/24)+DATE(1970,1,1)+(-5/24))</f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5">
        <f>E1433/D1433</f>
        <v>0.31947058823529412</v>
      </c>
      <c r="R1433" s="8">
        <f>E1433/N1433</f>
        <v>115.55319148936171</v>
      </c>
      <c r="S1433" s="9" t="str">
        <f>LEFT(P1433, SEARCH("/",P1433,1)-1)</f>
        <v>publishing</v>
      </c>
      <c r="T1433" s="9" t="str">
        <f>RIGHT(P1433,LEN(P1433)-SEARCH("/",P1433,1))</f>
        <v>translations</v>
      </c>
    </row>
    <row r="1434" spans="1:20" ht="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9">
        <f>(((I1434/60)/60/24)+DATE(1970,1,1)+(-5/24))</f>
        <v>42205.572083333333</v>
      </c>
      <c r="K1434">
        <v>1434825828</v>
      </c>
      <c r="L1434" s="19">
        <f>(((K1434/60)/60/24)+DATE(1970,1,1)+(-5/24))</f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5">
        <f>E1434/D1434</f>
        <v>0</v>
      </c>
      <c r="R1434" s="8" t="e">
        <f>E1434/N1434</f>
        <v>#DIV/0!</v>
      </c>
      <c r="S1434" s="9" t="str">
        <f>LEFT(P1434, SEARCH("/",P1434,1)-1)</f>
        <v>publishing</v>
      </c>
      <c r="T1434" s="9" t="str">
        <f>RIGHT(P1434,LEN(P1434)-SEARCH("/",P1434,1))</f>
        <v>translations</v>
      </c>
    </row>
    <row r="1435" spans="1:20" ht="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9">
        <f>(((I1435/60)/60/24)+DATE(1970,1,1)+(-5/24))</f>
        <v>42714.249999999993</v>
      </c>
      <c r="K1435">
        <v>1477839675</v>
      </c>
      <c r="L1435" s="19">
        <f>(((K1435/60)/60/24)+DATE(1970,1,1)+(-5/24))</f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5">
        <f>E1435/D1435</f>
        <v>6.7083333333333328E-2</v>
      </c>
      <c r="R1435" s="8">
        <f>E1435/N1435</f>
        <v>80.5</v>
      </c>
      <c r="S1435" s="9" t="str">
        <f>LEFT(P1435, SEARCH("/",P1435,1)-1)</f>
        <v>publishing</v>
      </c>
      <c r="T1435" s="9" t="str">
        <f>RIGHT(P1435,LEN(P1435)-SEARCH("/",P1435,1))</f>
        <v>translations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9">
        <f>(((I1436/60)/60/24)+DATE(1970,1,1)+(-5/24))</f>
        <v>42163.416666666664</v>
      </c>
      <c r="K1436">
        <v>1431973478</v>
      </c>
      <c r="L1436" s="19">
        <f>(((K1436/60)/60/24)+DATE(1970,1,1)+(-5/24))</f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5">
        <f>E1436/D1436</f>
        <v>9.987804878048781E-2</v>
      </c>
      <c r="R1436" s="8">
        <f>E1436/N1436</f>
        <v>744.5454545454545</v>
      </c>
      <c r="S1436" s="9" t="str">
        <f>LEFT(P1436, SEARCH("/",P1436,1)-1)</f>
        <v>publishing</v>
      </c>
      <c r="T1436" s="9" t="str">
        <f>RIGHT(P1436,LEN(P1436)-SEARCH("/",P1436,1))</f>
        <v>translations</v>
      </c>
    </row>
    <row r="1437" spans="1:20" ht="30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9">
        <f>(((I1437/60)/60/24)+DATE(1970,1,1)+(-5/24))</f>
        <v>42288.57199074074</v>
      </c>
      <c r="K1437">
        <v>1441997020</v>
      </c>
      <c r="L1437" s="19">
        <f>(((K1437/60)/60/24)+DATE(1970,1,1)+(-5/24))</f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5">
        <f>E1437/D1437</f>
        <v>1E-3</v>
      </c>
      <c r="R1437" s="8">
        <f>E1437/N1437</f>
        <v>7.5</v>
      </c>
      <c r="S1437" s="9" t="str">
        <f>LEFT(P1437, SEARCH("/",P1437,1)-1)</f>
        <v>publishing</v>
      </c>
      <c r="T1437" s="9" t="str">
        <f>RIGHT(P1437,LEN(P1437)-SEARCH("/",P1437,1))</f>
        <v>translations</v>
      </c>
    </row>
    <row r="1438" spans="1:20" ht="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9">
        <f>(((I1438/60)/60/24)+DATE(1970,1,1)+(-5/24))</f>
        <v>42421.141863425924</v>
      </c>
      <c r="K1438">
        <v>1453451057</v>
      </c>
      <c r="L1438" s="19">
        <f>(((K1438/60)/60/24)+DATE(1970,1,1)+(-5/24))</f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5">
        <f>E1438/D1438</f>
        <v>7.7000000000000002E-3</v>
      </c>
      <c r="R1438" s="8">
        <f>E1438/N1438</f>
        <v>38.5</v>
      </c>
      <c r="S1438" s="9" t="str">
        <f>LEFT(P1438, SEARCH("/",P1438,1)-1)</f>
        <v>publishing</v>
      </c>
      <c r="T1438" s="9" t="str">
        <f>RIGHT(P1438,LEN(P1438)-SEARCH("/",P1438,1))</f>
        <v>translations</v>
      </c>
    </row>
    <row r="1439" spans="1:20" ht="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9">
        <f>(((I1439/60)/60/24)+DATE(1970,1,1)+(-5/24))</f>
        <v>41832.999305555553</v>
      </c>
      <c r="K1439">
        <v>1402058739</v>
      </c>
      <c r="L1439" s="19">
        <f>(((K1439/60)/60/24)+DATE(1970,1,1)+(-5/24))</f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5">
        <f>E1439/D1439</f>
        <v>0.26900000000000002</v>
      </c>
      <c r="R1439" s="8">
        <f>E1439/N1439</f>
        <v>36.68181818181818</v>
      </c>
      <c r="S1439" s="9" t="str">
        <f>LEFT(P1439, SEARCH("/",P1439,1)-1)</f>
        <v>publishing</v>
      </c>
      <c r="T1439" s="9" t="str">
        <f>RIGHT(P1439,LEN(P1439)-SEARCH("/",P1439,1))</f>
        <v>translations</v>
      </c>
    </row>
    <row r="1440" spans="1:20" ht="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9">
        <f>(((I1440/60)/60/24)+DATE(1970,1,1)+(-5/24))</f>
        <v>42487.371527777774</v>
      </c>
      <c r="K1440">
        <v>1459198499</v>
      </c>
      <c r="L1440" s="19">
        <f>(((K1440/60)/60/24)+DATE(1970,1,1)+(-5/24))</f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5">
        <f>E1440/D1440</f>
        <v>0.03</v>
      </c>
      <c r="R1440" s="8">
        <f>E1440/N1440</f>
        <v>75</v>
      </c>
      <c r="S1440" s="9" t="str">
        <f>LEFT(P1440, SEARCH("/",P1440,1)-1)</f>
        <v>publishing</v>
      </c>
      <c r="T1440" s="9" t="str">
        <f>RIGHT(P1440,LEN(P1440)-SEARCH("/",P1440,1))</f>
        <v>translations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9">
        <f>(((I1441/60)/60/24)+DATE(1970,1,1)+(-5/24))</f>
        <v>42070.621539351843</v>
      </c>
      <c r="K1441">
        <v>1423166101</v>
      </c>
      <c r="L1441" s="19">
        <f>(((K1441/60)/60/24)+DATE(1970,1,1)+(-5/24))</f>
        <v>42040.621539351843</v>
      </c>
      <c r="M1441" t="b">
        <v>0</v>
      </c>
      <c r="N1441">
        <v>6</v>
      </c>
      <c r="O1441" t="b">
        <v>0</v>
      </c>
      <c r="P1441" t="s">
        <v>8287</v>
      </c>
      <c r="Q1441" s="5">
        <f>E1441/D1441</f>
        <v>6.6055045871559637E-2</v>
      </c>
      <c r="R1441" s="8">
        <f>E1441/N1441</f>
        <v>30</v>
      </c>
      <c r="S1441" s="9" t="str">
        <f>LEFT(P1441, SEARCH("/",P1441,1)-1)</f>
        <v>publishing</v>
      </c>
      <c r="T1441" s="9" t="str">
        <f>RIGHT(P1441,LEN(P1441)-SEARCH("/",P1441,1))</f>
        <v>translations</v>
      </c>
    </row>
    <row r="1442" spans="1:20" ht="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9">
        <f>(((I1442/60)/60/24)+DATE(1970,1,1)+(-5/24))</f>
        <v>42516.540081018517</v>
      </c>
      <c r="K1442">
        <v>1461693463</v>
      </c>
      <c r="L1442" s="19">
        <f>(((K1442/60)/60/24)+DATE(1970,1,1)+(-5/24))</f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5">
        <f>E1442/D1442</f>
        <v>7.6923076923076926E-5</v>
      </c>
      <c r="R1442" s="8">
        <f>E1442/N1442</f>
        <v>1</v>
      </c>
      <c r="S1442" s="9" t="str">
        <f>LEFT(P1442, SEARCH("/",P1442,1)-1)</f>
        <v>publishing</v>
      </c>
      <c r="T1442" s="9" t="str">
        <f>RIGHT(P1442,LEN(P1442)-SEARCH("/",P1442,1))</f>
        <v>translations</v>
      </c>
    </row>
    <row r="1443" spans="1:20" ht="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9">
        <f>(((I1443/60)/60/24)+DATE(1970,1,1)+(-5/24))</f>
        <v>42258.557511574072</v>
      </c>
      <c r="K1443">
        <v>1436811769</v>
      </c>
      <c r="L1443" s="19">
        <f>(((K1443/60)/60/24)+DATE(1970,1,1)+(-5/24))</f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5">
        <f>E1443/D1443</f>
        <v>1.1222222222222222E-2</v>
      </c>
      <c r="R1443" s="8">
        <f>E1443/N1443</f>
        <v>673.33333333333337</v>
      </c>
      <c r="S1443" s="9" t="str">
        <f>LEFT(P1443, SEARCH("/",P1443,1)-1)</f>
        <v>publishing</v>
      </c>
      <c r="T1443" s="9" t="str">
        <f>RIGHT(P1443,LEN(P1443)-SEARCH("/",P1443,1))</f>
        <v>translations</v>
      </c>
    </row>
    <row r="1444" spans="1:20" ht="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9">
        <f>(((I1444/60)/60/24)+DATE(1970,1,1)+(-5/24))</f>
        <v>42515.437013888884</v>
      </c>
      <c r="K1444">
        <v>1461598158</v>
      </c>
      <c r="L1444" s="19">
        <f>(((K1444/60)/60/24)+DATE(1970,1,1)+(-5/24))</f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5">
        <f>E1444/D1444</f>
        <v>0</v>
      </c>
      <c r="R1444" s="8" t="e">
        <f>E1444/N1444</f>
        <v>#DIV/0!</v>
      </c>
      <c r="S1444" s="9" t="str">
        <f>LEFT(P1444, SEARCH("/",P1444,1)-1)</f>
        <v>publishing</v>
      </c>
      <c r="T1444" s="9" t="str">
        <f>RIGHT(P1444,LEN(P1444)-SEARCH("/",P1444,1))</f>
        <v>translations</v>
      </c>
    </row>
    <row r="1445" spans="1:20" ht="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9">
        <f>(((I1445/60)/60/24)+DATE(1970,1,1)+(-5/24))</f>
        <v>42737.71769675926</v>
      </c>
      <c r="K1445">
        <v>1480803209</v>
      </c>
      <c r="L1445" s="19">
        <f>(((K1445/60)/60/24)+DATE(1970,1,1)+(-5/24))</f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5">
        <f>E1445/D1445</f>
        <v>0</v>
      </c>
      <c r="R1445" s="8" t="e">
        <f>E1445/N1445</f>
        <v>#DIV/0!</v>
      </c>
      <c r="S1445" s="9" t="str">
        <f>LEFT(P1445, SEARCH("/",P1445,1)-1)</f>
        <v>publishing</v>
      </c>
      <c r="T1445" s="9" t="str">
        <f>RIGHT(P1445,LEN(P1445)-SEARCH("/",P1445,1))</f>
        <v>translations</v>
      </c>
    </row>
    <row r="1446" spans="1:20" ht="30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9">
        <f>(((I1446/60)/60/24)+DATE(1970,1,1)+(-5/24))</f>
        <v>42259.665069444447</v>
      </c>
      <c r="K1446">
        <v>1436907462</v>
      </c>
      <c r="L1446" s="19">
        <f>(((K1446/60)/60/24)+DATE(1970,1,1)+(-5/24))</f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5">
        <f>E1446/D1446</f>
        <v>0</v>
      </c>
      <c r="R1446" s="8" t="e">
        <f>E1446/N1446</f>
        <v>#DIV/0!</v>
      </c>
      <c r="S1446" s="9" t="str">
        <f>LEFT(P1446, SEARCH("/",P1446,1)-1)</f>
        <v>publishing</v>
      </c>
      <c r="T1446" s="9" t="str">
        <f>RIGHT(P1446,LEN(P1446)-SEARCH("/",P1446,1))</f>
        <v>translations</v>
      </c>
    </row>
    <row r="1447" spans="1:20" ht="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9">
        <f>(((I1447/60)/60/24)+DATE(1970,1,1)+(-5/24))</f>
        <v>42169.333969907406</v>
      </c>
      <c r="K1447">
        <v>1431694855</v>
      </c>
      <c r="L1447" s="19">
        <f>(((K1447/60)/60/24)+DATE(1970,1,1)+(-5/24))</f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5">
        <f>E1447/D1447</f>
        <v>0</v>
      </c>
      <c r="R1447" s="8" t="e">
        <f>E1447/N1447</f>
        <v>#DIV/0!</v>
      </c>
      <c r="S1447" s="9" t="str">
        <f>LEFT(P1447, SEARCH("/",P1447,1)-1)</f>
        <v>publishing</v>
      </c>
      <c r="T1447" s="9" t="str">
        <f>RIGHT(P1447,LEN(P1447)-SEARCH("/",P1447,1))</f>
        <v>translations</v>
      </c>
    </row>
    <row r="1448" spans="1:20" ht="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9">
        <f>(((I1448/60)/60/24)+DATE(1970,1,1)+(-5/24))</f>
        <v>42481.239328703705</v>
      </c>
      <c r="K1448">
        <v>1459507478</v>
      </c>
      <c r="L1448" s="19">
        <f>(((K1448/60)/60/24)+DATE(1970,1,1)+(-5/24))</f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5">
        <f>E1448/D1448</f>
        <v>0</v>
      </c>
      <c r="R1448" s="8" t="e">
        <f>E1448/N1448</f>
        <v>#DIV/0!</v>
      </c>
      <c r="S1448" s="9" t="str">
        <f>LEFT(P1448, SEARCH("/",P1448,1)-1)</f>
        <v>publishing</v>
      </c>
      <c r="T1448" s="9" t="str">
        <f>RIGHT(P1448,LEN(P1448)-SEARCH("/",P1448,1))</f>
        <v>translations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9">
        <f>(((I1449/60)/60/24)+DATE(1970,1,1)+(-5/24))</f>
        <v>42559.52238425926</v>
      </c>
      <c r="K1449">
        <v>1465407134</v>
      </c>
      <c r="L1449" s="19">
        <f>(((K1449/60)/60/24)+DATE(1970,1,1)+(-5/24))</f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5">
        <f>E1449/D1449</f>
        <v>1.4999999999999999E-4</v>
      </c>
      <c r="R1449" s="8">
        <f>E1449/N1449</f>
        <v>25</v>
      </c>
      <c r="S1449" s="9" t="str">
        <f>LEFT(P1449, SEARCH("/",P1449,1)-1)</f>
        <v>publishing</v>
      </c>
      <c r="T1449" s="9" t="str">
        <f>RIGHT(P1449,LEN(P1449)-SEARCH("/",P1449,1))</f>
        <v>translations</v>
      </c>
    </row>
    <row r="1450" spans="1:20" ht="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9">
        <f>(((I1450/60)/60/24)+DATE(1970,1,1)+(-5/24))</f>
        <v>42146.017361111109</v>
      </c>
      <c r="K1450">
        <v>1429655318</v>
      </c>
      <c r="L1450" s="19">
        <f>(((K1450/60)/60/24)+DATE(1970,1,1)+(-5/24))</f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5">
        <f>E1450/D1450</f>
        <v>0</v>
      </c>
      <c r="R1450" s="8" t="e">
        <f>E1450/N1450</f>
        <v>#DIV/0!</v>
      </c>
      <c r="S1450" s="9" t="str">
        <f>LEFT(P1450, SEARCH("/",P1450,1)-1)</f>
        <v>publishing</v>
      </c>
      <c r="T1450" s="9" t="str">
        <f>RIGHT(P1450,LEN(P1450)-SEARCH("/",P1450,1))</f>
        <v>translations</v>
      </c>
    </row>
    <row r="1451" spans="1:20" ht="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9">
        <f>(((I1451/60)/60/24)+DATE(1970,1,1)+(-5/24))</f>
        <v>42134.603067129625</v>
      </c>
      <c r="K1451">
        <v>1427138905</v>
      </c>
      <c r="L1451" s="19">
        <f>(((K1451/60)/60/24)+DATE(1970,1,1)+(-5/24))</f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5">
        <f>E1451/D1451</f>
        <v>0</v>
      </c>
      <c r="R1451" s="8" t="e">
        <f>E1451/N1451</f>
        <v>#DIV/0!</v>
      </c>
      <c r="S1451" s="9" t="str">
        <f>LEFT(P1451, SEARCH("/",P1451,1)-1)</f>
        <v>publishing</v>
      </c>
      <c r="T1451" s="9" t="str">
        <f>RIGHT(P1451,LEN(P1451)-SEARCH("/",P1451,1))</f>
        <v>translations</v>
      </c>
    </row>
    <row r="1452" spans="1:20" ht="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9">
        <f>(((I1452/60)/60/24)+DATE(1970,1,1)+(-5/24))</f>
        <v>42419.962928240733</v>
      </c>
      <c r="K1452">
        <v>1453349197</v>
      </c>
      <c r="L1452" s="19">
        <f>(((K1452/60)/60/24)+DATE(1970,1,1)+(-5/24))</f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5">
        <f>E1452/D1452</f>
        <v>1.0000000000000001E-5</v>
      </c>
      <c r="R1452" s="8">
        <f>E1452/N1452</f>
        <v>1</v>
      </c>
      <c r="S1452" s="9" t="str">
        <f>LEFT(P1452, SEARCH("/",P1452,1)-1)</f>
        <v>publishing</v>
      </c>
      <c r="T1452" s="9" t="str">
        <f>RIGHT(P1452,LEN(P1452)-SEARCH("/",P1452,1))</f>
        <v>translations</v>
      </c>
    </row>
    <row r="1453" spans="1:20" ht="30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9">
        <f>(((I1453/60)/60/24)+DATE(1970,1,1)+(-5/24))</f>
        <v>41961.792349537034</v>
      </c>
      <c r="K1453">
        <v>1413759659</v>
      </c>
      <c r="L1453" s="19">
        <f>(((K1453/60)/60/24)+DATE(1970,1,1)+(-5/24))</f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5">
        <f>E1453/D1453</f>
        <v>1.0554089709762533E-4</v>
      </c>
      <c r="R1453" s="8">
        <f>E1453/N1453</f>
        <v>1</v>
      </c>
      <c r="S1453" s="9" t="str">
        <f>LEFT(P1453, SEARCH("/",P1453,1)-1)</f>
        <v>publishing</v>
      </c>
      <c r="T1453" s="9" t="str">
        <f>RIGHT(P1453,LEN(P1453)-SEARCH("/",P1453,1))</f>
        <v>translations</v>
      </c>
    </row>
    <row r="1454" spans="1:20" ht="30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9">
        <f>(((I1454/60)/60/24)+DATE(1970,1,1)+(-5/24))</f>
        <v>41848.494942129626</v>
      </c>
      <c r="K1454">
        <v>1403974363</v>
      </c>
      <c r="L1454" s="19">
        <f>(((K1454/60)/60/24)+DATE(1970,1,1)+(-5/24))</f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5">
        <f>E1454/D1454</f>
        <v>0</v>
      </c>
      <c r="R1454" s="8" t="e">
        <f>E1454/N1454</f>
        <v>#DIV/0!</v>
      </c>
      <c r="S1454" s="9" t="str">
        <f>LEFT(P1454, SEARCH("/",P1454,1)-1)</f>
        <v>publishing</v>
      </c>
      <c r="T1454" s="9" t="str">
        <f>RIGHT(P1454,LEN(P1454)-SEARCH("/",P1454,1))</f>
        <v>translations</v>
      </c>
    </row>
    <row r="1455" spans="1:20" ht="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9">
        <f>(((I1455/60)/60/24)+DATE(1970,1,1)+(-5/24))</f>
        <v>42840.446145833332</v>
      </c>
      <c r="K1455">
        <v>1488386547</v>
      </c>
      <c r="L1455" s="19">
        <f>(((K1455/60)/60/24)+DATE(1970,1,1)+(-5/24))</f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5">
        <f>E1455/D1455</f>
        <v>0</v>
      </c>
      <c r="R1455" s="8" t="e">
        <f>E1455/N1455</f>
        <v>#DIV/0!</v>
      </c>
      <c r="S1455" s="9" t="str">
        <f>LEFT(P1455, SEARCH("/",P1455,1)-1)</f>
        <v>publishing</v>
      </c>
      <c r="T1455" s="9" t="str">
        <f>RIGHT(P1455,LEN(P1455)-SEARCH("/",P1455,1))</f>
        <v>translations</v>
      </c>
    </row>
    <row r="1456" spans="1:20" ht="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9">
        <f>(((I1456/60)/60/24)+DATE(1970,1,1)+(-5/24))</f>
        <v>42484.707638888889</v>
      </c>
      <c r="K1456">
        <v>1459716480</v>
      </c>
      <c r="L1456" s="19">
        <f>(((K1456/60)/60/24)+DATE(1970,1,1)+(-5/24))</f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5">
        <f>E1456/D1456</f>
        <v>8.5714285714285719E-3</v>
      </c>
      <c r="R1456" s="8">
        <f>E1456/N1456</f>
        <v>15</v>
      </c>
      <c r="S1456" s="9" t="str">
        <f>LEFT(P1456, SEARCH("/",P1456,1)-1)</f>
        <v>publishing</v>
      </c>
      <c r="T1456" s="9" t="str">
        <f>RIGHT(P1456,LEN(P1456)-SEARCH("/",P1456,1))</f>
        <v>translations</v>
      </c>
    </row>
    <row r="1457" spans="1:20" ht="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9">
        <f>(((I1457/60)/60/24)+DATE(1970,1,1)+(-5/24))</f>
        <v>41887.360416666663</v>
      </c>
      <c r="K1457">
        <v>1405181320</v>
      </c>
      <c r="L1457" s="19">
        <f>(((K1457/60)/60/24)+DATE(1970,1,1)+(-5/24))</f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5">
        <f>E1457/D1457</f>
        <v>0.105</v>
      </c>
      <c r="R1457" s="8">
        <f>E1457/N1457</f>
        <v>225</v>
      </c>
      <c r="S1457" s="9" t="str">
        <f>LEFT(P1457, SEARCH("/",P1457,1)-1)</f>
        <v>publishing</v>
      </c>
      <c r="T1457" s="9" t="str">
        <f>RIGHT(P1457,LEN(P1457)-SEARCH("/",P1457,1))</f>
        <v>translations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9">
        <f>(((I1458/60)/60/24)+DATE(1970,1,1)+(-5/24))</f>
        <v>42738.460243055553</v>
      </c>
      <c r="K1458">
        <v>1480867365</v>
      </c>
      <c r="L1458" s="19">
        <f>(((K1458/60)/60/24)+DATE(1970,1,1)+(-5/24))</f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5">
        <f>E1458/D1458</f>
        <v>2.9000000000000001E-2</v>
      </c>
      <c r="R1458" s="8">
        <f>E1458/N1458</f>
        <v>48.333333333333336</v>
      </c>
      <c r="S1458" s="9" t="str">
        <f>LEFT(P1458, SEARCH("/",P1458,1)-1)</f>
        <v>publishing</v>
      </c>
      <c r="T1458" s="9" t="str">
        <f>RIGHT(P1458,LEN(P1458)-SEARCH("/",P1458,1))</f>
        <v>translations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9">
        <f>(((I1459/60)/60/24)+DATE(1970,1,1)+(-5/24))</f>
        <v>42319.729675925926</v>
      </c>
      <c r="K1459">
        <v>1444685444</v>
      </c>
      <c r="L1459" s="19">
        <f>(((K1459/60)/60/24)+DATE(1970,1,1)+(-5/24))</f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5">
        <f>E1459/D1459</f>
        <v>0</v>
      </c>
      <c r="R1459" s="8" t="e">
        <f>E1459/N1459</f>
        <v>#DIV/0!</v>
      </c>
      <c r="S1459" s="9" t="str">
        <f>LEFT(P1459, SEARCH("/",P1459,1)-1)</f>
        <v>publishing</v>
      </c>
      <c r="T1459" s="9" t="str">
        <f>RIGHT(P1459,LEN(P1459)-SEARCH("/",P1459,1))</f>
        <v>translations</v>
      </c>
    </row>
    <row r="1460" spans="1:20" ht="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9">
        <f>(((I1460/60)/60/24)+DATE(1970,1,1)+(-5/24))</f>
        <v>41861.958333333328</v>
      </c>
      <c r="K1460">
        <v>1405097760</v>
      </c>
      <c r="L1460" s="19">
        <f>(((K1460/60)/60/24)+DATE(1970,1,1)+(-5/24))</f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5">
        <f>E1460/D1460</f>
        <v>0</v>
      </c>
      <c r="R1460" s="8" t="e">
        <f>E1460/N1460</f>
        <v>#DIV/0!</v>
      </c>
      <c r="S1460" s="9" t="str">
        <f>LEFT(P1460, SEARCH("/",P1460,1)-1)</f>
        <v>publishing</v>
      </c>
      <c r="T1460" s="9" t="str">
        <f>RIGHT(P1460,LEN(P1460)-SEARCH("/",P1460,1))</f>
        <v>translations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9">
        <f>(((I1461/60)/60/24)+DATE(1970,1,1)+(-5/24))</f>
        <v>42340.517361111109</v>
      </c>
      <c r="K1461">
        <v>1446612896</v>
      </c>
      <c r="L1461" s="19">
        <f>(((K1461/60)/60/24)+DATE(1970,1,1)+(-5/24))</f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5">
        <f>E1461/D1461</f>
        <v>0</v>
      </c>
      <c r="R1461" s="8" t="e">
        <f>E1461/N1461</f>
        <v>#DIV/0!</v>
      </c>
      <c r="S1461" s="9" t="str">
        <f>LEFT(P1461, SEARCH("/",P1461,1)-1)</f>
        <v>publishing</v>
      </c>
      <c r="T1461" s="9" t="str">
        <f>RIGHT(P1461,LEN(P1461)-SEARCH("/",P1461,1))</f>
        <v>translations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9">
        <f>(((I1462/60)/60/24)+DATE(1970,1,1)+(-5/24))</f>
        <v>41973.781249999993</v>
      </c>
      <c r="K1462">
        <v>1412371898</v>
      </c>
      <c r="L1462" s="19">
        <f>(((K1462/60)/60/24)+DATE(1970,1,1)+(-5/24))</f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5">
        <f>E1462/D1462</f>
        <v>0</v>
      </c>
      <c r="R1462" s="8" t="e">
        <f>E1462/N1462</f>
        <v>#DIV/0!</v>
      </c>
      <c r="S1462" s="9" t="str">
        <f>LEFT(P1462, SEARCH("/",P1462,1)-1)</f>
        <v>publishing</v>
      </c>
      <c r="T1462" s="9" t="str">
        <f>RIGHT(P1462,LEN(P1462)-SEARCH("/",P1462,1))</f>
        <v>translations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9">
        <f>(((I1463/60)/60/24)+DATE(1970,1,1)+(-5/24))</f>
        <v>41932.791666666664</v>
      </c>
      <c r="K1463">
        <v>1410967754</v>
      </c>
      <c r="L1463" s="19">
        <f>(((K1463/60)/60/24)+DATE(1970,1,1)+(-5/24))</f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5">
        <f>E1463/D1463</f>
        <v>1.012446</v>
      </c>
      <c r="R1463" s="8">
        <f>E1463/N1463</f>
        <v>44.66673529411765</v>
      </c>
      <c r="S1463" s="9" t="str">
        <f>LEFT(P1463, SEARCH("/",P1463,1)-1)</f>
        <v>publishing</v>
      </c>
      <c r="T1463" s="9" t="str">
        <f>RIGHT(P1463,LEN(P1463)-SEARCH("/",P1463,1))</f>
        <v>radio &amp; podcasts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9">
        <f>(((I1464/60)/60/24)+DATE(1970,1,1)+(-5/24))</f>
        <v>41374.454525462963</v>
      </c>
      <c r="K1464">
        <v>1363017271</v>
      </c>
      <c r="L1464" s="19">
        <f>(((K1464/60)/60/24)+DATE(1970,1,1)+(-5/24))</f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5">
        <f>E1464/D1464</f>
        <v>1.085175</v>
      </c>
      <c r="R1464" s="8">
        <f>E1464/N1464</f>
        <v>28.937999999999999</v>
      </c>
      <c r="S1464" s="9" t="str">
        <f>LEFT(P1464, SEARCH("/",P1464,1)-1)</f>
        <v>publishing</v>
      </c>
      <c r="T1464" s="9" t="str">
        <f>RIGHT(P1464,LEN(P1464)-SEARCH("/",P1464,1))</f>
        <v>radio &amp; podcasts</v>
      </c>
    </row>
    <row r="1465" spans="1:20" ht="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9">
        <f>(((I1465/60)/60/24)+DATE(1970,1,1)+(-5/24))</f>
        <v>41371.661319444444</v>
      </c>
      <c r="K1465">
        <v>1361483538</v>
      </c>
      <c r="L1465" s="19">
        <f>(((K1465/60)/60/24)+DATE(1970,1,1)+(-5/24))</f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5">
        <f>E1465/D1465</f>
        <v>1.4766666666666666</v>
      </c>
      <c r="R1465" s="8">
        <f>E1465/N1465</f>
        <v>35.44</v>
      </c>
      <c r="S1465" s="9" t="str">
        <f>LEFT(P1465, SEARCH("/",P1465,1)-1)</f>
        <v>publishing</v>
      </c>
      <c r="T1465" s="9" t="str">
        <f>RIGHT(P1465,LEN(P1465)-SEARCH("/",P1465,1))</f>
        <v>radio &amp; podcasts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9">
        <f>(((I1466/60)/60/24)+DATE(1970,1,1)+(-5/24))</f>
        <v>41321.453217592592</v>
      </c>
      <c r="K1466">
        <v>1358437958</v>
      </c>
      <c r="L1466" s="19">
        <f>(((K1466/60)/60/24)+DATE(1970,1,1)+(-5/24))</f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5">
        <f>E1466/D1466</f>
        <v>1.6319999999999999</v>
      </c>
      <c r="R1466" s="8">
        <f>E1466/N1466</f>
        <v>34.871794871794869</v>
      </c>
      <c r="S1466" s="9" t="str">
        <f>LEFT(P1466, SEARCH("/",P1466,1)-1)</f>
        <v>publishing</v>
      </c>
      <c r="T1466" s="9" t="str">
        <f>RIGHT(P1466,LEN(P1466)-SEARCH("/",P1466,1))</f>
        <v>radio &amp; podcasts</v>
      </c>
    </row>
    <row r="1467" spans="1:20" ht="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9">
        <f>(((I1467/60)/60/24)+DATE(1970,1,1)+(-5/24))</f>
        <v>40989.916666666664</v>
      </c>
      <c r="K1467">
        <v>1329759452</v>
      </c>
      <c r="L1467" s="19">
        <f>(((K1467/60)/60/24)+DATE(1970,1,1)+(-5/24))</f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5">
        <f>E1467/D1467</f>
        <v>4.5641449999999999</v>
      </c>
      <c r="R1467" s="8">
        <f>E1467/N1467</f>
        <v>52.622732513451197</v>
      </c>
      <c r="S1467" s="9" t="str">
        <f>LEFT(P1467, SEARCH("/",P1467,1)-1)</f>
        <v>publishing</v>
      </c>
      <c r="T1467" s="9" t="str">
        <f>RIGHT(P1467,LEN(P1467)-SEARCH("/",P1467,1))</f>
        <v>radio &amp; podcasts</v>
      </c>
    </row>
    <row r="1468" spans="1:20" ht="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9">
        <f>(((I1468/60)/60/24)+DATE(1970,1,1)+(-5/24))</f>
        <v>42380.999999999993</v>
      </c>
      <c r="K1468">
        <v>1449029266</v>
      </c>
      <c r="L1468" s="19">
        <f>(((K1468/60)/60/24)+DATE(1970,1,1)+(-5/24))</f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5">
        <f>E1468/D1468</f>
        <v>1.0787731249999999</v>
      </c>
      <c r="R1468" s="8">
        <f>E1468/N1468</f>
        <v>69.598266129032254</v>
      </c>
      <c r="S1468" s="9" t="str">
        <f>LEFT(P1468, SEARCH("/",P1468,1)-1)</f>
        <v>publishing</v>
      </c>
      <c r="T1468" s="9" t="str">
        <f>RIGHT(P1468,LEN(P1468)-SEARCH("/",P1468,1))</f>
        <v>radio &amp; podcasts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9">
        <f>(((I1469/60)/60/24)+DATE(1970,1,1)+(-5/24))</f>
        <v>40993.55190972222</v>
      </c>
      <c r="K1469">
        <v>1327518885</v>
      </c>
      <c r="L1469" s="19">
        <f>(((K1469/60)/60/24)+DATE(1970,1,1)+(-5/24))</f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5">
        <f>E1469/D1469</f>
        <v>1.1508</v>
      </c>
      <c r="R1469" s="8">
        <f>E1469/N1469</f>
        <v>76.72</v>
      </c>
      <c r="S1469" s="9" t="str">
        <f>LEFT(P1469, SEARCH("/",P1469,1)-1)</f>
        <v>publishing</v>
      </c>
      <c r="T1469" s="9" t="str">
        <f>RIGHT(P1469,LEN(P1469)-SEARCH("/",P1469,1))</f>
        <v>radio &amp; podcasts</v>
      </c>
    </row>
    <row r="1470" spans="1:20" ht="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9">
        <f>(((I1470/60)/60/24)+DATE(1970,1,1)+(-5/24))</f>
        <v>40705.806122685186</v>
      </c>
      <c r="K1470">
        <v>1302654049</v>
      </c>
      <c r="L1470" s="19">
        <f>(((K1470/60)/60/24)+DATE(1970,1,1)+(-5/24))</f>
        <v>40645.806122685186</v>
      </c>
      <c r="M1470" t="b">
        <v>1</v>
      </c>
      <c r="N1470">
        <v>293</v>
      </c>
      <c r="O1470" t="b">
        <v>1</v>
      </c>
      <c r="P1470" t="s">
        <v>8288</v>
      </c>
      <c r="Q1470" s="5">
        <f>E1470/D1470</f>
        <v>1.0236842105263158</v>
      </c>
      <c r="R1470" s="8">
        <f>E1470/N1470</f>
        <v>33.191126279863482</v>
      </c>
      <c r="S1470" s="9" t="str">
        <f>LEFT(P1470, SEARCH("/",P1470,1)-1)</f>
        <v>publishing</v>
      </c>
      <c r="T1470" s="9" t="str">
        <f>RIGHT(P1470,LEN(P1470)-SEARCH("/",P1470,1))</f>
        <v>radio &amp; podcasts</v>
      </c>
    </row>
    <row r="1471" spans="1:20" ht="30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9">
        <f>(((I1471/60)/60/24)+DATE(1970,1,1)+(-5/24))</f>
        <v>41320.390150462961</v>
      </c>
      <c r="K1471">
        <v>1358346109</v>
      </c>
      <c r="L1471" s="19">
        <f>(((K1471/60)/60/24)+DATE(1970,1,1)+(-5/24))</f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5">
        <f>E1471/D1471</f>
        <v>1.0842485875706214</v>
      </c>
      <c r="R1471" s="8">
        <f>E1471/N1471</f>
        <v>149.46417445482865</v>
      </c>
      <c r="S1471" s="9" t="str">
        <f>LEFT(P1471, SEARCH("/",P1471,1)-1)</f>
        <v>publishing</v>
      </c>
      <c r="T1471" s="9" t="str">
        <f>RIGHT(P1471,LEN(P1471)-SEARCH("/",P1471,1))</f>
        <v>radio &amp; podcasts</v>
      </c>
    </row>
    <row r="1472" spans="1:20" ht="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9">
        <f>(((I1472/60)/60/24)+DATE(1970,1,1)+(-5/24))</f>
        <v>41271.618784722217</v>
      </c>
      <c r="K1472">
        <v>1354909863</v>
      </c>
      <c r="L1472" s="19">
        <f>(((K1472/60)/60/24)+DATE(1970,1,1)+(-5/24))</f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5">
        <f>E1472/D1472</f>
        <v>1.2513333333333334</v>
      </c>
      <c r="R1472" s="8">
        <f>E1472/N1472</f>
        <v>23.172839506172838</v>
      </c>
      <c r="S1472" s="9" t="str">
        <f>LEFT(P1472, SEARCH("/",P1472,1)-1)</f>
        <v>publishing</v>
      </c>
      <c r="T1472" s="9" t="str">
        <f>RIGHT(P1472,LEN(P1472)-SEARCH("/",P1472,1))</f>
        <v>radio &amp; podcasts</v>
      </c>
    </row>
    <row r="1473" spans="1:20" ht="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9">
        <f>(((I1473/60)/60/24)+DATE(1970,1,1)+(-5/24))</f>
        <v>42103.749236111107</v>
      </c>
      <c r="K1473">
        <v>1426028334</v>
      </c>
      <c r="L1473" s="19">
        <f>(((K1473/60)/60/24)+DATE(1970,1,1)+(-5/24))</f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5">
        <f>E1473/D1473</f>
        <v>1.03840625</v>
      </c>
      <c r="R1473" s="8">
        <f>E1473/N1473</f>
        <v>96.877551020408163</v>
      </c>
      <c r="S1473" s="9" t="str">
        <f>LEFT(P1473, SEARCH("/",P1473,1)-1)</f>
        <v>publishing</v>
      </c>
      <c r="T1473" s="9" t="str">
        <f>RIGHT(P1473,LEN(P1473)-SEARCH("/",P1473,1))</f>
        <v>radio &amp; podcasts</v>
      </c>
    </row>
    <row r="1474" spans="1:20" ht="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9">
        <f>(((I1474/60)/60/24)+DATE(1970,1,1)+(-5/24))</f>
        <v>41563.33452546296</v>
      </c>
      <c r="K1474">
        <v>1379336503</v>
      </c>
      <c r="L1474" s="19">
        <f>(((K1474/60)/60/24)+DATE(1970,1,1)+(-5/24))</f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5">
        <f>E1474/D1474</f>
        <v>1.3870400000000001</v>
      </c>
      <c r="R1474" s="8">
        <f>E1474/N1474</f>
        <v>103.20238095238095</v>
      </c>
      <c r="S1474" s="9" t="str">
        <f>LEFT(P1474, SEARCH("/",P1474,1)-1)</f>
        <v>publishing</v>
      </c>
      <c r="T1474" s="9" t="str">
        <f>RIGHT(P1474,LEN(P1474)-SEARCH("/",P1474,1))</f>
        <v>radio &amp; podcasts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9">
        <f>(((I1475/60)/60/24)+DATE(1970,1,1)+(-5/24))</f>
        <v>40969.771284722221</v>
      </c>
      <c r="K1475">
        <v>1328052639</v>
      </c>
      <c r="L1475" s="19">
        <f>(((K1475/60)/60/24)+DATE(1970,1,1)+(-5/24))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5">
        <f>E1475/D1475</f>
        <v>1.20516</v>
      </c>
      <c r="R1475" s="8">
        <f>E1475/N1475</f>
        <v>38.462553191489363</v>
      </c>
      <c r="S1475" s="9" t="str">
        <f>LEFT(P1475, SEARCH("/",P1475,1)-1)</f>
        <v>publishing</v>
      </c>
      <c r="T1475" s="9" t="str">
        <f>RIGHT(P1475,LEN(P1475)-SEARCH("/",P1475,1))</f>
        <v>radio &amp; podcasts</v>
      </c>
    </row>
    <row r="1476" spans="1:20" ht="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9">
        <f>(((I1476/60)/60/24)+DATE(1970,1,1)+(-5/24))</f>
        <v>41530.519583333327</v>
      </c>
      <c r="K1476">
        <v>1376501292</v>
      </c>
      <c r="L1476" s="19">
        <f>(((K1476/60)/60/24)+DATE(1970,1,1)+(-5/24))</f>
        <v>41500.519583333327</v>
      </c>
      <c r="M1476" t="b">
        <v>1</v>
      </c>
      <c r="N1476">
        <v>76</v>
      </c>
      <c r="O1476" t="b">
        <v>1</v>
      </c>
      <c r="P1476" t="s">
        <v>8288</v>
      </c>
      <c r="Q1476" s="5">
        <f>E1476/D1476</f>
        <v>1.1226666666666667</v>
      </c>
      <c r="R1476" s="8">
        <f>E1476/N1476</f>
        <v>44.315789473684212</v>
      </c>
      <c r="S1476" s="9" t="str">
        <f>LEFT(P1476, SEARCH("/",P1476,1)-1)</f>
        <v>publishing</v>
      </c>
      <c r="T1476" s="9" t="str">
        <f>RIGHT(P1476,LEN(P1476)-SEARCH("/",P1476,1))</f>
        <v>radio &amp; podcasts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9">
        <f>(((I1477/60)/60/24)+DATE(1970,1,1)+(-5/24))</f>
        <v>41992.999305555553</v>
      </c>
      <c r="K1477">
        <v>1416244863</v>
      </c>
      <c r="L1477" s="19">
        <f>(((K1477/60)/60/24)+DATE(1970,1,1)+(-5/24))</f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5">
        <f>E1477/D1477</f>
        <v>1.8866966666666667</v>
      </c>
      <c r="R1477" s="8">
        <f>E1477/N1477</f>
        <v>64.173356009070289</v>
      </c>
      <c r="S1477" s="9" t="str">
        <f>LEFT(P1477, SEARCH("/",P1477,1)-1)</f>
        <v>publishing</v>
      </c>
      <c r="T1477" s="9" t="str">
        <f>RIGHT(P1477,LEN(P1477)-SEARCH("/",P1477,1))</f>
        <v>radio &amp; podcasts</v>
      </c>
    </row>
    <row r="1478" spans="1:20" ht="30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9">
        <f>(((I1478/60)/60/24)+DATE(1970,1,1)+(-5/24))</f>
        <v>40795.833587962959</v>
      </c>
      <c r="K1478">
        <v>1313024422</v>
      </c>
      <c r="L1478" s="19">
        <f>(((K1478/60)/60/24)+DATE(1970,1,1)+(-5/24))</f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5">
        <f>E1478/D1478</f>
        <v>6.6155466666666669</v>
      </c>
      <c r="R1478" s="8">
        <f>E1478/N1478</f>
        <v>43.333275109170302</v>
      </c>
      <c r="S1478" s="9" t="str">
        <f>LEFT(P1478, SEARCH("/",P1478,1)-1)</f>
        <v>publishing</v>
      </c>
      <c r="T1478" s="9" t="str">
        <f>RIGHT(P1478,LEN(P1478)-SEARCH("/",P1478,1))</f>
        <v>radio &amp; podcasts</v>
      </c>
    </row>
    <row r="1479" spans="1:20" ht="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9">
        <f>(((I1479/60)/60/24)+DATE(1970,1,1)+(-5/24))</f>
        <v>40899.916666666664</v>
      </c>
      <c r="K1479">
        <v>1319467604</v>
      </c>
      <c r="L1479" s="19">
        <f>(((K1479/60)/60/24)+DATE(1970,1,1)+(-5/24))</f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5">
        <f>E1479/D1479</f>
        <v>1.1131</v>
      </c>
      <c r="R1479" s="8">
        <f>E1479/N1479</f>
        <v>90.495934959349597</v>
      </c>
      <c r="S1479" s="9" t="str">
        <f>LEFT(P1479, SEARCH("/",P1479,1)-1)</f>
        <v>publishing</v>
      </c>
      <c r="T1479" s="9" t="str">
        <f>RIGHT(P1479,LEN(P1479)-SEARCH("/",P1479,1))</f>
        <v>radio &amp; podcasts</v>
      </c>
    </row>
    <row r="1480" spans="1:20" ht="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9">
        <f>(((I1480/60)/60/24)+DATE(1970,1,1)+(-5/24))</f>
        <v>41408.663344907407</v>
      </c>
      <c r="K1480">
        <v>1367355313</v>
      </c>
      <c r="L1480" s="19">
        <f>(((K1480/60)/60/24)+DATE(1970,1,1)+(-5/24))</f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5">
        <f>E1480/D1480</f>
        <v>11.8161422</v>
      </c>
      <c r="R1480" s="8">
        <f>E1480/N1480</f>
        <v>29.187190495010373</v>
      </c>
      <c r="S1480" s="9" t="str">
        <f>LEFT(P1480, SEARCH("/",P1480,1)-1)</f>
        <v>publishing</v>
      </c>
      <c r="T1480" s="9" t="str">
        <f>RIGHT(P1480,LEN(P1480)-SEARCH("/",P1480,1))</f>
        <v>radio &amp; podcasts</v>
      </c>
    </row>
    <row r="1481" spans="1:20" ht="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9">
        <f>(((I1481/60)/60/24)+DATE(1970,1,1)+(-5/24))</f>
        <v>41768.957638888889</v>
      </c>
      <c r="K1481">
        <v>1398448389</v>
      </c>
      <c r="L1481" s="19">
        <f>(((K1481/60)/60/24)+DATE(1970,1,1)+(-5/24))</f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5">
        <f>E1481/D1481</f>
        <v>1.37375</v>
      </c>
      <c r="R1481" s="8">
        <f>E1481/N1481</f>
        <v>30.95774647887324</v>
      </c>
      <c r="S1481" s="9" t="str">
        <f>LEFT(P1481, SEARCH("/",P1481,1)-1)</f>
        <v>publishing</v>
      </c>
      <c r="T1481" s="9" t="str">
        <f>RIGHT(P1481,LEN(P1481)-SEARCH("/",P1481,1))</f>
        <v>radio &amp; podcasts</v>
      </c>
    </row>
    <row r="1482" spans="1:20" ht="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9">
        <f>(((I1482/60)/60/24)+DATE(1970,1,1)+(-5/24))</f>
        <v>41481.5</v>
      </c>
      <c r="K1482">
        <v>1373408699</v>
      </c>
      <c r="L1482" s="19">
        <f>(((K1482/60)/60/24)+DATE(1970,1,1)+(-5/24))</f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5">
        <f>E1482/D1482</f>
        <v>1.170404</v>
      </c>
      <c r="R1482" s="8">
        <f>E1482/N1482</f>
        <v>92.157795275590544</v>
      </c>
      <c r="S1482" s="9" t="str">
        <f>LEFT(P1482, SEARCH("/",P1482,1)-1)</f>
        <v>publishing</v>
      </c>
      <c r="T1482" s="9" t="str">
        <f>RIGHT(P1482,LEN(P1482)-SEARCH("/",P1482,1))</f>
        <v>radio &amp; podcasts</v>
      </c>
    </row>
    <row r="1483" spans="1:20" ht="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9">
        <f>(((I1483/60)/60/24)+DATE(1970,1,1)+(-5/24))</f>
        <v>41580.714641203704</v>
      </c>
      <c r="K1483">
        <v>1380838145</v>
      </c>
      <c r="L1483" s="19">
        <f>(((K1483/60)/60/24)+DATE(1970,1,1)+(-5/24))</f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5">
        <f>E1483/D1483</f>
        <v>2.1000000000000001E-2</v>
      </c>
      <c r="R1483" s="8">
        <f>E1483/N1483</f>
        <v>17.5</v>
      </c>
      <c r="S1483" s="9" t="str">
        <f>LEFT(P1483, SEARCH("/",P1483,1)-1)</f>
        <v>publishing</v>
      </c>
      <c r="T1483" s="9" t="str">
        <f>RIGHT(P1483,LEN(P1483)-SEARCH("/",P1483,1))</f>
        <v>fiction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9">
        <f>(((I1484/60)/60/24)+DATE(1970,1,1)+(-5/24))</f>
        <v>41159.118749999994</v>
      </c>
      <c r="K1484">
        <v>1345062936</v>
      </c>
      <c r="L1484" s="19">
        <f>(((K1484/60)/60/24)+DATE(1970,1,1)+(-5/24))</f>
        <v>41136.649722222224</v>
      </c>
      <c r="M1484" t="b">
        <v>0</v>
      </c>
      <c r="N1484">
        <v>1</v>
      </c>
      <c r="O1484" t="b">
        <v>0</v>
      </c>
      <c r="P1484" t="s">
        <v>8275</v>
      </c>
      <c r="Q1484" s="5">
        <f>E1484/D1484</f>
        <v>1E-3</v>
      </c>
      <c r="R1484" s="8">
        <f>E1484/N1484</f>
        <v>5</v>
      </c>
      <c r="S1484" s="9" t="str">
        <f>LEFT(P1484, SEARCH("/",P1484,1)-1)</f>
        <v>publishing</v>
      </c>
      <c r="T1484" s="9" t="str">
        <f>RIGHT(P1484,LEN(P1484)-SEARCH("/",P1484,1))</f>
        <v>fiction</v>
      </c>
    </row>
    <row r="1485" spans="1:20" ht="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9">
        <f>(((I1485/60)/60/24)+DATE(1970,1,1)+(-5/24))</f>
        <v>42572.984664351847</v>
      </c>
      <c r="K1485">
        <v>1467002275</v>
      </c>
      <c r="L1485" s="19">
        <f>(((K1485/60)/60/24)+DATE(1970,1,1)+(-5/24))</f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5">
        <f>E1485/D1485</f>
        <v>7.1428571428571426E-3</v>
      </c>
      <c r="R1485" s="8">
        <f>E1485/N1485</f>
        <v>25</v>
      </c>
      <c r="S1485" s="9" t="str">
        <f>LEFT(P1485, SEARCH("/",P1485,1)-1)</f>
        <v>publishing</v>
      </c>
      <c r="T1485" s="9" t="str">
        <f>RIGHT(P1485,LEN(P1485)-SEARCH("/",P1485,1))</f>
        <v>fiction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9">
        <f>(((I1486/60)/60/24)+DATE(1970,1,1)+(-5/24))</f>
        <v>41111.410416666666</v>
      </c>
      <c r="K1486">
        <v>1337834963</v>
      </c>
      <c r="L1486" s="19">
        <f>(((K1486/60)/60/24)+DATE(1970,1,1)+(-5/24))</f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5">
        <f>E1486/D1486</f>
        <v>0</v>
      </c>
      <c r="R1486" s="8" t="e">
        <f>E1486/N1486</f>
        <v>#DIV/0!</v>
      </c>
      <c r="S1486" s="9" t="str">
        <f>LEFT(P1486, SEARCH("/",P1486,1)-1)</f>
        <v>publishing</v>
      </c>
      <c r="T1486" s="9" t="str">
        <f>RIGHT(P1486,LEN(P1486)-SEARCH("/",P1486,1))</f>
        <v>fiction</v>
      </c>
    </row>
    <row r="1487" spans="1:20" ht="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9">
        <f>(((I1487/60)/60/24)+DATE(1970,1,1)+(-5/24))</f>
        <v>42175.587650462963</v>
      </c>
      <c r="K1487">
        <v>1430939173</v>
      </c>
      <c r="L1487" s="19">
        <f>(((K1487/60)/60/24)+DATE(1970,1,1)+(-5/24))</f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5">
        <f>E1487/D1487</f>
        <v>2.2388059701492536E-2</v>
      </c>
      <c r="R1487" s="8">
        <f>E1487/N1487</f>
        <v>50</v>
      </c>
      <c r="S1487" s="9" t="str">
        <f>LEFT(P1487, SEARCH("/",P1487,1)-1)</f>
        <v>publishing</v>
      </c>
      <c r="T1487" s="9" t="str">
        <f>RIGHT(P1487,LEN(P1487)-SEARCH("/",P1487,1))</f>
        <v>fiction</v>
      </c>
    </row>
    <row r="1488" spans="1:20" ht="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9">
        <f>(((I1488/60)/60/24)+DATE(1970,1,1)+(-5/24))</f>
        <v>42061.960196759253</v>
      </c>
      <c r="K1488">
        <v>1422417761</v>
      </c>
      <c r="L1488" s="19">
        <f>(((K1488/60)/60/24)+DATE(1970,1,1)+(-5/24))</f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5">
        <f>E1488/D1488</f>
        <v>2.3999999999999998E-3</v>
      </c>
      <c r="R1488" s="8">
        <f>E1488/N1488</f>
        <v>16</v>
      </c>
      <c r="S1488" s="9" t="str">
        <f>LEFT(P1488, SEARCH("/",P1488,1)-1)</f>
        <v>publishing</v>
      </c>
      <c r="T1488" s="9" t="str">
        <f>RIGHT(P1488,LEN(P1488)-SEARCH("/",P1488,1))</f>
        <v>fiction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9">
        <f>(((I1489/60)/60/24)+DATE(1970,1,1)+(-5/24))</f>
        <v>42584.709155092591</v>
      </c>
      <c r="K1489">
        <v>1467583271</v>
      </c>
      <c r="L1489" s="19">
        <f>(((K1489/60)/60/24)+DATE(1970,1,1)+(-5/24))</f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5">
        <f>E1489/D1489</f>
        <v>0</v>
      </c>
      <c r="R1489" s="8" t="e">
        <f>E1489/N1489</f>
        <v>#DIV/0!</v>
      </c>
      <c r="S1489" s="9" t="str">
        <f>LEFT(P1489, SEARCH("/",P1489,1)-1)</f>
        <v>publishing</v>
      </c>
      <c r="T1489" s="9" t="str">
        <f>RIGHT(P1489,LEN(P1489)-SEARCH("/",P1489,1))</f>
        <v>fiction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9">
        <f>(((I1490/60)/60/24)+DATE(1970,1,1)+(-5/24))</f>
        <v>41644.354861111111</v>
      </c>
      <c r="K1490">
        <v>1386336660</v>
      </c>
      <c r="L1490" s="19">
        <f>(((K1490/60)/60/24)+DATE(1970,1,1)+(-5/24))</f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5">
        <f>E1490/D1490</f>
        <v>2.4E-2</v>
      </c>
      <c r="R1490" s="8">
        <f>E1490/N1490</f>
        <v>60</v>
      </c>
      <c r="S1490" s="9" t="str">
        <f>LEFT(P1490, SEARCH("/",P1490,1)-1)</f>
        <v>publishing</v>
      </c>
      <c r="T1490" s="9" t="str">
        <f>RIGHT(P1490,LEN(P1490)-SEARCH("/",P1490,1))</f>
        <v>fiction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9">
        <f>(((I1491/60)/60/24)+DATE(1970,1,1)+(-5/24))</f>
        <v>41228.445046296292</v>
      </c>
      <c r="K1491">
        <v>1350398452</v>
      </c>
      <c r="L1491" s="19">
        <f>(((K1491/60)/60/24)+DATE(1970,1,1)+(-5/24))</f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5">
        <f>E1491/D1491</f>
        <v>0</v>
      </c>
      <c r="R1491" s="8" t="e">
        <f>E1491/N1491</f>
        <v>#DIV/0!</v>
      </c>
      <c r="S1491" s="9" t="str">
        <f>LEFT(P1491, SEARCH("/",P1491,1)-1)</f>
        <v>publishing</v>
      </c>
      <c r="T1491" s="9" t="str">
        <f>RIGHT(P1491,LEN(P1491)-SEARCH("/",P1491,1))</f>
        <v>fiction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9">
        <f>(((I1492/60)/60/24)+DATE(1970,1,1)+(-5/24))</f>
        <v>41549.352708333332</v>
      </c>
      <c r="K1492">
        <v>1378214874</v>
      </c>
      <c r="L1492" s="19">
        <f>(((K1492/60)/60/24)+DATE(1970,1,1)+(-5/24))</f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5">
        <f>E1492/D1492</f>
        <v>0.30862068965517242</v>
      </c>
      <c r="R1492" s="8">
        <f>E1492/N1492</f>
        <v>47.10526315789474</v>
      </c>
      <c r="S1492" s="9" t="str">
        <f>LEFT(P1492, SEARCH("/",P1492,1)-1)</f>
        <v>publishing</v>
      </c>
      <c r="T1492" s="9" t="str">
        <f>RIGHT(P1492,LEN(P1492)-SEARCH("/",P1492,1))</f>
        <v>fiction</v>
      </c>
    </row>
    <row r="1493" spans="1:20" ht="30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9">
        <f>(((I1493/60)/60/24)+DATE(1970,1,1)+(-5/24))</f>
        <v>42050.443055555552</v>
      </c>
      <c r="K1493">
        <v>1418922443</v>
      </c>
      <c r="L1493" s="19">
        <f>(((K1493/60)/60/24)+DATE(1970,1,1)+(-5/24))</f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5">
        <f>E1493/D1493</f>
        <v>8.3333333333333329E-2</v>
      </c>
      <c r="R1493" s="8">
        <f>E1493/N1493</f>
        <v>100</v>
      </c>
      <c r="S1493" s="9" t="str">
        <f>LEFT(P1493, SEARCH("/",P1493,1)-1)</f>
        <v>publishing</v>
      </c>
      <c r="T1493" s="9" t="str">
        <f>RIGHT(P1493,LEN(P1493)-SEARCH("/",P1493,1))</f>
        <v>fiction</v>
      </c>
    </row>
    <row r="1494" spans="1:20" ht="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9">
        <f>(((I1494/60)/60/24)+DATE(1970,1,1)+(-5/24))</f>
        <v>40712.676458333335</v>
      </c>
      <c r="K1494">
        <v>1305839646</v>
      </c>
      <c r="L1494" s="19">
        <f>(((K1494/60)/60/24)+DATE(1970,1,1)+(-5/24))</f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5">
        <f>E1494/D1494</f>
        <v>7.4999999999999997E-3</v>
      </c>
      <c r="R1494" s="8">
        <f>E1494/N1494</f>
        <v>15</v>
      </c>
      <c r="S1494" s="9" t="str">
        <f>LEFT(P1494, SEARCH("/",P1494,1)-1)</f>
        <v>publishing</v>
      </c>
      <c r="T1494" s="9" t="str">
        <f>RIGHT(P1494,LEN(P1494)-SEARCH("/",P1494,1))</f>
        <v>fiction</v>
      </c>
    </row>
    <row r="1495" spans="1:20" ht="30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9">
        <f>(((I1495/60)/60/24)+DATE(1970,1,1)+(-5/24))</f>
        <v>41441.658275462964</v>
      </c>
      <c r="K1495">
        <v>1368823675</v>
      </c>
      <c r="L1495" s="19">
        <f>(((K1495/60)/60/24)+DATE(1970,1,1)+(-5/24))</f>
        <v>41411.658275462964</v>
      </c>
      <c r="M1495" t="b">
        <v>0</v>
      </c>
      <c r="N1495">
        <v>0</v>
      </c>
      <c r="O1495" t="b">
        <v>0</v>
      </c>
      <c r="P1495" t="s">
        <v>8275</v>
      </c>
      <c r="Q1495" s="5">
        <f>E1495/D1495</f>
        <v>0</v>
      </c>
      <c r="R1495" s="8" t="e">
        <f>E1495/N1495</f>
        <v>#DIV/0!</v>
      </c>
      <c r="S1495" s="9" t="str">
        <f>LEFT(P1495, SEARCH("/",P1495,1)-1)</f>
        <v>publishing</v>
      </c>
      <c r="T1495" s="9" t="str">
        <f>RIGHT(P1495,LEN(P1495)-SEARCH("/",P1495,1))</f>
        <v>fiction</v>
      </c>
    </row>
    <row r="1496" spans="1:20" ht="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9">
        <f>(((I1496/60)/60/24)+DATE(1970,1,1)+(-5/24))</f>
        <v>42097.443055555552</v>
      </c>
      <c r="K1496">
        <v>1425489613</v>
      </c>
      <c r="L1496" s="19">
        <f>(((K1496/60)/60/24)+DATE(1970,1,1)+(-5/24))</f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5">
        <f>E1496/D1496</f>
        <v>8.8999999999999996E-2</v>
      </c>
      <c r="R1496" s="8">
        <f>E1496/N1496</f>
        <v>40.454545454545453</v>
      </c>
      <c r="S1496" s="9" t="str">
        <f>LEFT(P1496, SEARCH("/",P1496,1)-1)</f>
        <v>publishing</v>
      </c>
      <c r="T1496" s="9" t="str">
        <f>RIGHT(P1496,LEN(P1496)-SEARCH("/",P1496,1))</f>
        <v>fiction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9">
        <f>(((I1497/60)/60/24)+DATE(1970,1,1)+(-5/24))</f>
        <v>40782.581377314811</v>
      </c>
      <c r="K1497">
        <v>1311879431</v>
      </c>
      <c r="L1497" s="19">
        <f>(((K1497/60)/60/24)+DATE(1970,1,1)+(-5/24))</f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5">
        <f>E1497/D1497</f>
        <v>0</v>
      </c>
      <c r="R1497" s="8" t="e">
        <f>E1497/N1497</f>
        <v>#DIV/0!</v>
      </c>
      <c r="S1497" s="9" t="str">
        <f>LEFT(P1497, SEARCH("/",P1497,1)-1)</f>
        <v>publishing</v>
      </c>
      <c r="T1497" s="9" t="str">
        <f>RIGHT(P1497,LEN(P1497)-SEARCH("/",P1497,1))</f>
        <v>fiction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9">
        <f>(((I1498/60)/60/24)+DATE(1970,1,1)+(-5/24))</f>
        <v>41898.266886574071</v>
      </c>
      <c r="K1498">
        <v>1405682659</v>
      </c>
      <c r="L1498" s="19">
        <f>(((K1498/60)/60/24)+DATE(1970,1,1)+(-5/24))</f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5">
        <f>E1498/D1498</f>
        <v>0</v>
      </c>
      <c r="R1498" s="8" t="e">
        <f>E1498/N1498</f>
        <v>#DIV/0!</v>
      </c>
      <c r="S1498" s="9" t="str">
        <f>LEFT(P1498, SEARCH("/",P1498,1)-1)</f>
        <v>publishing</v>
      </c>
      <c r="T1498" s="9" t="str">
        <f>RIGHT(P1498,LEN(P1498)-SEARCH("/",P1498,1))</f>
        <v>fiction</v>
      </c>
    </row>
    <row r="1499" spans="1:20" ht="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9">
        <f>(((I1499/60)/60/24)+DATE(1970,1,1)+(-5/24))</f>
        <v>41486.613194444442</v>
      </c>
      <c r="K1499">
        <v>1371655522</v>
      </c>
      <c r="L1499" s="19">
        <f>(((K1499/60)/60/24)+DATE(1970,1,1)+(-5/24))</f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5">
        <f>E1499/D1499</f>
        <v>6.666666666666667E-5</v>
      </c>
      <c r="R1499" s="8">
        <f>E1499/N1499</f>
        <v>1</v>
      </c>
      <c r="S1499" s="9" t="str">
        <f>LEFT(P1499, SEARCH("/",P1499,1)-1)</f>
        <v>publishing</v>
      </c>
      <c r="T1499" s="9" t="str">
        <f>RIGHT(P1499,LEN(P1499)-SEARCH("/",P1499,1))</f>
        <v>fiction</v>
      </c>
    </row>
    <row r="1500" spans="1:20" ht="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9">
        <f>(((I1500/60)/60/24)+DATE(1970,1,1)+(-5/24))</f>
        <v>41885.775208333333</v>
      </c>
      <c r="K1500">
        <v>1405899378</v>
      </c>
      <c r="L1500" s="19">
        <f>(((K1500/60)/60/24)+DATE(1970,1,1)+(-5/24))</f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5">
        <f>E1500/D1500</f>
        <v>1.9E-2</v>
      </c>
      <c r="R1500" s="8">
        <f>E1500/N1500</f>
        <v>19</v>
      </c>
      <c r="S1500" s="9" t="str">
        <f>LEFT(P1500, SEARCH("/",P1500,1)-1)</f>
        <v>publishing</v>
      </c>
      <c r="T1500" s="9" t="str">
        <f>RIGHT(P1500,LEN(P1500)-SEARCH("/",P1500,1))</f>
        <v>fiction</v>
      </c>
    </row>
    <row r="1501" spans="1:20" ht="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9">
        <f>(((I1501/60)/60/24)+DATE(1970,1,1)+(-5/24))</f>
        <v>42586.798993055556</v>
      </c>
      <c r="K1501">
        <v>1465171833</v>
      </c>
      <c r="L1501" s="19">
        <f>(((K1501/60)/60/24)+DATE(1970,1,1)+(-5/24))</f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5">
        <f>E1501/D1501</f>
        <v>2.5000000000000001E-3</v>
      </c>
      <c r="R1501" s="8">
        <f>E1501/N1501</f>
        <v>5</v>
      </c>
      <c r="S1501" s="9" t="str">
        <f>LEFT(P1501, SEARCH("/",P1501,1)-1)</f>
        <v>publishing</v>
      </c>
      <c r="T1501" s="9" t="str">
        <f>RIGHT(P1501,LEN(P1501)-SEARCH("/",P1501,1))</f>
        <v>fiction</v>
      </c>
    </row>
    <row r="1502" spans="1:20" ht="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9">
        <f>(((I1502/60)/60/24)+DATE(1970,1,1)+(-5/24))</f>
        <v>41395.69626157407</v>
      </c>
      <c r="K1502">
        <v>1364852557</v>
      </c>
      <c r="L1502" s="19">
        <f>(((K1502/60)/60/24)+DATE(1970,1,1)+(-5/24))</f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5">
        <f>E1502/D1502</f>
        <v>0.25035714285714283</v>
      </c>
      <c r="R1502" s="8">
        <f>E1502/N1502</f>
        <v>46.733333333333334</v>
      </c>
      <c r="S1502" s="9" t="str">
        <f>LEFT(P1502, SEARCH("/",P1502,1)-1)</f>
        <v>publishing</v>
      </c>
      <c r="T1502" s="9" t="str">
        <f>RIGHT(P1502,LEN(P1502)-SEARCH("/",P1502,1))</f>
        <v>fiction</v>
      </c>
    </row>
    <row r="1503" spans="1:20" ht="30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9">
        <f>(((I1503/60)/60/24)+DATE(1970,1,1)+(-5/24))</f>
        <v>42193.3752662037</v>
      </c>
      <c r="K1503">
        <v>1433772023</v>
      </c>
      <c r="L1503" s="19">
        <f>(((K1503/60)/60/24)+DATE(1970,1,1)+(-5/24))</f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5">
        <f>E1503/D1503</f>
        <v>1.6633076923076924</v>
      </c>
      <c r="R1503" s="8">
        <f>E1503/N1503</f>
        <v>97.731073446327684</v>
      </c>
      <c r="S1503" s="9" t="str">
        <f>LEFT(P1503, SEARCH("/",P1503,1)-1)</f>
        <v>photography</v>
      </c>
      <c r="T1503" s="9" t="str">
        <f>RIGHT(P1503,LEN(P1503)-SEARCH("/",P1503,1))</f>
        <v>photobooks</v>
      </c>
    </row>
    <row r="1504" spans="1:20" ht="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9">
        <f>(((I1504/60)/60/24)+DATE(1970,1,1)+(-5/24))</f>
        <v>42454.708333333336</v>
      </c>
      <c r="K1504">
        <v>1456491680</v>
      </c>
      <c r="L1504" s="19">
        <f>(((K1504/60)/60/24)+DATE(1970,1,1)+(-5/24))</f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5">
        <f>E1504/D1504</f>
        <v>1.0144545454545455</v>
      </c>
      <c r="R1504" s="8">
        <f>E1504/N1504</f>
        <v>67.835866261398181</v>
      </c>
      <c r="S1504" s="9" t="str">
        <f>LEFT(P1504, SEARCH("/",P1504,1)-1)</f>
        <v>photography</v>
      </c>
      <c r="T1504" s="9" t="str">
        <f>RIGHT(P1504,LEN(P1504)-SEARCH("/",P1504,1))</f>
        <v>photobooks</v>
      </c>
    </row>
    <row r="1505" spans="1:20" ht="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9">
        <f>(((I1505/60)/60/24)+DATE(1970,1,1)+(-5/24))</f>
        <v>42666.13890046296</v>
      </c>
      <c r="K1505">
        <v>1472026801</v>
      </c>
      <c r="L1505" s="19">
        <f>(((K1505/60)/60/24)+DATE(1970,1,1)+(-5/24))</f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5">
        <f>E1505/D1505</f>
        <v>1.0789146666666667</v>
      </c>
      <c r="R1505" s="8">
        <f>E1505/N1505</f>
        <v>56.98492957746479</v>
      </c>
      <c r="S1505" s="9" t="str">
        <f>LEFT(P1505, SEARCH("/",P1505,1)-1)</f>
        <v>photography</v>
      </c>
      <c r="T1505" s="9" t="str">
        <f>RIGHT(P1505,LEN(P1505)-SEARCH("/",P1505,1))</f>
        <v>photobooks</v>
      </c>
    </row>
    <row r="1506" spans="1:20" ht="30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9">
        <f>(((I1506/60)/60/24)+DATE(1970,1,1)+(-5/24))</f>
        <v>41800.147916666661</v>
      </c>
      <c r="K1506">
        <v>1399996024</v>
      </c>
      <c r="L1506" s="19">
        <f>(((K1506/60)/60/24)+DATE(1970,1,1)+(-5/24))</f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5">
        <f>E1506/D1506</f>
        <v>2.7793846153846156</v>
      </c>
      <c r="R1506" s="8">
        <f>E1506/N1506</f>
        <v>67.159851301115239</v>
      </c>
      <c r="S1506" s="9" t="str">
        <f>LEFT(P1506, SEARCH("/",P1506,1)-1)</f>
        <v>photography</v>
      </c>
      <c r="T1506" s="9" t="str">
        <f>RIGHT(P1506,LEN(P1506)-SEARCH("/",P1506,1))</f>
        <v>photobooks</v>
      </c>
    </row>
    <row r="1507" spans="1:20" ht="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9">
        <f>(((I1507/60)/60/24)+DATE(1970,1,1)+(-5/24))</f>
        <v>42451.625694444439</v>
      </c>
      <c r="K1507">
        <v>1455446303</v>
      </c>
      <c r="L1507" s="19">
        <f>(((K1507/60)/60/24)+DATE(1970,1,1)+(-5/24))</f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5">
        <f>E1507/D1507</f>
        <v>1.0358125</v>
      </c>
      <c r="R1507" s="8">
        <f>E1507/N1507</f>
        <v>48.037681159420288</v>
      </c>
      <c r="S1507" s="9" t="str">
        <f>LEFT(P1507, SEARCH("/",P1507,1)-1)</f>
        <v>photography</v>
      </c>
      <c r="T1507" s="9" t="str">
        <f>RIGHT(P1507,LEN(P1507)-SEARCH("/",P1507,1))</f>
        <v>photobooks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9">
        <f>(((I1508/60)/60/24)+DATE(1970,1,1)+(-5/24))</f>
        <v>41844.577592592592</v>
      </c>
      <c r="K1508">
        <v>1403635904</v>
      </c>
      <c r="L1508" s="19">
        <f>(((K1508/60)/60/24)+DATE(1970,1,1)+(-5/24))</f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5">
        <f>E1508/D1508</f>
        <v>1.1140000000000001</v>
      </c>
      <c r="R1508" s="8">
        <f>E1508/N1508</f>
        <v>38.860465116279073</v>
      </c>
      <c r="S1508" s="9" t="str">
        <f>LEFT(P1508, SEARCH("/",P1508,1)-1)</f>
        <v>photography</v>
      </c>
      <c r="T1508" s="9" t="str">
        <f>RIGHT(P1508,LEN(P1508)-SEARCH("/",P1508,1))</f>
        <v>photobooks</v>
      </c>
    </row>
    <row r="1509" spans="1:20" ht="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9">
        <f>(((I1509/60)/60/24)+DATE(1970,1,1)+(-5/24))</f>
        <v>40313.131944444445</v>
      </c>
      <c r="K1509">
        <v>1268822909</v>
      </c>
      <c r="L1509" s="19">
        <f>(((K1509/60)/60/24)+DATE(1970,1,1)+(-5/24))</f>
        <v>40254.242002314815</v>
      </c>
      <c r="M1509" t="b">
        <v>1</v>
      </c>
      <c r="N1509">
        <v>33</v>
      </c>
      <c r="O1509" t="b">
        <v>1</v>
      </c>
      <c r="P1509" t="s">
        <v>8285</v>
      </c>
      <c r="Q1509" s="5">
        <f>E1509/D1509</f>
        <v>2.15</v>
      </c>
      <c r="R1509" s="8">
        <f>E1509/N1509</f>
        <v>78.181818181818187</v>
      </c>
      <c r="S1509" s="9" t="str">
        <f>LEFT(P1509, SEARCH("/",P1509,1)-1)</f>
        <v>photography</v>
      </c>
      <c r="T1509" s="9" t="str">
        <f>RIGHT(P1509,LEN(P1509)-SEARCH("/",P1509,1))</f>
        <v>photobooks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9">
        <f>(((I1510/60)/60/24)+DATE(1970,1,1)+(-5/24))</f>
        <v>41817.406030092592</v>
      </c>
      <c r="K1510">
        <v>1401201881</v>
      </c>
      <c r="L1510" s="19">
        <f>(((K1510/60)/60/24)+DATE(1970,1,1)+(-5/24))</f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5">
        <f>E1510/D1510</f>
        <v>1.1076216216216217</v>
      </c>
      <c r="R1510" s="8">
        <f>E1510/N1510</f>
        <v>97.113744075829388</v>
      </c>
      <c r="S1510" s="9" t="str">
        <f>LEFT(P1510, SEARCH("/",P1510,1)-1)</f>
        <v>photography</v>
      </c>
      <c r="T1510" s="9" t="str">
        <f>RIGHT(P1510,LEN(P1510)-SEARCH("/",P1510,1))</f>
        <v>photobooks</v>
      </c>
    </row>
    <row r="1511" spans="1:20" ht="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9">
        <f>(((I1511/60)/60/24)+DATE(1970,1,1)+(-5/24))</f>
        <v>42780.749305555553</v>
      </c>
      <c r="K1511">
        <v>1484570885</v>
      </c>
      <c r="L1511" s="19">
        <f>(((K1511/60)/60/24)+DATE(1970,1,1)+(-5/24))</f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5">
        <f>E1511/D1511</f>
        <v>1.2364125714285714</v>
      </c>
      <c r="R1511" s="8">
        <f>E1511/N1511</f>
        <v>110.39397959183674</v>
      </c>
      <c r="S1511" s="9" t="str">
        <f>LEFT(P1511, SEARCH("/",P1511,1)-1)</f>
        <v>photography</v>
      </c>
      <c r="T1511" s="9" t="str">
        <f>RIGHT(P1511,LEN(P1511)-SEARCH("/",P1511,1))</f>
        <v>photobooks</v>
      </c>
    </row>
    <row r="1512" spans="1:20" ht="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9">
        <f>(((I1512/60)/60/24)+DATE(1970,1,1)+(-5/24))</f>
        <v>41839.176828703698</v>
      </c>
      <c r="K1512">
        <v>1403169278</v>
      </c>
      <c r="L1512" s="19">
        <f>(((K1512/60)/60/24)+DATE(1970,1,1)+(-5/24))</f>
        <v>41809.176828703698</v>
      </c>
      <c r="M1512" t="b">
        <v>1</v>
      </c>
      <c r="N1512">
        <v>405</v>
      </c>
      <c r="O1512" t="b">
        <v>1</v>
      </c>
      <c r="P1512" t="s">
        <v>8285</v>
      </c>
      <c r="Q1512" s="5">
        <f>E1512/D1512</f>
        <v>1.0103500000000001</v>
      </c>
      <c r="R1512" s="8">
        <f>E1512/N1512</f>
        <v>39.91506172839506</v>
      </c>
      <c r="S1512" s="9" t="str">
        <f>LEFT(P1512, SEARCH("/",P1512,1)-1)</f>
        <v>photography</v>
      </c>
      <c r="T1512" s="9" t="str">
        <f>RIGHT(P1512,LEN(P1512)-SEARCH("/",P1512,1))</f>
        <v>photobooks</v>
      </c>
    </row>
    <row r="1513" spans="1:20" ht="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9">
        <f>(((I1513/60)/60/24)+DATE(1970,1,1)+(-5/24))</f>
        <v>42326.416712962957</v>
      </c>
      <c r="K1513">
        <v>1445263204</v>
      </c>
      <c r="L1513" s="19">
        <f>(((K1513/60)/60/24)+DATE(1970,1,1)+(-5/24))</f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5">
        <f>E1513/D1513</f>
        <v>1.1179285714285714</v>
      </c>
      <c r="R1513" s="8">
        <f>E1513/N1513</f>
        <v>75.975728155339809</v>
      </c>
      <c r="S1513" s="9" t="str">
        <f>LEFT(P1513, SEARCH("/",P1513,1)-1)</f>
        <v>photography</v>
      </c>
      <c r="T1513" s="9" t="str">
        <f>RIGHT(P1513,LEN(P1513)-SEARCH("/",P1513,1))</f>
        <v>photobooks</v>
      </c>
    </row>
    <row r="1514" spans="1:20" ht="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9">
        <f>(((I1514/60)/60/24)+DATE(1970,1,1)+(-5/24))</f>
        <v>42771.476145833331</v>
      </c>
      <c r="K1514">
        <v>1483719939</v>
      </c>
      <c r="L1514" s="19">
        <f>(((K1514/60)/60/24)+DATE(1970,1,1)+(-5/24))</f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5">
        <f>E1514/D1514</f>
        <v>5.5877142857142861</v>
      </c>
      <c r="R1514" s="8">
        <f>E1514/N1514</f>
        <v>58.379104477611939</v>
      </c>
      <c r="S1514" s="9" t="str">
        <f>LEFT(P1514, SEARCH("/",P1514,1)-1)</f>
        <v>photography</v>
      </c>
      <c r="T1514" s="9" t="str">
        <f>RIGHT(P1514,LEN(P1514)-SEARCH("/",P1514,1))</f>
        <v>photobooks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9">
        <f>(((I1515/60)/60/24)+DATE(1970,1,1)+(-5/24))</f>
        <v>41836.42900462963</v>
      </c>
      <c r="K1515">
        <v>1402931866</v>
      </c>
      <c r="L1515" s="19">
        <f>(((K1515/60)/60/24)+DATE(1970,1,1)+(-5/24))</f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5">
        <f>E1515/D1515</f>
        <v>1.5001875</v>
      </c>
      <c r="R1515" s="8">
        <f>E1515/N1515</f>
        <v>55.82093023255814</v>
      </c>
      <c r="S1515" s="9" t="str">
        <f>LEFT(P1515, SEARCH("/",P1515,1)-1)</f>
        <v>photography</v>
      </c>
      <c r="T1515" s="9" t="str">
        <f>RIGHT(P1515,LEN(P1515)-SEARCH("/",P1515,1))</f>
        <v>photobooks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9">
        <f>(((I1516/60)/60/24)+DATE(1970,1,1)+(-5/24))</f>
        <v>42274.389351851853</v>
      </c>
      <c r="K1516">
        <v>1439907640</v>
      </c>
      <c r="L1516" s="19">
        <f>(((K1516/60)/60/24)+DATE(1970,1,1)+(-5/24))</f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5">
        <f>E1516/D1516</f>
        <v>1.0647599999999999</v>
      </c>
      <c r="R1516" s="8">
        <f>E1516/N1516</f>
        <v>151.24431818181819</v>
      </c>
      <c r="S1516" s="9" t="str">
        <f>LEFT(P1516, SEARCH("/",P1516,1)-1)</f>
        <v>photography</v>
      </c>
      <c r="T1516" s="9" t="str">
        <f>RIGHT(P1516,LEN(P1516)-SEARCH("/",P1516,1))</f>
        <v>photobooks</v>
      </c>
    </row>
    <row r="1517" spans="1:20" ht="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9">
        <f>(((I1517/60)/60/24)+DATE(1970,1,1)+(-5/24))</f>
        <v>42445.003437499996</v>
      </c>
      <c r="K1517">
        <v>1455516297</v>
      </c>
      <c r="L1517" s="19">
        <f>(((K1517/60)/60/24)+DATE(1970,1,1)+(-5/24))</f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5">
        <f>E1517/D1517</f>
        <v>1.57189</v>
      </c>
      <c r="R1517" s="8">
        <f>E1517/N1517</f>
        <v>849.67027027027029</v>
      </c>
      <c r="S1517" s="9" t="str">
        <f>LEFT(P1517, SEARCH("/",P1517,1)-1)</f>
        <v>photography</v>
      </c>
      <c r="T1517" s="9" t="str">
        <f>RIGHT(P1517,LEN(P1517)-SEARCH("/",P1517,1))</f>
        <v>photobooks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9">
        <f>(((I1518/60)/60/24)+DATE(1970,1,1)+(-5/24))</f>
        <v>42649.374999999993</v>
      </c>
      <c r="K1518">
        <v>1473160292</v>
      </c>
      <c r="L1518" s="19">
        <f>(((K1518/60)/60/24)+DATE(1970,1,1)+(-5/24))</f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5">
        <f>E1518/D1518</f>
        <v>1.0865882352941176</v>
      </c>
      <c r="R1518" s="8">
        <f>E1518/N1518</f>
        <v>159.24137931034483</v>
      </c>
      <c r="S1518" s="9" t="str">
        <f>LEFT(P1518, SEARCH("/",P1518,1)-1)</f>
        <v>photography</v>
      </c>
      <c r="T1518" s="9" t="str">
        <f>RIGHT(P1518,LEN(P1518)-SEARCH("/",P1518,1))</f>
        <v>photobooks</v>
      </c>
    </row>
    <row r="1519" spans="1:20" ht="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9">
        <f>(((I1519/60)/60/24)+DATE(1970,1,1)+(-5/24))</f>
        <v>41979.041666666664</v>
      </c>
      <c r="K1519">
        <v>1415194553</v>
      </c>
      <c r="L1519" s="19">
        <f>(((K1519/60)/60/24)+DATE(1970,1,1)+(-5/24))</f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5">
        <f>E1519/D1519</f>
        <v>1.6197999999999999</v>
      </c>
      <c r="R1519" s="8">
        <f>E1519/N1519</f>
        <v>39.507317073170732</v>
      </c>
      <c r="S1519" s="9" t="str">
        <f>LEFT(P1519, SEARCH("/",P1519,1)-1)</f>
        <v>photography</v>
      </c>
      <c r="T1519" s="9" t="str">
        <f>RIGHT(P1519,LEN(P1519)-SEARCH("/",P1519,1))</f>
        <v>photobooks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9">
        <f>(((I1520/60)/60/24)+DATE(1970,1,1)+(-5/24))</f>
        <v>41790.611712962964</v>
      </c>
      <c r="K1520">
        <v>1398973252</v>
      </c>
      <c r="L1520" s="19">
        <f>(((K1520/60)/60/24)+DATE(1970,1,1)+(-5/24))</f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5">
        <f>E1520/D1520</f>
        <v>2.0536666666666665</v>
      </c>
      <c r="R1520" s="8">
        <f>E1520/N1520</f>
        <v>130.52966101694915</v>
      </c>
      <c r="S1520" s="9" t="str">
        <f>LEFT(P1520, SEARCH("/",P1520,1)-1)</f>
        <v>photography</v>
      </c>
      <c r="T1520" s="9" t="str">
        <f>RIGHT(P1520,LEN(P1520)-SEARCH("/",P1520,1))</f>
        <v>photobooks</v>
      </c>
    </row>
    <row r="1521" spans="1:20" ht="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9">
        <f>(((I1521/60)/60/24)+DATE(1970,1,1)+(-5/24))</f>
        <v>41810.707638888889</v>
      </c>
      <c r="K1521">
        <v>1400867283</v>
      </c>
      <c r="L1521" s="19">
        <f>(((K1521/60)/60/24)+DATE(1970,1,1)+(-5/24))</f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5">
        <f>E1521/D1521</f>
        <v>1.033638888888889</v>
      </c>
      <c r="R1521" s="8">
        <f>E1521/N1521</f>
        <v>64.156896551724131</v>
      </c>
      <c r="S1521" s="9" t="str">
        <f>LEFT(P1521, SEARCH("/",P1521,1)-1)</f>
        <v>photography</v>
      </c>
      <c r="T1521" s="9" t="str">
        <f>RIGHT(P1521,LEN(P1521)-SEARCH("/",P1521,1))</f>
        <v>photobooks</v>
      </c>
    </row>
    <row r="1522" spans="1:20" ht="30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9">
        <f>(((I1522/60)/60/24)+DATE(1970,1,1)+(-5/24))</f>
        <v>41991.958333333336</v>
      </c>
      <c r="K1522">
        <v>1415824513</v>
      </c>
      <c r="L1522" s="19">
        <f>(((K1522/60)/60/24)+DATE(1970,1,1)+(-5/24))</f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5">
        <f>E1522/D1522</f>
        <v>1.0347222222222223</v>
      </c>
      <c r="R1522" s="8">
        <f>E1522/N1522</f>
        <v>111.52694610778443</v>
      </c>
      <c r="S1522" s="9" t="str">
        <f>LEFT(P1522, SEARCH("/",P1522,1)-1)</f>
        <v>photography</v>
      </c>
      <c r="T1522" s="9" t="str">
        <f>RIGHT(P1522,LEN(P1522)-SEARCH("/",P1522,1))</f>
        <v>photobooks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9">
        <f>(((I1523/60)/60/24)+DATE(1970,1,1)+(-5/24))</f>
        <v>42527.959386574068</v>
      </c>
      <c r="K1523">
        <v>1462248091</v>
      </c>
      <c r="L1523" s="19">
        <f>(((K1523/60)/60/24)+DATE(1970,1,1)+(-5/24))</f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5">
        <f>E1523/D1523</f>
        <v>1.0681333333333334</v>
      </c>
      <c r="R1523" s="8">
        <f>E1523/N1523</f>
        <v>170.44680851063831</v>
      </c>
      <c r="S1523" s="9" t="str">
        <f>LEFT(P1523, SEARCH("/",P1523,1)-1)</f>
        <v>photography</v>
      </c>
      <c r="T1523" s="9" t="str">
        <f>RIGHT(P1523,LEN(P1523)-SEARCH("/",P1523,1))</f>
        <v>photobooks</v>
      </c>
    </row>
    <row r="1524" spans="1:20" ht="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9">
        <f>(((I1524/60)/60/24)+DATE(1970,1,1)+(-5/24))</f>
        <v>41929.621979166666</v>
      </c>
      <c r="K1524">
        <v>1410983739</v>
      </c>
      <c r="L1524" s="19">
        <f>(((K1524/60)/60/24)+DATE(1970,1,1)+(-5/24))</f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5">
        <f>E1524/D1524</f>
        <v>1.3896574712643677</v>
      </c>
      <c r="R1524" s="8">
        <f>E1524/N1524</f>
        <v>133.7391592920354</v>
      </c>
      <c r="S1524" s="9" t="str">
        <f>LEFT(P1524, SEARCH("/",P1524,1)-1)</f>
        <v>photography</v>
      </c>
      <c r="T1524" s="9" t="str">
        <f>RIGHT(P1524,LEN(P1524)-SEARCH("/",P1524,1))</f>
        <v>photobooks</v>
      </c>
    </row>
    <row r="1525" spans="1:20" ht="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9">
        <f>(((I1525/60)/60/24)+DATE(1970,1,1)+(-5/24))</f>
        <v>41995.791666666664</v>
      </c>
      <c r="K1525">
        <v>1416592916</v>
      </c>
      <c r="L1525" s="19">
        <f>(((K1525/60)/60/24)+DATE(1970,1,1)+(-5/24))</f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5">
        <f>E1525/D1525</f>
        <v>1.2484324324324325</v>
      </c>
      <c r="R1525" s="8">
        <f>E1525/N1525</f>
        <v>95.834024896265561</v>
      </c>
      <c r="S1525" s="9" t="str">
        <f>LEFT(P1525, SEARCH("/",P1525,1)-1)</f>
        <v>photography</v>
      </c>
      <c r="T1525" s="9" t="str">
        <f>RIGHT(P1525,LEN(P1525)-SEARCH("/",P1525,1))</f>
        <v>photobooks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9">
        <f>(((I1526/60)/60/24)+DATE(1970,1,1)+(-5/24))</f>
        <v>42786.292708333327</v>
      </c>
      <c r="K1526">
        <v>1485000090</v>
      </c>
      <c r="L1526" s="19">
        <f>(((K1526/60)/60/24)+DATE(1970,1,1)+(-5/24))</f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5">
        <f>E1526/D1526</f>
        <v>2.0699999999999998</v>
      </c>
      <c r="R1526" s="8">
        <f>E1526/N1526</f>
        <v>221.78571428571428</v>
      </c>
      <c r="S1526" s="9" t="str">
        <f>LEFT(P1526, SEARCH("/",P1526,1)-1)</f>
        <v>photography</v>
      </c>
      <c r="T1526" s="9" t="str">
        <f>RIGHT(P1526,LEN(P1526)-SEARCH("/",P1526,1))</f>
        <v>photobooks</v>
      </c>
    </row>
    <row r="1527" spans="1:20" ht="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9">
        <f>(((I1527/60)/60/24)+DATE(1970,1,1)+(-5/24))</f>
        <v>42600.494652777772</v>
      </c>
      <c r="K1527">
        <v>1468947138</v>
      </c>
      <c r="L1527" s="19">
        <f>(((K1527/60)/60/24)+DATE(1970,1,1)+(-5/24))</f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5">
        <f>E1527/D1527</f>
        <v>1.7400576923076922</v>
      </c>
      <c r="R1527" s="8">
        <f>E1527/N1527</f>
        <v>32.315357142857138</v>
      </c>
      <c r="S1527" s="9" t="str">
        <f>LEFT(P1527, SEARCH("/",P1527,1)-1)</f>
        <v>photography</v>
      </c>
      <c r="T1527" s="9" t="str">
        <f>RIGHT(P1527,LEN(P1527)-SEARCH("/",P1527,1))</f>
        <v>photobooks</v>
      </c>
    </row>
    <row r="1528" spans="1:20" ht="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9">
        <f>(((I1528/60)/60/24)+DATE(1970,1,1)+(-5/24))</f>
        <v>42388.067673611113</v>
      </c>
      <c r="K1528">
        <v>1448951847</v>
      </c>
      <c r="L1528" s="19">
        <f>(((K1528/60)/60/24)+DATE(1970,1,1)+(-5/24))</f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5">
        <f>E1528/D1528</f>
        <v>1.2032608695652174</v>
      </c>
      <c r="R1528" s="8">
        <f>E1528/N1528</f>
        <v>98.839285714285708</v>
      </c>
      <c r="S1528" s="9" t="str">
        <f>LEFT(P1528, SEARCH("/",P1528,1)-1)</f>
        <v>photography</v>
      </c>
      <c r="T1528" s="9" t="str">
        <f>RIGHT(P1528,LEN(P1528)-SEARCH("/",P1528,1))</f>
        <v>photobooks</v>
      </c>
    </row>
    <row r="1529" spans="1:20" ht="30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9">
        <f>(((I1529/60)/60/24)+DATE(1970,1,1)+(-5/24))</f>
        <v>42808.350532407399</v>
      </c>
      <c r="K1529">
        <v>1487082286</v>
      </c>
      <c r="L1529" s="19">
        <f>(((K1529/60)/60/24)+DATE(1970,1,1)+(-5/24))</f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5">
        <f>E1529/D1529</f>
        <v>1.1044428571428573</v>
      </c>
      <c r="R1529" s="8">
        <f>E1529/N1529</f>
        <v>55.222142857142863</v>
      </c>
      <c r="S1529" s="9" t="str">
        <f>LEFT(P1529, SEARCH("/",P1529,1)-1)</f>
        <v>photography</v>
      </c>
      <c r="T1529" s="9" t="str">
        <f>RIGHT(P1529,LEN(P1529)-SEARCH("/",P1529,1))</f>
        <v>photobooks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9">
        <f>(((I1530/60)/60/24)+DATE(1970,1,1)+(-5/24))</f>
        <v>42766.791666666664</v>
      </c>
      <c r="K1530">
        <v>1483292122</v>
      </c>
      <c r="L1530" s="19">
        <f>(((K1530/60)/60/24)+DATE(1970,1,1)+(-5/24))</f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5">
        <f>E1530/D1530</f>
        <v>2.8156666666666665</v>
      </c>
      <c r="R1530" s="8">
        <f>E1530/N1530</f>
        <v>52.793750000000003</v>
      </c>
      <c r="S1530" s="9" t="str">
        <f>LEFT(P1530, SEARCH("/",P1530,1)-1)</f>
        <v>photography</v>
      </c>
      <c r="T1530" s="9" t="str">
        <f>RIGHT(P1530,LEN(P1530)-SEARCH("/",P1530,1))</f>
        <v>photobooks</v>
      </c>
    </row>
    <row r="1531" spans="1:20" ht="30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9">
        <f>(((I1531/60)/60/24)+DATE(1970,1,1)+(-5/24))</f>
        <v>42082.378703703704</v>
      </c>
      <c r="K1531">
        <v>1424185520</v>
      </c>
      <c r="L1531" s="19">
        <f>(((K1531/60)/60/24)+DATE(1970,1,1)+(-5/24))</f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5">
        <f>E1531/D1531</f>
        <v>1.0067894736842105</v>
      </c>
      <c r="R1531" s="8">
        <f>E1531/N1531</f>
        <v>135.66666666666666</v>
      </c>
      <c r="S1531" s="9" t="str">
        <f>LEFT(P1531, SEARCH("/",P1531,1)-1)</f>
        <v>photography</v>
      </c>
      <c r="T1531" s="9" t="str">
        <f>RIGHT(P1531,LEN(P1531)-SEARCH("/",P1531,1))</f>
        <v>photobooks</v>
      </c>
    </row>
    <row r="1532" spans="1:20" ht="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9">
        <f>(((I1532/60)/60/24)+DATE(1970,1,1)+(-5/24))</f>
        <v>42300.558969907412</v>
      </c>
      <c r="K1532">
        <v>1443464695</v>
      </c>
      <c r="L1532" s="19">
        <f>(((K1532/60)/60/24)+DATE(1970,1,1)+(-5/24))</f>
        <v>42275.558969907412</v>
      </c>
      <c r="M1532" t="b">
        <v>1</v>
      </c>
      <c r="N1532">
        <v>874</v>
      </c>
      <c r="O1532" t="b">
        <v>1</v>
      </c>
      <c r="P1532" t="s">
        <v>8285</v>
      </c>
      <c r="Q1532" s="5">
        <f>E1532/D1532</f>
        <v>1.3482571428571428</v>
      </c>
      <c r="R1532" s="8">
        <f>E1532/N1532</f>
        <v>53.991990846681922</v>
      </c>
      <c r="S1532" s="9" t="str">
        <f>LEFT(P1532, SEARCH("/",P1532,1)-1)</f>
        <v>photography</v>
      </c>
      <c r="T1532" s="9" t="str">
        <f>RIGHT(P1532,LEN(P1532)-SEARCH("/",P1532,1))</f>
        <v>photobooks</v>
      </c>
    </row>
    <row r="1533" spans="1:20" ht="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9">
        <f>(((I1533/60)/60/24)+DATE(1970,1,1)+(-5/24))</f>
        <v>41973.916666666664</v>
      </c>
      <c r="K1533">
        <v>1414610126</v>
      </c>
      <c r="L1533" s="19">
        <f>(((K1533/60)/60/24)+DATE(1970,1,1)+(-5/24))</f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5">
        <f>E1533/D1533</f>
        <v>1.7595744680851064</v>
      </c>
      <c r="R1533" s="8">
        <f>E1533/N1533</f>
        <v>56.643835616438359</v>
      </c>
      <c r="S1533" s="9" t="str">
        <f>LEFT(P1533, SEARCH("/",P1533,1)-1)</f>
        <v>photography</v>
      </c>
      <c r="T1533" s="9" t="str">
        <f>RIGHT(P1533,LEN(P1533)-SEARCH("/",P1533,1))</f>
        <v>photobooks</v>
      </c>
    </row>
    <row r="1534" spans="1:20" ht="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9">
        <f>(((I1534/60)/60/24)+DATE(1970,1,1)+(-5/24))</f>
        <v>42415.416666666664</v>
      </c>
      <c r="K1534">
        <v>1453461865</v>
      </c>
      <c r="L1534" s="19">
        <f>(((K1534/60)/60/24)+DATE(1970,1,1)+(-5/24))</f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5">
        <f>E1534/D1534</f>
        <v>4.8402000000000003</v>
      </c>
      <c r="R1534" s="8">
        <f>E1534/N1534</f>
        <v>82.316326530612244</v>
      </c>
      <c r="S1534" s="9" t="str">
        <f>LEFT(P1534, SEARCH("/",P1534,1)-1)</f>
        <v>photography</v>
      </c>
      <c r="T1534" s="9" t="str">
        <f>RIGHT(P1534,LEN(P1534)-SEARCH("/",P1534,1))</f>
        <v>photobooks</v>
      </c>
    </row>
    <row r="1535" spans="1:20" ht="30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9">
        <f>(((I1535/60)/60/24)+DATE(1970,1,1)+(-5/24))</f>
        <v>42491.957638888889</v>
      </c>
      <c r="K1535">
        <v>1457913777</v>
      </c>
      <c r="L1535" s="19">
        <f>(((K1535/60)/60/24)+DATE(1970,1,1)+(-5/24))</f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5">
        <f>E1535/D1535</f>
        <v>1.4514</v>
      </c>
      <c r="R1535" s="8">
        <f>E1535/N1535</f>
        <v>88.26081081081081</v>
      </c>
      <c r="S1535" s="9" t="str">
        <f>LEFT(P1535, SEARCH("/",P1535,1)-1)</f>
        <v>photography</v>
      </c>
      <c r="T1535" s="9" t="str">
        <f>RIGHT(P1535,LEN(P1535)-SEARCH("/",P1535,1))</f>
        <v>photobooks</v>
      </c>
    </row>
    <row r="1536" spans="1:20" ht="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9">
        <f>(((I1536/60)/60/24)+DATE(1970,1,1)+(-5/24))</f>
        <v>42251.465995370374</v>
      </c>
      <c r="K1536">
        <v>1438791062</v>
      </c>
      <c r="L1536" s="19">
        <f>(((K1536/60)/60/24)+DATE(1970,1,1)+(-5/24))</f>
        <v>42221.465995370374</v>
      </c>
      <c r="M1536" t="b">
        <v>1</v>
      </c>
      <c r="N1536">
        <v>369</v>
      </c>
      <c r="O1536" t="b">
        <v>1</v>
      </c>
      <c r="P1536" t="s">
        <v>8285</v>
      </c>
      <c r="Q1536" s="5">
        <f>E1536/D1536</f>
        <v>4.1773333333333333</v>
      </c>
      <c r="R1536" s="8">
        <f>E1536/N1536</f>
        <v>84.905149051490511</v>
      </c>
      <c r="S1536" s="9" t="str">
        <f>LEFT(P1536, SEARCH("/",P1536,1)-1)</f>
        <v>photography</v>
      </c>
      <c r="T1536" s="9" t="str">
        <f>RIGHT(P1536,LEN(P1536)-SEARCH("/",P1536,1))</f>
        <v>photobooks</v>
      </c>
    </row>
    <row r="1537" spans="1:20" ht="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9">
        <f>(((I1537/60)/60/24)+DATE(1970,1,1)+(-5/24))</f>
        <v>42513.708333333336</v>
      </c>
      <c r="K1537">
        <v>1461527631</v>
      </c>
      <c r="L1537" s="19">
        <f>(((K1537/60)/60/24)+DATE(1970,1,1)+(-5/24))</f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5">
        <f>E1537/D1537</f>
        <v>1.3242499999999999</v>
      </c>
      <c r="R1537" s="8">
        <f>E1537/N1537</f>
        <v>48.154545454545456</v>
      </c>
      <c r="S1537" s="9" t="str">
        <f>LEFT(P1537, SEARCH("/",P1537,1)-1)</f>
        <v>photography</v>
      </c>
      <c r="T1537" s="9" t="str">
        <f>RIGHT(P1537,LEN(P1537)-SEARCH("/",P1537,1))</f>
        <v>photobooks</v>
      </c>
    </row>
    <row r="1538" spans="1:20" ht="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9">
        <f>(((I1538/60)/60/24)+DATE(1970,1,1)+(-5/24))</f>
        <v>42243.593865740739</v>
      </c>
      <c r="K1538">
        <v>1438110910</v>
      </c>
      <c r="L1538" s="19">
        <f>(((K1538/60)/60/24)+DATE(1970,1,1)+(-5/24))</f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5">
        <f>E1538/D1538</f>
        <v>2.5030841666666666</v>
      </c>
      <c r="R1538" s="8">
        <f>E1538/N1538</f>
        <v>66.015406593406595</v>
      </c>
      <c r="S1538" s="9" t="str">
        <f>LEFT(P1538, SEARCH("/",P1538,1)-1)</f>
        <v>photography</v>
      </c>
      <c r="T1538" s="9" t="str">
        <f>RIGHT(P1538,LEN(P1538)-SEARCH("/",P1538,1))</f>
        <v>photobooks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9">
        <f>(((I1539/60)/60/24)+DATE(1970,1,1)+(-5/24))</f>
        <v>42588.541666666664</v>
      </c>
      <c r="K1539">
        <v>1467358427</v>
      </c>
      <c r="L1539" s="19">
        <f>(((K1539/60)/60/24)+DATE(1970,1,1)+(-5/24))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5">
        <f>E1539/D1539</f>
        <v>1.7989999999999999</v>
      </c>
      <c r="R1539" s="8">
        <f>E1539/N1539</f>
        <v>96.375</v>
      </c>
      <c r="S1539" s="9" t="str">
        <f>LEFT(P1539, SEARCH("/",P1539,1)-1)</f>
        <v>photography</v>
      </c>
      <c r="T1539" s="9" t="str">
        <f>RIGHT(P1539,LEN(P1539)-SEARCH("/",P1539,1))</f>
        <v>photobooks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9">
        <f>(((I1540/60)/60/24)+DATE(1970,1,1)+(-5/24))</f>
        <v>42026.57372685185</v>
      </c>
      <c r="K1540">
        <v>1418064370</v>
      </c>
      <c r="L1540" s="19">
        <f>(((K1540/60)/60/24)+DATE(1970,1,1)+(-5/24))</f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5">
        <f>E1540/D1540</f>
        <v>1.0262857142857142</v>
      </c>
      <c r="R1540" s="8">
        <f>E1540/N1540</f>
        <v>156.17391304347825</v>
      </c>
      <c r="S1540" s="9" t="str">
        <f>LEFT(P1540, SEARCH("/",P1540,1)-1)</f>
        <v>photography</v>
      </c>
      <c r="T1540" s="9" t="str">
        <f>RIGHT(P1540,LEN(P1540)-SEARCH("/",P1540,1))</f>
        <v>photobooks</v>
      </c>
    </row>
    <row r="1541" spans="1:20" ht="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9">
        <f>(((I1541/60)/60/24)+DATE(1970,1,1)+(-5/24))</f>
        <v>42738.710868055547</v>
      </c>
      <c r="K1541">
        <v>1480629819</v>
      </c>
      <c r="L1541" s="19">
        <f>(((K1541/60)/60/24)+DATE(1970,1,1)+(-5/24))</f>
        <v>42705.710868055547</v>
      </c>
      <c r="M1541" t="b">
        <v>0</v>
      </c>
      <c r="N1541">
        <v>284</v>
      </c>
      <c r="O1541" t="b">
        <v>1</v>
      </c>
      <c r="P1541" t="s">
        <v>8285</v>
      </c>
      <c r="Q1541" s="5">
        <f>E1541/D1541</f>
        <v>1.359861</v>
      </c>
      <c r="R1541" s="8">
        <f>E1541/N1541</f>
        <v>95.764859154929582</v>
      </c>
      <c r="S1541" s="9" t="str">
        <f>LEFT(P1541, SEARCH("/",P1541,1)-1)</f>
        <v>photography</v>
      </c>
      <c r="T1541" s="9" t="str">
        <f>RIGHT(P1541,LEN(P1541)-SEARCH("/",P1541,1))</f>
        <v>photobooks</v>
      </c>
    </row>
    <row r="1542" spans="1:20" ht="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9">
        <f>(((I1542/60)/60/24)+DATE(1970,1,1)+(-5/24))</f>
        <v>41968.843749999993</v>
      </c>
      <c r="K1542">
        <v>1414368616</v>
      </c>
      <c r="L1542" s="19">
        <f>(((K1542/60)/60/24)+DATE(1970,1,1)+(-5/24))</f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5">
        <f>E1542/D1542</f>
        <v>1.1786666666666668</v>
      </c>
      <c r="R1542" s="8">
        <f>E1542/N1542</f>
        <v>180.40816326530611</v>
      </c>
      <c r="S1542" s="9" t="str">
        <f>LEFT(P1542, SEARCH("/",P1542,1)-1)</f>
        <v>photography</v>
      </c>
      <c r="T1542" s="9" t="str">
        <f>RIGHT(P1542,LEN(P1542)-SEARCH("/",P1542,1))</f>
        <v>photobooks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9">
        <f>(((I1543/60)/60/24)+DATE(1970,1,1)+(-5/24))</f>
        <v>42004.503912037035</v>
      </c>
      <c r="K1543">
        <v>1417453538</v>
      </c>
      <c r="L1543" s="19">
        <f>(((K1543/60)/60/24)+DATE(1970,1,1)+(-5/24))</f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5">
        <f>E1543/D1543</f>
        <v>3.3333333333333332E-4</v>
      </c>
      <c r="R1543" s="8">
        <f>E1543/N1543</f>
        <v>3</v>
      </c>
      <c r="S1543" s="9" t="str">
        <f>LEFT(P1543, SEARCH("/",P1543,1)-1)</f>
        <v>photography</v>
      </c>
      <c r="T1543" s="9" t="str">
        <f>RIGHT(P1543,LEN(P1543)-SEARCH("/",P1543,1))</f>
        <v>nature</v>
      </c>
    </row>
    <row r="1544" spans="1:20" ht="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9">
        <f>(((I1544/60)/60/24)+DATE(1970,1,1)+(-5/24))</f>
        <v>42185.788194444445</v>
      </c>
      <c r="K1544">
        <v>1434412500</v>
      </c>
      <c r="L1544" s="19">
        <f>(((K1544/60)/60/24)+DATE(1970,1,1)+(-5/24))</f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5">
        <f>E1544/D1544</f>
        <v>0.04</v>
      </c>
      <c r="R1544" s="8">
        <f>E1544/N1544</f>
        <v>20</v>
      </c>
      <c r="S1544" s="9" t="str">
        <f>LEFT(P1544, SEARCH("/",P1544,1)-1)</f>
        <v>photography</v>
      </c>
      <c r="T1544" s="9" t="str">
        <f>RIGHT(P1544,LEN(P1544)-SEARCH("/",P1544,1))</f>
        <v>nature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9">
        <f>(((I1545/60)/60/24)+DATE(1970,1,1)+(-5/24))</f>
        <v>41965.342986111107</v>
      </c>
      <c r="K1545">
        <v>1414066434</v>
      </c>
      <c r="L1545" s="19">
        <f>(((K1545/60)/60/24)+DATE(1970,1,1)+(-5/24))</f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5">
        <f>E1545/D1545</f>
        <v>4.4444444444444444E-3</v>
      </c>
      <c r="R1545" s="8">
        <f>E1545/N1545</f>
        <v>10</v>
      </c>
      <c r="S1545" s="9" t="str">
        <f>LEFT(P1545, SEARCH("/",P1545,1)-1)</f>
        <v>photography</v>
      </c>
      <c r="T1545" s="9" t="str">
        <f>RIGHT(P1545,LEN(P1545)-SEARCH("/",P1545,1))</f>
        <v>nature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9">
        <f>(((I1546/60)/60/24)+DATE(1970,1,1)+(-5/24))</f>
        <v>42094.804166666661</v>
      </c>
      <c r="K1546">
        <v>1424222024</v>
      </c>
      <c r="L1546" s="19">
        <f>(((K1546/60)/60/24)+DATE(1970,1,1)+(-5/24))</f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5">
        <f>E1546/D1546</f>
        <v>0</v>
      </c>
      <c r="R1546" s="8" t="e">
        <f>E1546/N1546</f>
        <v>#DIV/0!</v>
      </c>
      <c r="S1546" s="9" t="str">
        <f>LEFT(P1546, SEARCH("/",P1546,1)-1)</f>
        <v>photography</v>
      </c>
      <c r="T1546" s="9" t="str">
        <f>RIGHT(P1546,LEN(P1546)-SEARCH("/",P1546,1))</f>
        <v>nature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9">
        <f>(((I1547/60)/60/24)+DATE(1970,1,1)+(-5/24))</f>
        <v>42065.677777777775</v>
      </c>
      <c r="K1547">
        <v>1422393234</v>
      </c>
      <c r="L1547" s="19">
        <f>(((K1547/60)/60/24)+DATE(1970,1,1)+(-5/24))</f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5">
        <f>E1547/D1547</f>
        <v>3.3333333333333332E-4</v>
      </c>
      <c r="R1547" s="8">
        <f>E1547/N1547</f>
        <v>1</v>
      </c>
      <c r="S1547" s="9" t="str">
        <f>LEFT(P1547, SEARCH("/",P1547,1)-1)</f>
        <v>photography</v>
      </c>
      <c r="T1547" s="9" t="str">
        <f>RIGHT(P1547,LEN(P1547)-SEARCH("/",P1547,1))</f>
        <v>nature</v>
      </c>
    </row>
    <row r="1548" spans="1:20" ht="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9">
        <f>(((I1548/60)/60/24)+DATE(1970,1,1)+(-5/24))</f>
        <v>41899.004618055551</v>
      </c>
      <c r="K1548">
        <v>1405746399</v>
      </c>
      <c r="L1548" s="19">
        <f>(((K1548/60)/60/24)+DATE(1970,1,1)+(-5/24))</f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5">
        <f>E1548/D1548</f>
        <v>0.28899999999999998</v>
      </c>
      <c r="R1548" s="8">
        <f>E1548/N1548</f>
        <v>26.272727272727273</v>
      </c>
      <c r="S1548" s="9" t="str">
        <f>LEFT(P1548, SEARCH("/",P1548,1)-1)</f>
        <v>photography</v>
      </c>
      <c r="T1548" s="9" t="str">
        <f>RIGHT(P1548,LEN(P1548)-SEARCH("/",P1548,1))</f>
        <v>nature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9">
        <f>(((I1549/60)/60/24)+DATE(1970,1,1)+(-5/24))</f>
        <v>42789.218541666669</v>
      </c>
      <c r="K1549">
        <v>1487240082</v>
      </c>
      <c r="L1549" s="19">
        <f>(((K1549/60)/60/24)+DATE(1970,1,1)+(-5/24))</f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5">
        <f>E1549/D1549</f>
        <v>0</v>
      </c>
      <c r="R1549" s="8" t="e">
        <f>E1549/N1549</f>
        <v>#DIV/0!</v>
      </c>
      <c r="S1549" s="9" t="str">
        <f>LEFT(P1549, SEARCH("/",P1549,1)-1)</f>
        <v>photography</v>
      </c>
      <c r="T1549" s="9" t="str">
        <f>RIGHT(P1549,LEN(P1549)-SEARCH("/",P1549,1))</f>
        <v>nature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9">
        <f>(((I1550/60)/60/24)+DATE(1970,1,1)+(-5/24))</f>
        <v>42316.715509259251</v>
      </c>
      <c r="K1550">
        <v>1444425020</v>
      </c>
      <c r="L1550" s="19">
        <f>(((K1550/60)/60/24)+DATE(1970,1,1)+(-5/24))</f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5">
        <f>E1550/D1550</f>
        <v>8.5714285714285715E-2</v>
      </c>
      <c r="R1550" s="8">
        <f>E1550/N1550</f>
        <v>60</v>
      </c>
      <c r="S1550" s="9" t="str">
        <f>LEFT(P1550, SEARCH("/",P1550,1)-1)</f>
        <v>photography</v>
      </c>
      <c r="T1550" s="9" t="str">
        <f>RIGHT(P1550,LEN(P1550)-SEARCH("/",P1550,1))</f>
        <v>nature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9">
        <f>(((I1551/60)/60/24)+DATE(1970,1,1)+(-5/24))</f>
        <v>42310.96943287037</v>
      </c>
      <c r="K1551">
        <v>1443928559</v>
      </c>
      <c r="L1551" s="19">
        <f>(((K1551/60)/60/24)+DATE(1970,1,1)+(-5/24))</f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5">
        <f>E1551/D1551</f>
        <v>0.34</v>
      </c>
      <c r="R1551" s="8">
        <f>E1551/N1551</f>
        <v>28.333333333333332</v>
      </c>
      <c r="S1551" s="9" t="str">
        <f>LEFT(P1551, SEARCH("/",P1551,1)-1)</f>
        <v>photography</v>
      </c>
      <c r="T1551" s="9" t="str">
        <f>RIGHT(P1551,LEN(P1551)-SEARCH("/",P1551,1))</f>
        <v>nature</v>
      </c>
    </row>
    <row r="1552" spans="1:20" ht="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9">
        <f>(((I1552/60)/60/24)+DATE(1970,1,1)+(-5/24))</f>
        <v>42502.24113425926</v>
      </c>
      <c r="K1552">
        <v>1460458034</v>
      </c>
      <c r="L1552" s="19">
        <f>(((K1552/60)/60/24)+DATE(1970,1,1)+(-5/24))</f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5">
        <f>E1552/D1552</f>
        <v>0.13466666666666666</v>
      </c>
      <c r="R1552" s="8">
        <f>E1552/N1552</f>
        <v>14.428571428571429</v>
      </c>
      <c r="S1552" s="9" t="str">
        <f>LEFT(P1552, SEARCH("/",P1552,1)-1)</f>
        <v>photography</v>
      </c>
      <c r="T1552" s="9" t="str">
        <f>RIGHT(P1552,LEN(P1552)-SEARCH("/",P1552,1))</f>
        <v>nature</v>
      </c>
    </row>
    <row r="1553" spans="1:20" ht="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9">
        <f>(((I1553/60)/60/24)+DATE(1970,1,1)+(-5/24))</f>
        <v>42151.616192129623</v>
      </c>
      <c r="K1553">
        <v>1430164039</v>
      </c>
      <c r="L1553" s="19">
        <f>(((K1553/60)/60/24)+DATE(1970,1,1)+(-5/24))</f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5">
        <f>E1553/D1553</f>
        <v>0</v>
      </c>
      <c r="R1553" s="8" t="e">
        <f>E1553/N1553</f>
        <v>#DIV/0!</v>
      </c>
      <c r="S1553" s="9" t="str">
        <f>LEFT(P1553, SEARCH("/",P1553,1)-1)</f>
        <v>photography</v>
      </c>
      <c r="T1553" s="9" t="str">
        <f>RIGHT(P1553,LEN(P1553)-SEARCH("/",P1553,1))</f>
        <v>nature</v>
      </c>
    </row>
    <row r="1554" spans="1:20" ht="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9">
        <f>(((I1554/60)/60/24)+DATE(1970,1,1)+(-5/24))</f>
        <v>41912.957638888889</v>
      </c>
      <c r="K1554">
        <v>1410366708</v>
      </c>
      <c r="L1554" s="19">
        <f>(((K1554/60)/60/24)+DATE(1970,1,1)+(-5/24))</f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5">
        <f>E1554/D1554</f>
        <v>0.49186046511627907</v>
      </c>
      <c r="R1554" s="8">
        <f>E1554/N1554</f>
        <v>132.1875</v>
      </c>
      <c r="S1554" s="9" t="str">
        <f>LEFT(P1554, SEARCH("/",P1554,1)-1)</f>
        <v>photography</v>
      </c>
      <c r="T1554" s="9" t="str">
        <f>RIGHT(P1554,LEN(P1554)-SEARCH("/",P1554,1))</f>
        <v>nature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9">
        <f>(((I1555/60)/60/24)+DATE(1970,1,1)+(-5/24))</f>
        <v>42249.074618055551</v>
      </c>
      <c r="K1555">
        <v>1438584447</v>
      </c>
      <c r="L1555" s="19">
        <f>(((K1555/60)/60/24)+DATE(1970,1,1)+(-5/24))</f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5">
        <f>E1555/D1555</f>
        <v>0</v>
      </c>
      <c r="R1555" s="8" t="e">
        <f>E1555/N1555</f>
        <v>#DIV/0!</v>
      </c>
      <c r="S1555" s="9" t="str">
        <f>LEFT(P1555, SEARCH("/",P1555,1)-1)</f>
        <v>photography</v>
      </c>
      <c r="T1555" s="9" t="str">
        <f>RIGHT(P1555,LEN(P1555)-SEARCH("/",P1555,1))</f>
        <v>nature</v>
      </c>
    </row>
    <row r="1556" spans="1:20" ht="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9">
        <f>(((I1556/60)/60/24)+DATE(1970,1,1)+(-5/24))</f>
        <v>42218.043865740743</v>
      </c>
      <c r="K1556">
        <v>1435903390</v>
      </c>
      <c r="L1556" s="19">
        <f>(((K1556/60)/60/24)+DATE(1970,1,1)+(-5/24))</f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5">
        <f>E1556/D1556</f>
        <v>0</v>
      </c>
      <c r="R1556" s="8" t="e">
        <f>E1556/N1556</f>
        <v>#DIV/0!</v>
      </c>
      <c r="S1556" s="9" t="str">
        <f>LEFT(P1556, SEARCH("/",P1556,1)-1)</f>
        <v>photography</v>
      </c>
      <c r="T1556" s="9" t="str">
        <f>RIGHT(P1556,LEN(P1556)-SEARCH("/",P1556,1))</f>
        <v>nature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9">
        <f>(((I1557/60)/60/24)+DATE(1970,1,1)+(-5/24))</f>
        <v>42264.499999999993</v>
      </c>
      <c r="K1557">
        <v>1440513832</v>
      </c>
      <c r="L1557" s="19">
        <f>(((K1557/60)/60/24)+DATE(1970,1,1)+(-5/24))</f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5">
        <f>E1557/D1557</f>
        <v>0</v>
      </c>
      <c r="R1557" s="8" t="e">
        <f>E1557/N1557</f>
        <v>#DIV/0!</v>
      </c>
      <c r="S1557" s="9" t="str">
        <f>LEFT(P1557, SEARCH("/",P1557,1)-1)</f>
        <v>photography</v>
      </c>
      <c r="T1557" s="9" t="str">
        <f>RIGHT(P1557,LEN(P1557)-SEARCH("/",P1557,1))</f>
        <v>nature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9">
        <f>(((I1558/60)/60/24)+DATE(1970,1,1)+(-5/24))</f>
        <v>42554.944722222215</v>
      </c>
      <c r="K1558">
        <v>1465011624</v>
      </c>
      <c r="L1558" s="19">
        <f>(((K1558/60)/60/24)+DATE(1970,1,1)+(-5/24))</f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5">
        <f>E1558/D1558</f>
        <v>0.45133333333333331</v>
      </c>
      <c r="R1558" s="8">
        <f>E1558/N1558</f>
        <v>56.416666666666664</v>
      </c>
      <c r="S1558" s="9" t="str">
        <f>LEFT(P1558, SEARCH("/",P1558,1)-1)</f>
        <v>photography</v>
      </c>
      <c r="T1558" s="9" t="str">
        <f>RIGHT(P1558,LEN(P1558)-SEARCH("/",P1558,1))</f>
        <v>nature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9">
        <f>(((I1559/60)/60/24)+DATE(1970,1,1)+(-5/24))</f>
        <v>41902.444826388884</v>
      </c>
      <c r="K1559">
        <v>1408549233</v>
      </c>
      <c r="L1559" s="19">
        <f>(((K1559/60)/60/24)+DATE(1970,1,1)+(-5/24))</f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5">
        <f>E1559/D1559</f>
        <v>0.04</v>
      </c>
      <c r="R1559" s="8">
        <f>E1559/N1559</f>
        <v>100</v>
      </c>
      <c r="S1559" s="9" t="str">
        <f>LEFT(P1559, SEARCH("/",P1559,1)-1)</f>
        <v>photography</v>
      </c>
      <c r="T1559" s="9" t="str">
        <f>RIGHT(P1559,LEN(P1559)-SEARCH("/",P1559,1))</f>
        <v>nature</v>
      </c>
    </row>
    <row r="1560" spans="1:20" ht="30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9">
        <f>(((I1560/60)/60/24)+DATE(1970,1,1)+(-5/24))</f>
        <v>42244.299999999996</v>
      </c>
      <c r="K1560">
        <v>1435656759</v>
      </c>
      <c r="L1560" s="19">
        <f>(((K1560/60)/60/24)+DATE(1970,1,1)+(-5/24))</f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5">
        <f>E1560/D1560</f>
        <v>4.6666666666666669E-2</v>
      </c>
      <c r="R1560" s="8">
        <f>E1560/N1560</f>
        <v>11.666666666666666</v>
      </c>
      <c r="S1560" s="9" t="str">
        <f>LEFT(P1560, SEARCH("/",P1560,1)-1)</f>
        <v>photography</v>
      </c>
      <c r="T1560" s="9" t="str">
        <f>RIGHT(P1560,LEN(P1560)-SEARCH("/",P1560,1))</f>
        <v>nature</v>
      </c>
    </row>
    <row r="1561" spans="1:20" ht="30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9">
        <f>(((I1561/60)/60/24)+DATE(1970,1,1)+(-5/24))</f>
        <v>42122.844895833325</v>
      </c>
      <c r="K1561">
        <v>1428974199</v>
      </c>
      <c r="L1561" s="19">
        <f>(((K1561/60)/60/24)+DATE(1970,1,1)+(-5/24))</f>
        <v>42107.844895833325</v>
      </c>
      <c r="M1561" t="b">
        <v>0</v>
      </c>
      <c r="N1561">
        <v>1</v>
      </c>
      <c r="O1561" t="b">
        <v>0</v>
      </c>
      <c r="P1561" t="s">
        <v>8289</v>
      </c>
      <c r="Q1561" s="5">
        <f>E1561/D1561</f>
        <v>3.3333333333333335E-3</v>
      </c>
      <c r="R1561" s="8">
        <f>E1561/N1561</f>
        <v>50</v>
      </c>
      <c r="S1561" s="9" t="str">
        <f>LEFT(P1561, SEARCH("/",P1561,1)-1)</f>
        <v>photography</v>
      </c>
      <c r="T1561" s="9" t="str">
        <f>RIGHT(P1561,LEN(P1561)-SEARCH("/",P1561,1))</f>
        <v>nature</v>
      </c>
    </row>
    <row r="1562" spans="1:20" ht="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9">
        <f>(((I1562/60)/60/24)+DATE(1970,1,1)+(-5/24))</f>
        <v>41955.854085648149</v>
      </c>
      <c r="K1562">
        <v>1414110593</v>
      </c>
      <c r="L1562" s="19">
        <f>(((K1562/60)/60/24)+DATE(1970,1,1)+(-5/24))</f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5">
        <f>E1562/D1562</f>
        <v>3.7600000000000001E-2</v>
      </c>
      <c r="R1562" s="8">
        <f>E1562/N1562</f>
        <v>23.5</v>
      </c>
      <c r="S1562" s="9" t="str">
        <f>LEFT(P1562, SEARCH("/",P1562,1)-1)</f>
        <v>photography</v>
      </c>
      <c r="T1562" s="9" t="str">
        <f>RIGHT(P1562,LEN(P1562)-SEARCH("/",P1562,1))</f>
        <v>nature</v>
      </c>
    </row>
    <row r="1563" spans="1:20" ht="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9">
        <f>(((I1563/60)/60/24)+DATE(1970,1,1)+(-5/24))</f>
        <v>41584.875034722223</v>
      </c>
      <c r="K1563">
        <v>1381194003</v>
      </c>
      <c r="L1563" s="19">
        <f>(((K1563/60)/60/24)+DATE(1970,1,1)+(-5/24))</f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5">
        <f>E1563/D1563</f>
        <v>6.7000000000000002E-3</v>
      </c>
      <c r="R1563" s="8">
        <f>E1563/N1563</f>
        <v>67</v>
      </c>
      <c r="S1563" s="9" t="str">
        <f>LEFT(P1563, SEARCH("/",P1563,1)-1)</f>
        <v>publishing</v>
      </c>
      <c r="T1563" s="9" t="str">
        <f>RIGHT(P1563,LEN(P1563)-SEARCH("/",P1563,1))</f>
        <v>art books</v>
      </c>
    </row>
    <row r="1564" spans="1:20" ht="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9">
        <f>(((I1564/60)/60/24)+DATE(1970,1,1)+(-5/24))</f>
        <v>40148.826388888883</v>
      </c>
      <c r="K1564">
        <v>1253712916</v>
      </c>
      <c r="L1564" s="19">
        <f>(((K1564/60)/60/24)+DATE(1970,1,1)+(-5/24))</f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5">
        <f>E1564/D1564</f>
        <v>0</v>
      </c>
      <c r="R1564" s="8" t="e">
        <f>E1564/N1564</f>
        <v>#DIV/0!</v>
      </c>
      <c r="S1564" s="9" t="str">
        <f>LEFT(P1564, SEARCH("/",P1564,1)-1)</f>
        <v>publishing</v>
      </c>
      <c r="T1564" s="9" t="str">
        <f>RIGHT(P1564,LEN(P1564)-SEARCH("/",P1564,1))</f>
        <v>art books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9">
        <f>(((I1565/60)/60/24)+DATE(1970,1,1)+(-5/24))</f>
        <v>41712.492488425924</v>
      </c>
      <c r="K1565">
        <v>1389635351</v>
      </c>
      <c r="L1565" s="19">
        <f>(((K1565/60)/60/24)+DATE(1970,1,1)+(-5/24))</f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5">
        <f>E1565/D1565</f>
        <v>1.4166666666666666E-2</v>
      </c>
      <c r="R1565" s="8">
        <f>E1565/N1565</f>
        <v>42.5</v>
      </c>
      <c r="S1565" s="9" t="str">
        <f>LEFT(P1565, SEARCH("/",P1565,1)-1)</f>
        <v>publishing</v>
      </c>
      <c r="T1565" s="9" t="str">
        <f>RIGHT(P1565,LEN(P1565)-SEARCH("/",P1565,1))</f>
        <v>art books</v>
      </c>
    </row>
    <row r="1566" spans="1:20" ht="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9">
        <f>(((I1566/60)/60/24)+DATE(1970,1,1)+(-5/24))</f>
        <v>42152.628472222219</v>
      </c>
      <c r="K1566">
        <v>1430124509</v>
      </c>
      <c r="L1566" s="19">
        <f>(((K1566/60)/60/24)+DATE(1970,1,1)+(-5/24))</f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5">
        <f>E1566/D1566</f>
        <v>1E-3</v>
      </c>
      <c r="R1566" s="8">
        <f>E1566/N1566</f>
        <v>10</v>
      </c>
      <c r="S1566" s="9" t="str">
        <f>LEFT(P1566, SEARCH("/",P1566,1)-1)</f>
        <v>publishing</v>
      </c>
      <c r="T1566" s="9" t="str">
        <f>RIGHT(P1566,LEN(P1566)-SEARCH("/",P1566,1))</f>
        <v>art books</v>
      </c>
    </row>
    <row r="1567" spans="1:20" ht="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9">
        <f>(((I1567/60)/60/24)+DATE(1970,1,1)+(-5/24))</f>
        <v>40702.521539351852</v>
      </c>
      <c r="K1567">
        <v>1304962261</v>
      </c>
      <c r="L1567" s="19">
        <f>(((K1567/60)/60/24)+DATE(1970,1,1)+(-5/24))</f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5">
        <f>E1567/D1567</f>
        <v>2.5000000000000001E-2</v>
      </c>
      <c r="R1567" s="8">
        <f>E1567/N1567</f>
        <v>100</v>
      </c>
      <c r="S1567" s="9" t="str">
        <f>LEFT(P1567, SEARCH("/",P1567,1)-1)</f>
        <v>publishing</v>
      </c>
      <c r="T1567" s="9" t="str">
        <f>RIGHT(P1567,LEN(P1567)-SEARCH("/",P1567,1))</f>
        <v>art books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9">
        <f>(((I1568/60)/60/24)+DATE(1970,1,1)+(-5/24))</f>
        <v>42578.708333333336</v>
      </c>
      <c r="K1568">
        <v>1467151204</v>
      </c>
      <c r="L1568" s="19">
        <f>(((K1568/60)/60/24)+DATE(1970,1,1)+(-5/24))</f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5">
        <f>E1568/D1568</f>
        <v>0.21249999999999999</v>
      </c>
      <c r="R1568" s="8">
        <f>E1568/N1568</f>
        <v>108.05084745762711</v>
      </c>
      <c r="S1568" s="9" t="str">
        <f>LEFT(P1568, SEARCH("/",P1568,1)-1)</f>
        <v>publishing</v>
      </c>
      <c r="T1568" s="9" t="str">
        <f>RIGHT(P1568,LEN(P1568)-SEARCH("/",P1568,1))</f>
        <v>art books</v>
      </c>
    </row>
    <row r="1569" spans="1:20" ht="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9">
        <f>(((I1569/60)/60/24)+DATE(1970,1,1)+(-5/24))</f>
        <v>41686.791666666664</v>
      </c>
      <c r="K1569">
        <v>1391293745</v>
      </c>
      <c r="L1569" s="19">
        <f>(((K1569/60)/60/24)+DATE(1970,1,1)+(-5/24))</f>
        <v>41671.728530092587</v>
      </c>
      <c r="M1569" t="b">
        <v>0</v>
      </c>
      <c r="N1569">
        <v>13</v>
      </c>
      <c r="O1569" t="b">
        <v>0</v>
      </c>
      <c r="P1569" t="s">
        <v>8290</v>
      </c>
      <c r="Q1569" s="5">
        <f>E1569/D1569</f>
        <v>4.1176470588235294E-2</v>
      </c>
      <c r="R1569" s="8">
        <f>E1569/N1569</f>
        <v>26.923076923076923</v>
      </c>
      <c r="S1569" s="9" t="str">
        <f>LEFT(P1569, SEARCH("/",P1569,1)-1)</f>
        <v>publishing</v>
      </c>
      <c r="T1569" s="9" t="str">
        <f>RIGHT(P1569,LEN(P1569)-SEARCH("/",P1569,1))</f>
        <v>art books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9">
        <f>(((I1570/60)/60/24)+DATE(1970,1,1)+(-5/24))</f>
        <v>41996.853993055549</v>
      </c>
      <c r="K1570">
        <v>1416360585</v>
      </c>
      <c r="L1570" s="19">
        <f>(((K1570/60)/60/24)+DATE(1970,1,1)+(-5/24))</f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5">
        <f>E1570/D1570</f>
        <v>0.13639999999999999</v>
      </c>
      <c r="R1570" s="8">
        <f>E1570/N1570</f>
        <v>155</v>
      </c>
      <c r="S1570" s="9" t="str">
        <f>LEFT(P1570, SEARCH("/",P1570,1)-1)</f>
        <v>publishing</v>
      </c>
      <c r="T1570" s="9" t="str">
        <f>RIGHT(P1570,LEN(P1570)-SEARCH("/",P1570,1))</f>
        <v>art books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9">
        <f>(((I1571/60)/60/24)+DATE(1970,1,1)+(-5/24))</f>
        <v>41419.471226851849</v>
      </c>
      <c r="K1571">
        <v>1366906714</v>
      </c>
      <c r="L1571" s="19">
        <f>(((K1571/60)/60/24)+DATE(1970,1,1)+(-5/24))</f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5">
        <f>E1571/D1571</f>
        <v>0</v>
      </c>
      <c r="R1571" s="8" t="e">
        <f>E1571/N1571</f>
        <v>#DIV/0!</v>
      </c>
      <c r="S1571" s="9" t="str">
        <f>LEFT(P1571, SEARCH("/",P1571,1)-1)</f>
        <v>publishing</v>
      </c>
      <c r="T1571" s="9" t="str">
        <f>RIGHT(P1571,LEN(P1571)-SEARCH("/",P1571,1))</f>
        <v>art books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9">
        <f>(((I1572/60)/60/24)+DATE(1970,1,1)+(-5/24))</f>
        <v>42468.56344907407</v>
      </c>
      <c r="K1572">
        <v>1457551882</v>
      </c>
      <c r="L1572" s="19">
        <f>(((K1572/60)/60/24)+DATE(1970,1,1)+(-5/24))</f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5">
        <f>E1572/D1572</f>
        <v>0.41399999999999998</v>
      </c>
      <c r="R1572" s="8">
        <f>E1572/N1572</f>
        <v>47.769230769230766</v>
      </c>
      <c r="S1572" s="9" t="str">
        <f>LEFT(P1572, SEARCH("/",P1572,1)-1)</f>
        <v>publishing</v>
      </c>
      <c r="T1572" s="9" t="str">
        <f>RIGHT(P1572,LEN(P1572)-SEARCH("/",P1572,1))</f>
        <v>art books</v>
      </c>
    </row>
    <row r="1573" spans="1:20" ht="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9">
        <f>(((I1573/60)/60/24)+DATE(1970,1,1)+(-5/24))</f>
        <v>42174.561145833337</v>
      </c>
      <c r="K1573">
        <v>1432146483</v>
      </c>
      <c r="L1573" s="19">
        <f>(((K1573/60)/60/24)+DATE(1970,1,1)+(-5/24))</f>
        <v>42144.561145833337</v>
      </c>
      <c r="M1573" t="b">
        <v>0</v>
      </c>
      <c r="N1573">
        <v>4</v>
      </c>
      <c r="O1573" t="b">
        <v>0</v>
      </c>
      <c r="P1573" t="s">
        <v>8290</v>
      </c>
      <c r="Q1573" s="5">
        <f>E1573/D1573</f>
        <v>6.6115702479338841E-3</v>
      </c>
      <c r="R1573" s="8">
        <f>E1573/N1573</f>
        <v>20</v>
      </c>
      <c r="S1573" s="9" t="str">
        <f>LEFT(P1573, SEARCH("/",P1573,1)-1)</f>
        <v>publishing</v>
      </c>
      <c r="T1573" s="9" t="str">
        <f>RIGHT(P1573,LEN(P1573)-SEARCH("/",P1573,1))</f>
        <v>art books</v>
      </c>
    </row>
    <row r="1574" spans="1:20" ht="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9">
        <f>(((I1574/60)/60/24)+DATE(1970,1,1)+(-5/24))</f>
        <v>42428.790972222218</v>
      </c>
      <c r="K1574">
        <v>1454546859</v>
      </c>
      <c r="L1574" s="19">
        <f>(((K1574/60)/60/24)+DATE(1970,1,1)+(-5/24))</f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5">
        <f>E1574/D1574</f>
        <v>0.05</v>
      </c>
      <c r="R1574" s="8">
        <f>E1574/N1574</f>
        <v>41.666666666666664</v>
      </c>
      <c r="S1574" s="9" t="str">
        <f>LEFT(P1574, SEARCH("/",P1574,1)-1)</f>
        <v>publishing</v>
      </c>
      <c r="T1574" s="9" t="str">
        <f>RIGHT(P1574,LEN(P1574)-SEARCH("/",P1574,1))</f>
        <v>art books</v>
      </c>
    </row>
    <row r="1575" spans="1:20" ht="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9">
        <f>(((I1575/60)/60/24)+DATE(1970,1,1)+(-5/24))</f>
        <v>42825.957638888889</v>
      </c>
      <c r="K1575">
        <v>1487548802</v>
      </c>
      <c r="L1575" s="19">
        <f>(((K1575/60)/60/24)+DATE(1970,1,1)+(-5/24))</f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5">
        <f>E1575/D1575</f>
        <v>2.4777777777777777E-2</v>
      </c>
      <c r="R1575" s="8">
        <f>E1575/N1575</f>
        <v>74.333333333333329</v>
      </c>
      <c r="S1575" s="9" t="str">
        <f>LEFT(P1575, SEARCH("/",P1575,1)-1)</f>
        <v>publishing</v>
      </c>
      <c r="T1575" s="9" t="str">
        <f>RIGHT(P1575,LEN(P1575)-SEARCH("/",P1575,1))</f>
        <v>art books</v>
      </c>
    </row>
    <row r="1576" spans="1:20" ht="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9">
        <f>(((I1576/60)/60/24)+DATE(1970,1,1)+(-5/24))</f>
        <v>42052.719085648147</v>
      </c>
      <c r="K1576">
        <v>1421187329</v>
      </c>
      <c r="L1576" s="19">
        <f>(((K1576/60)/60/24)+DATE(1970,1,1)+(-5/24))</f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5">
        <f>E1576/D1576</f>
        <v>5.0599999999999999E-2</v>
      </c>
      <c r="R1576" s="8">
        <f>E1576/N1576</f>
        <v>84.333333333333329</v>
      </c>
      <c r="S1576" s="9" t="str">
        <f>LEFT(P1576, SEARCH("/",P1576,1)-1)</f>
        <v>publishing</v>
      </c>
      <c r="T1576" s="9" t="str">
        <f>RIGHT(P1576,LEN(P1576)-SEARCH("/",P1576,1))</f>
        <v>art books</v>
      </c>
    </row>
    <row r="1577" spans="1:20" ht="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9">
        <f>(((I1577/60)/60/24)+DATE(1970,1,1)+(-5/24))</f>
        <v>41829.315925925926</v>
      </c>
      <c r="K1577">
        <v>1402317296</v>
      </c>
      <c r="L1577" s="19">
        <f>(((K1577/60)/60/24)+DATE(1970,1,1)+(-5/24))</f>
        <v>41799.315925925926</v>
      </c>
      <c r="M1577" t="b">
        <v>0</v>
      </c>
      <c r="N1577">
        <v>35</v>
      </c>
      <c r="O1577" t="b">
        <v>0</v>
      </c>
      <c r="P1577" t="s">
        <v>8290</v>
      </c>
      <c r="Q1577" s="5">
        <f>E1577/D1577</f>
        <v>0.2291</v>
      </c>
      <c r="R1577" s="8">
        <f>E1577/N1577</f>
        <v>65.457142857142856</v>
      </c>
      <c r="S1577" s="9" t="str">
        <f>LEFT(P1577, SEARCH("/",P1577,1)-1)</f>
        <v>publishing</v>
      </c>
      <c r="T1577" s="9" t="str">
        <f>RIGHT(P1577,LEN(P1577)-SEARCH("/",P1577,1))</f>
        <v>art books</v>
      </c>
    </row>
    <row r="1578" spans="1:20" ht="30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9">
        <f>(((I1578/60)/60/24)+DATE(1970,1,1)+(-5/24))</f>
        <v>42185.670925925922</v>
      </c>
      <c r="K1578">
        <v>1431810368</v>
      </c>
      <c r="L1578" s="19">
        <f>(((K1578/60)/60/24)+DATE(1970,1,1)+(-5/24))</f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5">
        <f>E1578/D1578</f>
        <v>0.13</v>
      </c>
      <c r="R1578" s="8">
        <f>E1578/N1578</f>
        <v>65</v>
      </c>
      <c r="S1578" s="9" t="str">
        <f>LEFT(P1578, SEARCH("/",P1578,1)-1)</f>
        <v>publishing</v>
      </c>
      <c r="T1578" s="9" t="str">
        <f>RIGHT(P1578,LEN(P1578)-SEARCH("/",P1578,1))</f>
        <v>art books</v>
      </c>
    </row>
    <row r="1579" spans="1:20" ht="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9">
        <f>(((I1579/60)/60/24)+DATE(1970,1,1)+(-5/24))</f>
        <v>41114.639444444445</v>
      </c>
      <c r="K1579">
        <v>1337977248</v>
      </c>
      <c r="L1579" s="19">
        <f>(((K1579/60)/60/24)+DATE(1970,1,1)+(-5/24))</f>
        <v>41054.639444444445</v>
      </c>
      <c r="M1579" t="b">
        <v>0</v>
      </c>
      <c r="N1579">
        <v>2</v>
      </c>
      <c r="O1579" t="b">
        <v>0</v>
      </c>
      <c r="P1579" t="s">
        <v>8290</v>
      </c>
      <c r="Q1579" s="5">
        <f>E1579/D1579</f>
        <v>5.4999999999999997E-3</v>
      </c>
      <c r="R1579" s="8">
        <f>E1579/N1579</f>
        <v>27.5</v>
      </c>
      <c r="S1579" s="9" t="str">
        <f>LEFT(P1579, SEARCH("/",P1579,1)-1)</f>
        <v>publishing</v>
      </c>
      <c r="T1579" s="9" t="str">
        <f>RIGHT(P1579,LEN(P1579)-SEARCH("/",P1579,1))</f>
        <v>art books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9">
        <f>(((I1580/60)/60/24)+DATE(1970,1,1)+(-5/24))</f>
        <v>40422.875</v>
      </c>
      <c r="K1580">
        <v>1281317691</v>
      </c>
      <c r="L1580" s="19">
        <f>(((K1580/60)/60/24)+DATE(1970,1,1)+(-5/24))</f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5">
        <f>E1580/D1580</f>
        <v>0.10806536636794939</v>
      </c>
      <c r="R1580" s="8">
        <f>E1580/N1580</f>
        <v>51.25</v>
      </c>
      <c r="S1580" s="9" t="str">
        <f>LEFT(P1580, SEARCH("/",P1580,1)-1)</f>
        <v>publishing</v>
      </c>
      <c r="T1580" s="9" t="str">
        <f>RIGHT(P1580,LEN(P1580)-SEARCH("/",P1580,1))</f>
        <v>art books</v>
      </c>
    </row>
    <row r="1581" spans="1:20" ht="30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9">
        <f>(((I1581/60)/60/24)+DATE(1970,1,1)+(-5/24))</f>
        <v>41514.788090277776</v>
      </c>
      <c r="K1581">
        <v>1374882891</v>
      </c>
      <c r="L1581" s="19">
        <f>(((K1581/60)/60/24)+DATE(1970,1,1)+(-5/24))</f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5">
        <f>E1581/D1581</f>
        <v>8.4008400840084006E-3</v>
      </c>
      <c r="R1581" s="8">
        <f>E1581/N1581</f>
        <v>14</v>
      </c>
      <c r="S1581" s="9" t="str">
        <f>LEFT(P1581, SEARCH("/",P1581,1)-1)</f>
        <v>publishing</v>
      </c>
      <c r="T1581" s="9" t="str">
        <f>RIGHT(P1581,LEN(P1581)-SEARCH("/",P1581,1))</f>
        <v>art books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9">
        <f>(((I1582/60)/60/24)+DATE(1970,1,1)+(-5/24))</f>
        <v>41049.841736111113</v>
      </c>
      <c r="K1582">
        <v>1332378726</v>
      </c>
      <c r="L1582" s="19">
        <f>(((K1582/60)/60/24)+DATE(1970,1,1)+(-5/24))</f>
        <v>40989.841736111113</v>
      </c>
      <c r="M1582" t="b">
        <v>0</v>
      </c>
      <c r="N1582">
        <v>0</v>
      </c>
      <c r="O1582" t="b">
        <v>0</v>
      </c>
      <c r="P1582" t="s">
        <v>8290</v>
      </c>
      <c r="Q1582" s="5">
        <f>E1582/D1582</f>
        <v>0</v>
      </c>
      <c r="R1582" s="8" t="e">
        <f>E1582/N1582</f>
        <v>#DIV/0!</v>
      </c>
      <c r="S1582" s="9" t="str">
        <f>LEFT(P1582, SEARCH("/",P1582,1)-1)</f>
        <v>publishing</v>
      </c>
      <c r="T1582" s="9" t="str">
        <f>RIGHT(P1582,LEN(P1582)-SEARCH("/",P1582,1))</f>
        <v>art books</v>
      </c>
    </row>
    <row r="1583" spans="1:20" ht="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9">
        <f>(((I1583/60)/60/24)+DATE(1970,1,1)+(-5/24))</f>
        <v>42357.240624999999</v>
      </c>
      <c r="K1583">
        <v>1447757190</v>
      </c>
      <c r="L1583" s="19">
        <f>(((K1583/60)/60/24)+DATE(1970,1,1)+(-5/24))</f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5">
        <f>E1583/D1583</f>
        <v>5.0000000000000001E-3</v>
      </c>
      <c r="R1583" s="8">
        <f>E1583/N1583</f>
        <v>5</v>
      </c>
      <c r="S1583" s="9" t="str">
        <f>LEFT(P1583, SEARCH("/",P1583,1)-1)</f>
        <v>photography</v>
      </c>
      <c r="T1583" s="9" t="str">
        <f>RIGHT(P1583,LEN(P1583)-SEARCH("/",P1583,1))</f>
        <v>places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9">
        <f>(((I1584/60)/60/24)+DATE(1970,1,1)+(-5/24))</f>
        <v>42303.680555555555</v>
      </c>
      <c r="K1584">
        <v>1440961053</v>
      </c>
      <c r="L1584" s="19">
        <f>(((K1584/60)/60/24)+DATE(1970,1,1)+(-5/24))</f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5">
        <f>E1584/D1584</f>
        <v>9.2999999999999999E-2</v>
      </c>
      <c r="R1584" s="8">
        <f>E1584/N1584</f>
        <v>31</v>
      </c>
      <c r="S1584" s="9" t="str">
        <f>LEFT(P1584, SEARCH("/",P1584,1)-1)</f>
        <v>photography</v>
      </c>
      <c r="T1584" s="9" t="str">
        <f>RIGHT(P1584,LEN(P1584)-SEARCH("/",P1584,1))</f>
        <v>places</v>
      </c>
    </row>
    <row r="1585" spans="1:20" ht="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9">
        <f>(((I1585/60)/60/24)+DATE(1970,1,1)+(-5/24))</f>
        <v>41907.696655092594</v>
      </c>
      <c r="K1585">
        <v>1409089391</v>
      </c>
      <c r="L1585" s="19">
        <f>(((K1585/60)/60/24)+DATE(1970,1,1)+(-5/24))</f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5">
        <f>E1585/D1585</f>
        <v>7.5000000000000002E-4</v>
      </c>
      <c r="R1585" s="8">
        <f>E1585/N1585</f>
        <v>15</v>
      </c>
      <c r="S1585" s="9" t="str">
        <f>LEFT(P1585, SEARCH("/",P1585,1)-1)</f>
        <v>photography</v>
      </c>
      <c r="T1585" s="9" t="str">
        <f>RIGHT(P1585,LEN(P1585)-SEARCH("/",P1585,1))</f>
        <v>places</v>
      </c>
    </row>
    <row r="1586" spans="1:20" ht="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9">
        <f>(((I1586/60)/60/24)+DATE(1970,1,1)+(-5/24))</f>
        <v>41789.440983796296</v>
      </c>
      <c r="K1586">
        <v>1400600101</v>
      </c>
      <c r="L1586" s="19">
        <f>(((K1586/60)/60/24)+DATE(1970,1,1)+(-5/24))</f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5">
        <f>E1586/D1586</f>
        <v>0</v>
      </c>
      <c r="R1586" s="8" t="e">
        <f>E1586/N1586</f>
        <v>#DIV/0!</v>
      </c>
      <c r="S1586" s="9" t="str">
        <f>LEFT(P1586, SEARCH("/",P1586,1)-1)</f>
        <v>photography</v>
      </c>
      <c r="T1586" s="9" t="str">
        <f>RIGHT(P1586,LEN(P1586)-SEARCH("/",P1586,1))</f>
        <v>places</v>
      </c>
    </row>
    <row r="1587" spans="1:20" ht="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9">
        <f>(((I1587/60)/60/24)+DATE(1970,1,1)+(-5/24))</f>
        <v>42729.249999999993</v>
      </c>
      <c r="K1587">
        <v>1480800568</v>
      </c>
      <c r="L1587" s="19">
        <f>(((K1587/60)/60/24)+DATE(1970,1,1)+(-5/24))</f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5">
        <f>E1587/D1587</f>
        <v>0.79</v>
      </c>
      <c r="R1587" s="8">
        <f>E1587/N1587</f>
        <v>131.66666666666666</v>
      </c>
      <c r="S1587" s="9" t="str">
        <f>LEFT(P1587, SEARCH("/",P1587,1)-1)</f>
        <v>photography</v>
      </c>
      <c r="T1587" s="9" t="str">
        <f>RIGHT(P1587,LEN(P1587)-SEARCH("/",P1587,1))</f>
        <v>places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9">
        <f>(((I1588/60)/60/24)+DATE(1970,1,1)+(-5/24))</f>
        <v>42098.854421296295</v>
      </c>
      <c r="K1588">
        <v>1425609022</v>
      </c>
      <c r="L1588" s="19">
        <f>(((K1588/60)/60/24)+DATE(1970,1,1)+(-5/24))</f>
        <v>42068.896087962967</v>
      </c>
      <c r="M1588" t="b">
        <v>0</v>
      </c>
      <c r="N1588">
        <v>0</v>
      </c>
      <c r="O1588" t="b">
        <v>0</v>
      </c>
      <c r="P1588" t="s">
        <v>8291</v>
      </c>
      <c r="Q1588" s="5">
        <f>E1588/D1588</f>
        <v>0</v>
      </c>
      <c r="R1588" s="8" t="e">
        <f>E1588/N1588</f>
        <v>#DIV/0!</v>
      </c>
      <c r="S1588" s="9" t="str">
        <f>LEFT(P1588, SEARCH("/",P1588,1)-1)</f>
        <v>photography</v>
      </c>
      <c r="T1588" s="9" t="str">
        <f>RIGHT(P1588,LEN(P1588)-SEARCH("/",P1588,1))</f>
        <v>places</v>
      </c>
    </row>
    <row r="1589" spans="1:20" ht="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9">
        <f>(((I1589/60)/60/24)+DATE(1970,1,1)+(-5/24))</f>
        <v>41986.742650462962</v>
      </c>
      <c r="K1589">
        <v>1415918965</v>
      </c>
      <c r="L1589" s="19">
        <f>(((K1589/60)/60/24)+DATE(1970,1,1)+(-5/24))</f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5">
        <f>E1589/D1589</f>
        <v>1.3333333333333334E-4</v>
      </c>
      <c r="R1589" s="8">
        <f>E1589/N1589</f>
        <v>1</v>
      </c>
      <c r="S1589" s="9" t="str">
        <f>LEFT(P1589, SEARCH("/",P1589,1)-1)</f>
        <v>photography</v>
      </c>
      <c r="T1589" s="9" t="str">
        <f>RIGHT(P1589,LEN(P1589)-SEARCH("/",P1589,1))</f>
        <v>places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9">
        <f>(((I1590/60)/60/24)+DATE(1970,1,1)+(-5/24))</f>
        <v>42035.633333333331</v>
      </c>
      <c r="K1590">
        <v>1420091999</v>
      </c>
      <c r="L1590" s="19">
        <f>(((K1590/60)/60/24)+DATE(1970,1,1)+(-5/24))</f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5">
        <f>E1590/D1590</f>
        <v>0</v>
      </c>
      <c r="R1590" s="8" t="e">
        <f>E1590/N1590</f>
        <v>#DIV/0!</v>
      </c>
      <c r="S1590" s="9" t="str">
        <f>LEFT(P1590, SEARCH("/",P1590,1)-1)</f>
        <v>photography</v>
      </c>
      <c r="T1590" s="9" t="str">
        <f>RIGHT(P1590,LEN(P1590)-SEARCH("/",P1590,1))</f>
        <v>places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9">
        <f>(((I1591/60)/60/24)+DATE(1970,1,1)+(-5/24))</f>
        <v>42286.776458333326</v>
      </c>
      <c r="K1591">
        <v>1441841886</v>
      </c>
      <c r="L1591" s="19">
        <f>(((K1591/60)/60/24)+DATE(1970,1,1)+(-5/24))</f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5">
        <f>E1591/D1591</f>
        <v>0</v>
      </c>
      <c r="R1591" s="8" t="e">
        <f>E1591/N1591</f>
        <v>#DIV/0!</v>
      </c>
      <c r="S1591" s="9" t="str">
        <f>LEFT(P1591, SEARCH("/",P1591,1)-1)</f>
        <v>photography</v>
      </c>
      <c r="T1591" s="9" t="str">
        <f>RIGHT(P1591,LEN(P1591)-SEARCH("/",P1591,1))</f>
        <v>places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9">
        <f>(((I1592/60)/60/24)+DATE(1970,1,1)+(-5/24))</f>
        <v>42270.648888888885</v>
      </c>
      <c r="K1592">
        <v>1440448464</v>
      </c>
      <c r="L1592" s="19">
        <f>(((K1592/60)/60/24)+DATE(1970,1,1)+(-5/24))</f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5">
        <f>E1592/D1592</f>
        <v>1.7000000000000001E-2</v>
      </c>
      <c r="R1592" s="8">
        <f>E1592/N1592</f>
        <v>510</v>
      </c>
      <c r="S1592" s="9" t="str">
        <f>LEFT(P1592, SEARCH("/",P1592,1)-1)</f>
        <v>photography</v>
      </c>
      <c r="T1592" s="9" t="str">
        <f>RIGHT(P1592,LEN(P1592)-SEARCH("/",P1592,1))</f>
        <v>places</v>
      </c>
    </row>
    <row r="1593" spans="1:20" ht="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9">
        <f>(((I1593/60)/60/24)+DATE(1970,1,1)+(-5/24))</f>
        <v>42463.476168981484</v>
      </c>
      <c r="K1593">
        <v>1457112341</v>
      </c>
      <c r="L1593" s="19">
        <f>(((K1593/60)/60/24)+DATE(1970,1,1)+(-5/24))</f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5">
        <f>E1593/D1593</f>
        <v>0.29228571428571426</v>
      </c>
      <c r="R1593" s="8">
        <f>E1593/N1593</f>
        <v>44.478260869565219</v>
      </c>
      <c r="S1593" s="9" t="str">
        <f>LEFT(P1593, SEARCH("/",P1593,1)-1)</f>
        <v>photography</v>
      </c>
      <c r="T1593" s="9" t="str">
        <f>RIGHT(P1593,LEN(P1593)-SEARCH("/",P1593,1))</f>
        <v>places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9">
        <f>(((I1594/60)/60/24)+DATE(1970,1,1)+(-5/24))</f>
        <v>42090.822743055549</v>
      </c>
      <c r="K1594">
        <v>1423619085</v>
      </c>
      <c r="L1594" s="19">
        <f>(((K1594/60)/60/24)+DATE(1970,1,1)+(-5/24))</f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5">
        <f>E1594/D1594</f>
        <v>0</v>
      </c>
      <c r="R1594" s="8" t="e">
        <f>E1594/N1594</f>
        <v>#DIV/0!</v>
      </c>
      <c r="S1594" s="9" t="str">
        <f>LEFT(P1594, SEARCH("/",P1594,1)-1)</f>
        <v>photography</v>
      </c>
      <c r="T1594" s="9" t="str">
        <f>RIGHT(P1594,LEN(P1594)-SEARCH("/",P1594,1))</f>
        <v>places</v>
      </c>
    </row>
    <row r="1595" spans="1:20" ht="30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9">
        <f>(((I1595/60)/60/24)+DATE(1970,1,1)+(-5/24))</f>
        <v>42063.63721064815</v>
      </c>
      <c r="K1595">
        <v>1422562655</v>
      </c>
      <c r="L1595" s="19">
        <f>(((K1595/60)/60/24)+DATE(1970,1,1)+(-5/24))</f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5">
        <f>E1595/D1595</f>
        <v>1.3636363636363637E-4</v>
      </c>
      <c r="R1595" s="8">
        <f>E1595/N1595</f>
        <v>1</v>
      </c>
      <c r="S1595" s="9" t="str">
        <f>LEFT(P1595, SEARCH("/",P1595,1)-1)</f>
        <v>photography</v>
      </c>
      <c r="T1595" s="9" t="str">
        <f>RIGHT(P1595,LEN(P1595)-SEARCH("/",P1595,1))</f>
        <v>places</v>
      </c>
    </row>
    <row r="1596" spans="1:20" ht="30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9">
        <f>(((I1596/60)/60/24)+DATE(1970,1,1)+(-5/24))</f>
        <v>42505.472916666658</v>
      </c>
      <c r="K1596">
        <v>1458147982</v>
      </c>
      <c r="L1596" s="19">
        <f>(((K1596/60)/60/24)+DATE(1970,1,1)+(-5/24))</f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5">
        <f>E1596/D1596</f>
        <v>0.20499999999999999</v>
      </c>
      <c r="R1596" s="8">
        <f>E1596/N1596</f>
        <v>20.5</v>
      </c>
      <c r="S1596" s="9" t="str">
        <f>LEFT(P1596, SEARCH("/",P1596,1)-1)</f>
        <v>photography</v>
      </c>
      <c r="T1596" s="9" t="str">
        <f>RIGHT(P1596,LEN(P1596)-SEARCH("/",P1596,1))</f>
        <v>places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9">
        <f>(((I1597/60)/60/24)+DATE(1970,1,1)+(-5/24))</f>
        <v>41808.634027777778</v>
      </c>
      <c r="K1597">
        <v>1400634728</v>
      </c>
      <c r="L1597" s="19">
        <f>(((K1597/60)/60/24)+DATE(1970,1,1)+(-5/24))</f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5">
        <f>E1597/D1597</f>
        <v>2.8E-3</v>
      </c>
      <c r="R1597" s="8">
        <f>E1597/N1597</f>
        <v>40</v>
      </c>
      <c r="S1597" s="9" t="str">
        <f>LEFT(P1597, SEARCH("/",P1597,1)-1)</f>
        <v>photography</v>
      </c>
      <c r="T1597" s="9" t="str">
        <f>RIGHT(P1597,LEN(P1597)-SEARCH("/",P1597,1))</f>
        <v>places</v>
      </c>
    </row>
    <row r="1598" spans="1:20" ht="30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9">
        <f>(((I1598/60)/60/24)+DATE(1970,1,1)+(-5/24))</f>
        <v>41986.26353009259</v>
      </c>
      <c r="K1598">
        <v>1414577969</v>
      </c>
      <c r="L1598" s="19">
        <f>(((K1598/60)/60/24)+DATE(1970,1,1)+(-5/24))</f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5">
        <f>E1598/D1598</f>
        <v>2.3076923076923078E-2</v>
      </c>
      <c r="R1598" s="8">
        <f>E1598/N1598</f>
        <v>25</v>
      </c>
      <c r="S1598" s="9" t="str">
        <f>LEFT(P1598, SEARCH("/",P1598,1)-1)</f>
        <v>photography</v>
      </c>
      <c r="T1598" s="9" t="str">
        <f>RIGHT(P1598,LEN(P1598)-SEARCH("/",P1598,1))</f>
        <v>places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9">
        <f>(((I1599/60)/60/24)+DATE(1970,1,1)+(-5/24))</f>
        <v>42633.145798611113</v>
      </c>
      <c r="K1599">
        <v>1471768197</v>
      </c>
      <c r="L1599" s="19">
        <f>(((K1599/60)/60/24)+DATE(1970,1,1)+(-5/24))</f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5">
        <f>E1599/D1599</f>
        <v>0</v>
      </c>
      <c r="R1599" s="8" t="e">
        <f>E1599/N1599</f>
        <v>#DIV/0!</v>
      </c>
      <c r="S1599" s="9" t="str">
        <f>LEFT(P1599, SEARCH("/",P1599,1)-1)</f>
        <v>photography</v>
      </c>
      <c r="T1599" s="9" t="str">
        <f>RIGHT(P1599,LEN(P1599)-SEARCH("/",P1599,1))</f>
        <v>places</v>
      </c>
    </row>
    <row r="1600" spans="1:20" ht="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9">
        <f>(((I1600/60)/60/24)+DATE(1970,1,1)+(-5/24))</f>
        <v>42211.459004629629</v>
      </c>
      <c r="K1600">
        <v>1432742458</v>
      </c>
      <c r="L1600" s="19">
        <f>(((K1600/60)/60/24)+DATE(1970,1,1)+(-5/24))</f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5">
        <f>E1600/D1600</f>
        <v>1.25E-3</v>
      </c>
      <c r="R1600" s="8">
        <f>E1600/N1600</f>
        <v>1</v>
      </c>
      <c r="S1600" s="9" t="str">
        <f>LEFT(P1600, SEARCH("/",P1600,1)-1)</f>
        <v>photography</v>
      </c>
      <c r="T1600" s="9" t="str">
        <f>RIGHT(P1600,LEN(P1600)-SEARCH("/",P1600,1))</f>
        <v>places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9">
        <f>(((I1601/60)/60/24)+DATE(1970,1,1)+(-5/24))</f>
        <v>42468.289074074077</v>
      </c>
      <c r="K1601">
        <v>1457528176</v>
      </c>
      <c r="L1601" s="19">
        <f>(((K1601/60)/60/24)+DATE(1970,1,1)+(-5/24))</f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5">
        <f>E1601/D1601</f>
        <v>0</v>
      </c>
      <c r="R1601" s="8" t="e">
        <f>E1601/N1601</f>
        <v>#DIV/0!</v>
      </c>
      <c r="S1601" s="9" t="str">
        <f>LEFT(P1601, SEARCH("/",P1601,1)-1)</f>
        <v>photography</v>
      </c>
      <c r="T1601" s="9" t="str">
        <f>RIGHT(P1601,LEN(P1601)-SEARCH("/",P1601,1))</f>
        <v>places</v>
      </c>
    </row>
    <row r="1602" spans="1:20" ht="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9">
        <f>(((I1602/60)/60/24)+DATE(1970,1,1)+(-5/24))</f>
        <v>41835.007638888885</v>
      </c>
      <c r="K1602">
        <v>1401585752</v>
      </c>
      <c r="L1602" s="19">
        <f>(((K1602/60)/60/24)+DATE(1970,1,1)+(-5/24))</f>
        <v>41790.848981481482</v>
      </c>
      <c r="M1602" t="b">
        <v>0</v>
      </c>
      <c r="N1602">
        <v>9</v>
      </c>
      <c r="O1602" t="b">
        <v>0</v>
      </c>
      <c r="P1602" t="s">
        <v>8291</v>
      </c>
      <c r="Q1602" s="5">
        <f>E1602/D1602</f>
        <v>7.3400000000000007E-2</v>
      </c>
      <c r="R1602" s="8">
        <f>E1602/N1602</f>
        <v>40.777777777777779</v>
      </c>
      <c r="S1602" s="9" t="str">
        <f>LEFT(P1602, SEARCH("/",P1602,1)-1)</f>
        <v>photography</v>
      </c>
      <c r="T1602" s="9" t="str">
        <f>RIGHT(P1602,LEN(P1602)-SEARCH("/",P1602,1))</f>
        <v>places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9">
        <f>(((I1603/60)/60/24)+DATE(1970,1,1)+(-5/24))</f>
        <v>40667.884641203702</v>
      </c>
      <c r="K1603">
        <v>1301969633</v>
      </c>
      <c r="L1603" s="19">
        <f>(((K1603/60)/60/24)+DATE(1970,1,1)+(-5/24))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5">
        <f>E1603/D1603</f>
        <v>1.082492</v>
      </c>
      <c r="R1603" s="8">
        <f>E1603/N1603</f>
        <v>48.325535714285714</v>
      </c>
      <c r="S1603" s="9" t="str">
        <f>LEFT(P1603, SEARCH("/",P1603,1)-1)</f>
        <v>music</v>
      </c>
      <c r="T1603" s="9" t="str">
        <f>RIGHT(P1603,LEN(P1603)-SEARCH("/",P1603,1))</f>
        <v>rock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9">
        <f>(((I1604/60)/60/24)+DATE(1970,1,1)+(-5/24))</f>
        <v>40830.75</v>
      </c>
      <c r="K1604">
        <v>1314947317</v>
      </c>
      <c r="L1604" s="19">
        <f>(((K1604/60)/60/24)+DATE(1970,1,1)+(-5/24))</f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5">
        <f>E1604/D1604</f>
        <v>1.0016666666666667</v>
      </c>
      <c r="R1604" s="8">
        <f>E1604/N1604</f>
        <v>46.953125</v>
      </c>
      <c r="S1604" s="9" t="str">
        <f>LEFT(P1604, SEARCH("/",P1604,1)-1)</f>
        <v>music</v>
      </c>
      <c r="T1604" s="9" t="str">
        <f>RIGHT(P1604,LEN(P1604)-SEARCH("/",P1604,1))</f>
        <v>rock</v>
      </c>
    </row>
    <row r="1605" spans="1:20" ht="30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9">
        <f>(((I1605/60)/60/24)+DATE(1970,1,1)+(-5/24))</f>
        <v>40935.961331018516</v>
      </c>
      <c r="K1605">
        <v>1322539459</v>
      </c>
      <c r="L1605" s="19">
        <f>(((K1605/60)/60/24)+DATE(1970,1,1)+(-5/24))</f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5">
        <f>E1605/D1605</f>
        <v>1.0003299999999999</v>
      </c>
      <c r="R1605" s="8">
        <f>E1605/N1605</f>
        <v>66.688666666666663</v>
      </c>
      <c r="S1605" s="9" t="str">
        <f>LEFT(P1605, SEARCH("/",P1605,1)-1)</f>
        <v>music</v>
      </c>
      <c r="T1605" s="9" t="str">
        <f>RIGHT(P1605,LEN(P1605)-SEARCH("/",P1605,1))</f>
        <v>rock</v>
      </c>
    </row>
    <row r="1606" spans="1:20" ht="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9">
        <f>(((I1606/60)/60/24)+DATE(1970,1,1)+(-5/24))</f>
        <v>40985.595312499994</v>
      </c>
      <c r="K1606">
        <v>1328559435</v>
      </c>
      <c r="L1606" s="19">
        <f>(((K1606/60)/60/24)+DATE(1970,1,1)+(-5/24))</f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5">
        <f>E1606/D1606</f>
        <v>1.2210714285714286</v>
      </c>
      <c r="R1606" s="8">
        <f>E1606/N1606</f>
        <v>48.842857142857142</v>
      </c>
      <c r="S1606" s="9" t="str">
        <f>LEFT(P1606, SEARCH("/",P1606,1)-1)</f>
        <v>music</v>
      </c>
      <c r="T1606" s="9" t="str">
        <f>RIGHT(P1606,LEN(P1606)-SEARCH("/",P1606,1))</f>
        <v>rock</v>
      </c>
    </row>
    <row r="1607" spans="1:20" ht="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9">
        <f>(((I1607/60)/60/24)+DATE(1970,1,1)+(-5/24))</f>
        <v>40756.083333333328</v>
      </c>
      <c r="K1607">
        <v>1311380313</v>
      </c>
      <c r="L1607" s="19">
        <f>(((K1607/60)/60/24)+DATE(1970,1,1)+(-5/24))</f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5">
        <f>E1607/D1607</f>
        <v>1.0069333333333335</v>
      </c>
      <c r="R1607" s="8">
        <f>E1607/N1607</f>
        <v>137.30909090909091</v>
      </c>
      <c r="S1607" s="9" t="str">
        <f>LEFT(P1607, SEARCH("/",P1607,1)-1)</f>
        <v>music</v>
      </c>
      <c r="T1607" s="9" t="str">
        <f>RIGHT(P1607,LEN(P1607)-SEARCH("/",P1607,1))</f>
        <v>rock</v>
      </c>
    </row>
    <row r="1608" spans="1:20" ht="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9">
        <f>(((I1608/60)/60/24)+DATE(1970,1,1)+(-5/24))</f>
        <v>40625.861550925925</v>
      </c>
      <c r="K1608">
        <v>1293158438</v>
      </c>
      <c r="L1608" s="19">
        <f>(((K1608/60)/60/24)+DATE(1970,1,1)+(-5/24))</f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5">
        <f>E1608/D1608</f>
        <v>1.01004125</v>
      </c>
      <c r="R1608" s="8">
        <f>E1608/N1608</f>
        <v>87.829673913043479</v>
      </c>
      <c r="S1608" s="9" t="str">
        <f>LEFT(P1608, SEARCH("/",P1608,1)-1)</f>
        <v>music</v>
      </c>
      <c r="T1608" s="9" t="str">
        <f>RIGHT(P1608,LEN(P1608)-SEARCH("/",P1608,1))</f>
        <v>rock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9">
        <f>(((I1609/60)/60/24)+DATE(1970,1,1)+(-5/24))</f>
        <v>41074.600127314814</v>
      </c>
      <c r="K1609">
        <v>1337887451</v>
      </c>
      <c r="L1609" s="19">
        <f>(((K1609/60)/60/24)+DATE(1970,1,1)+(-5/24))</f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5">
        <f>E1609/D1609</f>
        <v>1.4511000000000001</v>
      </c>
      <c r="R1609" s="8">
        <f>E1609/N1609</f>
        <v>70.785365853658533</v>
      </c>
      <c r="S1609" s="9" t="str">
        <f>LEFT(P1609, SEARCH("/",P1609,1)-1)</f>
        <v>music</v>
      </c>
      <c r="T1609" s="9" t="str">
        <f>RIGHT(P1609,LEN(P1609)-SEARCH("/",P1609,1))</f>
        <v>rock</v>
      </c>
    </row>
    <row r="1610" spans="1:20" ht="30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9">
        <f>(((I1610/60)/60/24)+DATE(1970,1,1)+(-5/24))</f>
        <v>41640.018055555556</v>
      </c>
      <c r="K1610">
        <v>1385754986</v>
      </c>
      <c r="L1610" s="19">
        <f>(((K1610/60)/60/24)+DATE(1970,1,1)+(-5/24))</f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5">
        <f>E1610/D1610</f>
        <v>1.0125</v>
      </c>
      <c r="R1610" s="8">
        <f>E1610/N1610</f>
        <v>52.826086956521742</v>
      </c>
      <c r="S1610" s="9" t="str">
        <f>LEFT(P1610, SEARCH("/",P1610,1)-1)</f>
        <v>music</v>
      </c>
      <c r="T1610" s="9" t="str">
        <f>RIGHT(P1610,LEN(P1610)-SEARCH("/",P1610,1))</f>
        <v>rock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9">
        <f>(((I1611/60)/60/24)+DATE(1970,1,1)+(-5/24))</f>
        <v>40849.125</v>
      </c>
      <c r="K1611">
        <v>1315612909</v>
      </c>
      <c r="L1611" s="19">
        <f>(((K1611/60)/60/24)+DATE(1970,1,1)+(-5/24))</f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5">
        <f>E1611/D1611</f>
        <v>1.1833333333333333</v>
      </c>
      <c r="R1611" s="8">
        <f>E1611/N1611</f>
        <v>443.75</v>
      </c>
      <c r="S1611" s="9" t="str">
        <f>LEFT(P1611, SEARCH("/",P1611,1)-1)</f>
        <v>music</v>
      </c>
      <c r="T1611" s="9" t="str">
        <f>RIGHT(P1611,LEN(P1611)-SEARCH("/",P1611,1))</f>
        <v>rock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9">
        <f>(((I1612/60)/60/24)+DATE(1970,1,1)+(-5/24))</f>
        <v>41258.716550925921</v>
      </c>
      <c r="K1612">
        <v>1353017510</v>
      </c>
      <c r="L1612" s="19">
        <f>(((K1612/60)/60/24)+DATE(1970,1,1)+(-5/24))</f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5">
        <f>E1612/D1612</f>
        <v>2.7185000000000001</v>
      </c>
      <c r="R1612" s="8">
        <f>E1612/N1612</f>
        <v>48.544642857142854</v>
      </c>
      <c r="S1612" s="9" t="str">
        <f>LEFT(P1612, SEARCH("/",P1612,1)-1)</f>
        <v>music</v>
      </c>
      <c r="T1612" s="9" t="str">
        <f>RIGHT(P1612,LEN(P1612)-SEARCH("/",P1612,1))</f>
        <v>rock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9">
        <f>(((I1613/60)/60/24)+DATE(1970,1,1)+(-5/24))</f>
        <v>41429.792037037034</v>
      </c>
      <c r="K1613">
        <v>1368576032</v>
      </c>
      <c r="L1613" s="19">
        <f>(((K1613/60)/60/24)+DATE(1970,1,1)+(-5/24))</f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5">
        <f>E1613/D1613</f>
        <v>1.25125</v>
      </c>
      <c r="R1613" s="8">
        <f>E1613/N1613</f>
        <v>37.074074074074076</v>
      </c>
      <c r="S1613" s="9" t="str">
        <f>LEFT(P1613, SEARCH("/",P1613,1)-1)</f>
        <v>music</v>
      </c>
      <c r="T1613" s="9" t="str">
        <f>RIGHT(P1613,LEN(P1613)-SEARCH("/",P1613,1))</f>
        <v>rock</v>
      </c>
    </row>
    <row r="1614" spans="1:20" ht="30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9">
        <f>(((I1614/60)/60/24)+DATE(1970,1,1)+(-5/24))</f>
        <v>41276.666481481479</v>
      </c>
      <c r="K1614">
        <v>1354568384</v>
      </c>
      <c r="L1614" s="19">
        <f>(((K1614/60)/60/24)+DATE(1970,1,1)+(-5/24))</f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5">
        <f>E1614/D1614</f>
        <v>1.1000000000000001</v>
      </c>
      <c r="R1614" s="8">
        <f>E1614/N1614</f>
        <v>50</v>
      </c>
      <c r="S1614" s="9" t="str">
        <f>LEFT(P1614, SEARCH("/",P1614,1)-1)</f>
        <v>music</v>
      </c>
      <c r="T1614" s="9" t="str">
        <f>RIGHT(P1614,LEN(P1614)-SEARCH("/",P1614,1))</f>
        <v>rock</v>
      </c>
    </row>
    <row r="1615" spans="1:20" ht="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9">
        <f>(((I1615/60)/60/24)+DATE(1970,1,1)+(-5/24))</f>
        <v>41111.861134259256</v>
      </c>
      <c r="K1615">
        <v>1340329202</v>
      </c>
      <c r="L1615" s="19">
        <f>(((K1615/60)/60/24)+DATE(1970,1,1)+(-5/24))</f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5">
        <f>E1615/D1615</f>
        <v>1.0149999999999999</v>
      </c>
      <c r="R1615" s="8">
        <f>E1615/N1615</f>
        <v>39.03846153846154</v>
      </c>
      <c r="S1615" s="9" t="str">
        <f>LEFT(P1615, SEARCH("/",P1615,1)-1)</f>
        <v>music</v>
      </c>
      <c r="T1615" s="9" t="str">
        <f>RIGHT(P1615,LEN(P1615)-SEARCH("/",P1615,1))</f>
        <v>rock</v>
      </c>
    </row>
    <row r="1616" spans="1:20" ht="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9">
        <f>(((I1616/60)/60/24)+DATE(1970,1,1)+(-5/24))</f>
        <v>41854.5</v>
      </c>
      <c r="K1616">
        <v>1401924769</v>
      </c>
      <c r="L1616" s="19">
        <f>(((K1616/60)/60/24)+DATE(1970,1,1)+(-5/24))</f>
        <v>41794.772789351846</v>
      </c>
      <c r="M1616" t="b">
        <v>0</v>
      </c>
      <c r="N1616">
        <v>77</v>
      </c>
      <c r="O1616" t="b">
        <v>1</v>
      </c>
      <c r="P1616" t="s">
        <v>8276</v>
      </c>
      <c r="Q1616" s="5">
        <f>E1616/D1616</f>
        <v>1.0269999999999999</v>
      </c>
      <c r="R1616" s="8">
        <f>E1616/N1616</f>
        <v>66.688311688311686</v>
      </c>
      <c r="S1616" s="9" t="str">
        <f>LEFT(P1616, SEARCH("/",P1616,1)-1)</f>
        <v>music</v>
      </c>
      <c r="T1616" s="9" t="str">
        <f>RIGHT(P1616,LEN(P1616)-SEARCH("/",P1616,1))</f>
        <v>rock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9">
        <f>(((I1617/60)/60/24)+DATE(1970,1,1)+(-5/24))</f>
        <v>40889.884212962963</v>
      </c>
      <c r="K1617">
        <v>1319850796</v>
      </c>
      <c r="L1617" s="19">
        <f>(((K1617/60)/60/24)+DATE(1970,1,1)+(-5/24))</f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5">
        <f>E1617/D1617</f>
        <v>1.1412500000000001</v>
      </c>
      <c r="R1617" s="8">
        <f>E1617/N1617</f>
        <v>67.132352941176464</v>
      </c>
      <c r="S1617" s="9" t="str">
        <f>LEFT(P1617, SEARCH("/",P1617,1)-1)</f>
        <v>music</v>
      </c>
      <c r="T1617" s="9" t="str">
        <f>RIGHT(P1617,LEN(P1617)-SEARCH("/",P1617,1))</f>
        <v>rock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9">
        <f>(((I1618/60)/60/24)+DATE(1970,1,1)+(-5/24))</f>
        <v>41235.708333333328</v>
      </c>
      <c r="K1618">
        <v>1350061821</v>
      </c>
      <c r="L1618" s="19">
        <f>(((K1618/60)/60/24)+DATE(1970,1,1)+(-5/24))</f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5">
        <f>E1618/D1618</f>
        <v>1.042</v>
      </c>
      <c r="R1618" s="8">
        <f>E1618/N1618</f>
        <v>66.369426751592357</v>
      </c>
      <c r="S1618" s="9" t="str">
        <f>LEFT(P1618, SEARCH("/",P1618,1)-1)</f>
        <v>music</v>
      </c>
      <c r="T1618" s="9" t="str">
        <f>RIGHT(P1618,LEN(P1618)-SEARCH("/",P1618,1))</f>
        <v>rock</v>
      </c>
    </row>
    <row r="1619" spans="1:20" ht="30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9">
        <f>(((I1619/60)/60/24)+DATE(1970,1,1)+(-5/24))</f>
        <v>41579.583333333328</v>
      </c>
      <c r="K1619">
        <v>1380470188</v>
      </c>
      <c r="L1619" s="19">
        <f>(((K1619/60)/60/24)+DATE(1970,1,1)+(-5/24))</f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5">
        <f>E1619/D1619</f>
        <v>1.4585714285714286</v>
      </c>
      <c r="R1619" s="8">
        <f>E1619/N1619</f>
        <v>64.620253164556956</v>
      </c>
      <c r="S1619" s="9" t="str">
        <f>LEFT(P1619, SEARCH("/",P1619,1)-1)</f>
        <v>music</v>
      </c>
      <c r="T1619" s="9" t="str">
        <f>RIGHT(P1619,LEN(P1619)-SEARCH("/",P1619,1))</f>
        <v>rock</v>
      </c>
    </row>
    <row r="1620" spans="1:20" ht="30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9">
        <f>(((I1620/60)/60/24)+DATE(1970,1,1)+(-5/24))</f>
        <v>41341.446006944439</v>
      </c>
      <c r="K1620">
        <v>1359301335</v>
      </c>
      <c r="L1620" s="19">
        <f>(((K1620/60)/60/24)+DATE(1970,1,1)+(-5/24))</f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5">
        <f>E1620/D1620</f>
        <v>1.0506666666666666</v>
      </c>
      <c r="R1620" s="8">
        <f>E1620/N1620</f>
        <v>58.370370370370374</v>
      </c>
      <c r="S1620" s="9" t="str">
        <f>LEFT(P1620, SEARCH("/",P1620,1)-1)</f>
        <v>music</v>
      </c>
      <c r="T1620" s="9" t="str">
        <f>RIGHT(P1620,LEN(P1620)-SEARCH("/",P1620,1))</f>
        <v>rock</v>
      </c>
    </row>
    <row r="1621" spans="1:20" ht="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9">
        <f>(((I1621/60)/60/24)+DATE(1970,1,1)+(-5/24))</f>
        <v>41896.977847222224</v>
      </c>
      <c r="K1621">
        <v>1408940886</v>
      </c>
      <c r="L1621" s="19">
        <f>(((K1621/60)/60/24)+DATE(1970,1,1)+(-5/24))</f>
        <v>41875.977847222224</v>
      </c>
      <c r="M1621" t="b">
        <v>0</v>
      </c>
      <c r="N1621">
        <v>23</v>
      </c>
      <c r="O1621" t="b">
        <v>1</v>
      </c>
      <c r="P1621" t="s">
        <v>8276</v>
      </c>
      <c r="Q1621" s="5">
        <f>E1621/D1621</f>
        <v>1.3333333333333333</v>
      </c>
      <c r="R1621" s="8">
        <f>E1621/N1621</f>
        <v>86.956521739130437</v>
      </c>
      <c r="S1621" s="9" t="str">
        <f>LEFT(P1621, SEARCH("/",P1621,1)-1)</f>
        <v>music</v>
      </c>
      <c r="T1621" s="9" t="str">
        <f>RIGHT(P1621,LEN(P1621)-SEARCH("/",P1621,1))</f>
        <v>rock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9">
        <f>(((I1622/60)/60/24)+DATE(1970,1,1)+(-5/24))</f>
        <v>41328.131249999999</v>
      </c>
      <c r="K1622">
        <v>1361002140</v>
      </c>
      <c r="L1622" s="19">
        <f>(((K1622/60)/60/24)+DATE(1970,1,1)+(-5/24))</f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5">
        <f>E1622/D1622</f>
        <v>1.1299999999999999</v>
      </c>
      <c r="R1622" s="8">
        <f>E1622/N1622</f>
        <v>66.470588235294116</v>
      </c>
      <c r="S1622" s="9" t="str">
        <f>LEFT(P1622, SEARCH("/",P1622,1)-1)</f>
        <v>music</v>
      </c>
      <c r="T1622" s="9" t="str">
        <f>RIGHT(P1622,LEN(P1622)-SEARCH("/",P1622,1))</f>
        <v>rock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9">
        <f>(((I1623/60)/60/24)+DATE(1970,1,1)+(-5/24))</f>
        <v>41056.957638888889</v>
      </c>
      <c r="K1623">
        <v>1333550015</v>
      </c>
      <c r="L1623" s="19">
        <f>(((K1623/60)/60/24)+DATE(1970,1,1)+(-5/24))</f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5">
        <f>E1623/D1623</f>
        <v>1.212</v>
      </c>
      <c r="R1623" s="8">
        <f>E1623/N1623</f>
        <v>163.78378378378378</v>
      </c>
      <c r="S1623" s="9" t="str">
        <f>LEFT(P1623, SEARCH("/",P1623,1)-1)</f>
        <v>music</v>
      </c>
      <c r="T1623" s="9" t="str">
        <f>RIGHT(P1623,LEN(P1623)-SEARCH("/",P1623,1))</f>
        <v>rock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9">
        <f>(((I1624/60)/60/24)+DATE(1970,1,1)+(-5/24))</f>
        <v>41990.124305555553</v>
      </c>
      <c r="K1624">
        <v>1415343874</v>
      </c>
      <c r="L1624" s="19">
        <f>(((K1624/60)/60/24)+DATE(1970,1,1)+(-5/24))</f>
        <v>41950.086504629624</v>
      </c>
      <c r="M1624" t="b">
        <v>0</v>
      </c>
      <c r="N1624">
        <v>65</v>
      </c>
      <c r="O1624" t="b">
        <v>1</v>
      </c>
      <c r="P1624" t="s">
        <v>8276</v>
      </c>
      <c r="Q1624" s="5">
        <f>E1624/D1624</f>
        <v>1.0172463768115942</v>
      </c>
      <c r="R1624" s="8">
        <f>E1624/N1624</f>
        <v>107.98461538461538</v>
      </c>
      <c r="S1624" s="9" t="str">
        <f>LEFT(P1624, SEARCH("/",P1624,1)-1)</f>
        <v>music</v>
      </c>
      <c r="T1624" s="9" t="str">
        <f>RIGHT(P1624,LEN(P1624)-SEARCH("/",P1624,1))</f>
        <v>rock</v>
      </c>
    </row>
    <row r="1625" spans="1:20" ht="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9">
        <f>(((I1625/60)/60/24)+DATE(1970,1,1)+(-5/24))</f>
        <v>41513.480196759258</v>
      </c>
      <c r="K1625">
        <v>1372437089</v>
      </c>
      <c r="L1625" s="19">
        <f>(((K1625/60)/60/24)+DATE(1970,1,1)+(-5/24))</f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5">
        <f>E1625/D1625</f>
        <v>1.0106666666666666</v>
      </c>
      <c r="R1625" s="8">
        <f>E1625/N1625</f>
        <v>42.111111111111114</v>
      </c>
      <c r="S1625" s="9" t="str">
        <f>LEFT(P1625, SEARCH("/",P1625,1)-1)</f>
        <v>music</v>
      </c>
      <c r="T1625" s="9" t="str">
        <f>RIGHT(P1625,LEN(P1625)-SEARCH("/",P1625,1))</f>
        <v>rock</v>
      </c>
    </row>
    <row r="1626" spans="1:20" ht="30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9">
        <f>(((I1626/60)/60/24)+DATE(1970,1,1)+(-5/24))</f>
        <v>41283.158969907403</v>
      </c>
      <c r="K1626">
        <v>1354265335</v>
      </c>
      <c r="L1626" s="19">
        <f>(((K1626/60)/60/24)+DATE(1970,1,1)+(-5/24))</f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5">
        <f>E1626/D1626</f>
        <v>1.18</v>
      </c>
      <c r="R1626" s="8">
        <f>E1626/N1626</f>
        <v>47.2</v>
      </c>
      <c r="S1626" s="9" t="str">
        <f>LEFT(P1626, SEARCH("/",P1626,1)-1)</f>
        <v>music</v>
      </c>
      <c r="T1626" s="9" t="str">
        <f>RIGHT(P1626,LEN(P1626)-SEARCH("/",P1626,1))</f>
        <v>rock</v>
      </c>
    </row>
    <row r="1627" spans="1:20" ht="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9">
        <f>(((I1627/60)/60/24)+DATE(1970,1,1)+(-5/24))</f>
        <v>41163.491354166668</v>
      </c>
      <c r="K1627">
        <v>1344962853</v>
      </c>
      <c r="L1627" s="19">
        <f>(((K1627/60)/60/24)+DATE(1970,1,1)+(-5/24))</f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5">
        <f>E1627/D1627</f>
        <v>1.5533333333333332</v>
      </c>
      <c r="R1627" s="8">
        <f>E1627/N1627</f>
        <v>112.01923076923077</v>
      </c>
      <c r="S1627" s="9" t="str">
        <f>LEFT(P1627, SEARCH("/",P1627,1)-1)</f>
        <v>music</v>
      </c>
      <c r="T1627" s="9" t="str">
        <f>RIGHT(P1627,LEN(P1627)-SEARCH("/",P1627,1))</f>
        <v>rock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9">
        <f>(((I1628/60)/60/24)+DATE(1970,1,1)+(-5/24))</f>
        <v>41609.681331018517</v>
      </c>
      <c r="K1628">
        <v>1383337267</v>
      </c>
      <c r="L1628" s="19">
        <f>(((K1628/60)/60/24)+DATE(1970,1,1)+(-5/24))</f>
        <v>41579.639664351853</v>
      </c>
      <c r="M1628" t="b">
        <v>0</v>
      </c>
      <c r="N1628">
        <v>108</v>
      </c>
      <c r="O1628" t="b">
        <v>1</v>
      </c>
      <c r="P1628" t="s">
        <v>8276</v>
      </c>
      <c r="Q1628" s="5">
        <f>E1628/D1628</f>
        <v>1.0118750000000001</v>
      </c>
      <c r="R1628" s="8">
        <f>E1628/N1628</f>
        <v>74.953703703703709</v>
      </c>
      <c r="S1628" s="9" t="str">
        <f>LEFT(P1628, SEARCH("/",P1628,1)-1)</f>
        <v>music</v>
      </c>
      <c r="T1628" s="9" t="str">
        <f>RIGHT(P1628,LEN(P1628)-SEARCH("/",P1628,1))</f>
        <v>rock</v>
      </c>
    </row>
    <row r="1629" spans="1:20" ht="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9">
        <f>(((I1629/60)/60/24)+DATE(1970,1,1)+(-5/24))</f>
        <v>41238.999305555553</v>
      </c>
      <c r="K1629">
        <v>1351011489</v>
      </c>
      <c r="L1629" s="19">
        <f>(((K1629/60)/60/24)+DATE(1970,1,1)+(-5/24))</f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5">
        <f>E1629/D1629</f>
        <v>1.17</v>
      </c>
      <c r="R1629" s="8">
        <f>E1629/N1629</f>
        <v>61.578947368421055</v>
      </c>
      <c r="S1629" s="9" t="str">
        <f>LEFT(P1629, SEARCH("/",P1629,1)-1)</f>
        <v>music</v>
      </c>
      <c r="T1629" s="9" t="str">
        <f>RIGHT(P1629,LEN(P1629)-SEARCH("/",P1629,1))</f>
        <v>rock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9">
        <f>(((I1630/60)/60/24)+DATE(1970,1,1)+(-5/24))</f>
        <v>41807.528726851851</v>
      </c>
      <c r="K1630">
        <v>1400175682</v>
      </c>
      <c r="L1630" s="19">
        <f>(((K1630/60)/60/24)+DATE(1970,1,1)+(-5/24))</f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5">
        <f>E1630/D1630</f>
        <v>1.00925</v>
      </c>
      <c r="R1630" s="8">
        <f>E1630/N1630</f>
        <v>45.875</v>
      </c>
      <c r="S1630" s="9" t="str">
        <f>LEFT(P1630, SEARCH("/",P1630,1)-1)</f>
        <v>music</v>
      </c>
      <c r="T1630" s="9" t="str">
        <f>RIGHT(P1630,LEN(P1630)-SEARCH("/",P1630,1))</f>
        <v>rock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9">
        <f>(((I1631/60)/60/24)+DATE(1970,1,1)+(-5/24))</f>
        <v>41690.658946759257</v>
      </c>
      <c r="K1631">
        <v>1389041333</v>
      </c>
      <c r="L1631" s="19">
        <f>(((K1631/60)/60/24)+DATE(1970,1,1)+(-5/24))</f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5">
        <f>E1631/D1631</f>
        <v>1.0366666666666666</v>
      </c>
      <c r="R1631" s="8">
        <f>E1631/N1631</f>
        <v>75.853658536585371</v>
      </c>
      <c r="S1631" s="9" t="str">
        <f>LEFT(P1631, SEARCH("/",P1631,1)-1)</f>
        <v>music</v>
      </c>
      <c r="T1631" s="9" t="str">
        <f>RIGHT(P1631,LEN(P1631)-SEARCH("/",P1631,1))</f>
        <v>rock</v>
      </c>
    </row>
    <row r="1632" spans="1:20" ht="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9">
        <f>(((I1632/60)/60/24)+DATE(1970,1,1)+(-5/24))</f>
        <v>40970.082638888889</v>
      </c>
      <c r="K1632">
        <v>1328040375</v>
      </c>
      <c r="L1632" s="19">
        <f>(((K1632/60)/60/24)+DATE(1970,1,1)+(-5/24))</f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5">
        <f>E1632/D1632</f>
        <v>2.6524999999999999</v>
      </c>
      <c r="R1632" s="8">
        <f>E1632/N1632</f>
        <v>84.206349206349202</v>
      </c>
      <c r="S1632" s="9" t="str">
        <f>LEFT(P1632, SEARCH("/",P1632,1)-1)</f>
        <v>music</v>
      </c>
      <c r="T1632" s="9" t="str">
        <f>RIGHT(P1632,LEN(P1632)-SEARCH("/",P1632,1))</f>
        <v>rock</v>
      </c>
    </row>
    <row r="1633" spans="1:20" ht="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9">
        <f>(((I1633/60)/60/24)+DATE(1970,1,1)+(-5/24))</f>
        <v>41194.65116898148</v>
      </c>
      <c r="K1633">
        <v>1347482261</v>
      </c>
      <c r="L1633" s="19">
        <f>(((K1633/60)/60/24)+DATE(1970,1,1)+(-5/24))</f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5">
        <f>E1633/D1633</f>
        <v>1.5590999999999999</v>
      </c>
      <c r="R1633" s="8">
        <f>E1633/N1633</f>
        <v>117.22556390977444</v>
      </c>
      <c r="S1633" s="9" t="str">
        <f>LEFT(P1633, SEARCH("/",P1633,1)-1)</f>
        <v>music</v>
      </c>
      <c r="T1633" s="9" t="str">
        <f>RIGHT(P1633,LEN(P1633)-SEARCH("/",P1633,1))</f>
        <v>rock</v>
      </c>
    </row>
    <row r="1634" spans="1:20" ht="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9">
        <f>(((I1634/60)/60/24)+DATE(1970,1,1)+(-5/24))</f>
        <v>40810.132569444439</v>
      </c>
      <c r="K1634">
        <v>1311667854</v>
      </c>
      <c r="L1634" s="19">
        <f>(((K1634/60)/60/24)+DATE(1970,1,1)+(-5/24))</f>
        <v>40750.132569444439</v>
      </c>
      <c r="M1634" t="b">
        <v>0</v>
      </c>
      <c r="N1634">
        <v>47</v>
      </c>
      <c r="O1634" t="b">
        <v>1</v>
      </c>
      <c r="P1634" t="s">
        <v>8276</v>
      </c>
      <c r="Q1634" s="5">
        <f>E1634/D1634</f>
        <v>1.0162500000000001</v>
      </c>
      <c r="R1634" s="8">
        <f>E1634/N1634</f>
        <v>86.489361702127653</v>
      </c>
      <c r="S1634" s="9" t="str">
        <f>LEFT(P1634, SEARCH("/",P1634,1)-1)</f>
        <v>music</v>
      </c>
      <c r="T1634" s="9" t="str">
        <f>RIGHT(P1634,LEN(P1634)-SEARCH("/",P1634,1))</f>
        <v>rock</v>
      </c>
    </row>
    <row r="1635" spans="1:20" ht="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9">
        <f>(((I1635/60)/60/24)+DATE(1970,1,1)+(-5/24))</f>
        <v>40924</v>
      </c>
      <c r="K1635">
        <v>1324329156</v>
      </c>
      <c r="L1635" s="19">
        <f>(((K1635/60)/60/24)+DATE(1970,1,1)+(-5/24))</f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5">
        <f>E1635/D1635</f>
        <v>1</v>
      </c>
      <c r="R1635" s="8">
        <f>E1635/N1635</f>
        <v>172.41379310344828</v>
      </c>
      <c r="S1635" s="9" t="str">
        <f>LEFT(P1635, SEARCH("/",P1635,1)-1)</f>
        <v>music</v>
      </c>
      <c r="T1635" s="9" t="str">
        <f>RIGHT(P1635,LEN(P1635)-SEARCH("/",P1635,1))</f>
        <v>rock</v>
      </c>
    </row>
    <row r="1636" spans="1:20" ht="30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9">
        <f>(((I1636/60)/60/24)+DATE(1970,1,1)+(-5/24))</f>
        <v>40696.040972222218</v>
      </c>
      <c r="K1636">
        <v>1303706001</v>
      </c>
      <c r="L1636" s="19">
        <f>(((K1636/60)/60/24)+DATE(1970,1,1)+(-5/24))</f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5">
        <f>E1636/D1636</f>
        <v>1.0049999999999999</v>
      </c>
      <c r="R1636" s="8">
        <f>E1636/N1636</f>
        <v>62.8125</v>
      </c>
      <c r="S1636" s="9" t="str">
        <f>LEFT(P1636, SEARCH("/",P1636,1)-1)</f>
        <v>music</v>
      </c>
      <c r="T1636" s="9" t="str">
        <f>RIGHT(P1636,LEN(P1636)-SEARCH("/",P1636,1))</f>
        <v>rock</v>
      </c>
    </row>
    <row r="1637" spans="1:20" ht="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9">
        <f>(((I1637/60)/60/24)+DATE(1970,1,1)+(-5/24))</f>
        <v>42562.660428240742</v>
      </c>
      <c r="K1637">
        <v>1463086261</v>
      </c>
      <c r="L1637" s="19">
        <f>(((K1637/60)/60/24)+DATE(1970,1,1)+(-5/24))</f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5">
        <f>E1637/D1637</f>
        <v>1.2529999999999999</v>
      </c>
      <c r="R1637" s="8">
        <f>E1637/N1637</f>
        <v>67.729729729729726</v>
      </c>
      <c r="S1637" s="9" t="str">
        <f>LEFT(P1637, SEARCH("/",P1637,1)-1)</f>
        <v>music</v>
      </c>
      <c r="T1637" s="9" t="str">
        <f>RIGHT(P1637,LEN(P1637)-SEARCH("/",P1637,1))</f>
        <v>rock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9">
        <f>(((I1638/60)/60/24)+DATE(1970,1,1)+(-5/24))</f>
        <v>40705.958333333328</v>
      </c>
      <c r="K1638">
        <v>1304129088</v>
      </c>
      <c r="L1638" s="19">
        <f>(((K1638/60)/60/24)+DATE(1970,1,1)+(-5/24))</f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5">
        <f>E1638/D1638</f>
        <v>1.0355555555555556</v>
      </c>
      <c r="R1638" s="8">
        <f>E1638/N1638</f>
        <v>53.5632183908046</v>
      </c>
      <c r="S1638" s="9" t="str">
        <f>LEFT(P1638, SEARCH("/",P1638,1)-1)</f>
        <v>music</v>
      </c>
      <c r="T1638" s="9" t="str">
        <f>RIGHT(P1638,LEN(P1638)-SEARCH("/",P1638,1))</f>
        <v>rock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9">
        <f>(((I1639/60)/60/24)+DATE(1970,1,1)+(-5/24))</f>
        <v>40178.777083333334</v>
      </c>
      <c r="K1639">
        <v>1257444140</v>
      </c>
      <c r="L1639" s="19">
        <f>(((K1639/60)/60/24)+DATE(1970,1,1)+(-5/24))</f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5">
        <f>E1639/D1639</f>
        <v>1.038</v>
      </c>
      <c r="R1639" s="8">
        <f>E1639/N1639</f>
        <v>34.6</v>
      </c>
      <c r="S1639" s="9" t="str">
        <f>LEFT(P1639, SEARCH("/",P1639,1)-1)</f>
        <v>music</v>
      </c>
      <c r="T1639" s="9" t="str">
        <f>RIGHT(P1639,LEN(P1639)-SEARCH("/",P1639,1))</f>
        <v>rock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9">
        <f>(((I1640/60)/60/24)+DATE(1970,1,1)+(-5/24))</f>
        <v>41333.684027777774</v>
      </c>
      <c r="K1640">
        <v>1358180968</v>
      </c>
      <c r="L1640" s="19">
        <f>(((K1640/60)/60/24)+DATE(1970,1,1)+(-5/24))</f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5">
        <f>E1640/D1640</f>
        <v>1.05</v>
      </c>
      <c r="R1640" s="8">
        <f>E1640/N1640</f>
        <v>38.888888888888886</v>
      </c>
      <c r="S1640" s="9" t="str">
        <f>LEFT(P1640, SEARCH("/",P1640,1)-1)</f>
        <v>music</v>
      </c>
      <c r="T1640" s="9" t="str">
        <f>RIGHT(P1640,LEN(P1640)-SEARCH("/",P1640,1))</f>
        <v>rock</v>
      </c>
    </row>
    <row r="1641" spans="1:20" ht="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9">
        <f>(((I1641/60)/60/24)+DATE(1970,1,1)+(-5/24))</f>
        <v>40971.444039351853</v>
      </c>
      <c r="K1641">
        <v>1328197165</v>
      </c>
      <c r="L1641" s="19">
        <f>(((K1641/60)/60/24)+DATE(1970,1,1)+(-5/24))</f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5">
        <f>E1641/D1641</f>
        <v>1</v>
      </c>
      <c r="R1641" s="8">
        <f>E1641/N1641</f>
        <v>94.736842105263165</v>
      </c>
      <c r="S1641" s="9" t="str">
        <f>LEFT(P1641, SEARCH("/",P1641,1)-1)</f>
        <v>music</v>
      </c>
      <c r="T1641" s="9" t="str">
        <f>RIGHT(P1641,LEN(P1641)-SEARCH("/",P1641,1))</f>
        <v>rock</v>
      </c>
    </row>
    <row r="1642" spans="1:20" ht="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9">
        <f>(((I1642/60)/60/24)+DATE(1970,1,1)+(-5/24))</f>
        <v>40392.874305555553</v>
      </c>
      <c r="K1642">
        <v>1279603955</v>
      </c>
      <c r="L1642" s="19">
        <f>(((K1642/60)/60/24)+DATE(1970,1,1)+(-5/24))</f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5">
        <f>E1642/D1642</f>
        <v>1.6986000000000001</v>
      </c>
      <c r="R1642" s="8">
        <f>E1642/N1642</f>
        <v>39.967058823529413</v>
      </c>
      <c r="S1642" s="9" t="str">
        <f>LEFT(P1642, SEARCH("/",P1642,1)-1)</f>
        <v>music</v>
      </c>
      <c r="T1642" s="9" t="str">
        <f>RIGHT(P1642,LEN(P1642)-SEARCH("/",P1642,1))</f>
        <v>rock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9">
        <f>(((I1643/60)/60/24)+DATE(1970,1,1)+(-5/24))</f>
        <v>41992.388240740744</v>
      </c>
      <c r="K1643">
        <v>1416406744</v>
      </c>
      <c r="L1643" s="19">
        <f>(((K1643/60)/60/24)+DATE(1970,1,1)+(-5/24))</f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5">
        <f>E1643/D1643</f>
        <v>1.014</v>
      </c>
      <c r="R1643" s="8">
        <f>E1643/N1643</f>
        <v>97.5</v>
      </c>
      <c r="S1643" s="9" t="str">
        <f>LEFT(P1643, SEARCH("/",P1643,1)-1)</f>
        <v>music</v>
      </c>
      <c r="T1643" s="9" t="str">
        <f>RIGHT(P1643,LEN(P1643)-SEARCH("/",P1643,1))</f>
        <v>pop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9">
        <f>(((I1644/60)/60/24)+DATE(1970,1,1)+(-5/24))</f>
        <v>40707.816284722219</v>
      </c>
      <c r="K1644">
        <v>1306283727</v>
      </c>
      <c r="L1644" s="19">
        <f>(((K1644/60)/60/24)+DATE(1970,1,1)+(-5/24))</f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5">
        <f>E1644/D1644</f>
        <v>1</v>
      </c>
      <c r="R1644" s="8">
        <f>E1644/N1644</f>
        <v>42.857142857142854</v>
      </c>
      <c r="S1644" s="9" t="str">
        <f>LEFT(P1644, SEARCH("/",P1644,1)-1)</f>
        <v>music</v>
      </c>
      <c r="T1644" s="9" t="str">
        <f>RIGHT(P1644,LEN(P1644)-SEARCH("/",P1644,1))</f>
        <v>pop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9">
        <f>(((I1645/60)/60/24)+DATE(1970,1,1)+(-5/24))</f>
        <v>41176.615879629629</v>
      </c>
      <c r="K1645">
        <v>1345924012</v>
      </c>
      <c r="L1645" s="19">
        <f>(((K1645/60)/60/24)+DATE(1970,1,1)+(-5/24))</f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5">
        <f>E1645/D1645</f>
        <v>1.2470000000000001</v>
      </c>
      <c r="R1645" s="8">
        <f>E1645/N1645</f>
        <v>168.51351351351352</v>
      </c>
      <c r="S1645" s="9" t="str">
        <f>LEFT(P1645, SEARCH("/",P1645,1)-1)</f>
        <v>music</v>
      </c>
      <c r="T1645" s="9" t="str">
        <f>RIGHT(P1645,LEN(P1645)-SEARCH("/",P1645,1))</f>
        <v>pop</v>
      </c>
    </row>
    <row r="1646" spans="1:20" ht="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9">
        <f>(((I1646/60)/60/24)+DATE(1970,1,1)+(-5/24))</f>
        <v>41234.893055555556</v>
      </c>
      <c r="K1646">
        <v>1348363560</v>
      </c>
      <c r="L1646" s="19">
        <f>(((K1646/60)/60/24)+DATE(1970,1,1)+(-5/24))</f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5">
        <f>E1646/D1646</f>
        <v>1.095</v>
      </c>
      <c r="R1646" s="8">
        <f>E1646/N1646</f>
        <v>85.546875</v>
      </c>
      <c r="S1646" s="9" t="str">
        <f>LEFT(P1646, SEARCH("/",P1646,1)-1)</f>
        <v>music</v>
      </c>
      <c r="T1646" s="9" t="str">
        <f>RIGHT(P1646,LEN(P1646)-SEARCH("/",P1646,1))</f>
        <v>pop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9">
        <f>(((I1647/60)/60/24)+DATE(1970,1,1)+(-5/24))</f>
        <v>41535.409027777772</v>
      </c>
      <c r="K1647">
        <v>1378306140</v>
      </c>
      <c r="L1647" s="19">
        <f>(((K1647/60)/60/24)+DATE(1970,1,1)+(-5/24))</f>
        <v>41521.409027777772</v>
      </c>
      <c r="M1647" t="b">
        <v>0</v>
      </c>
      <c r="N1647">
        <v>10</v>
      </c>
      <c r="O1647" t="b">
        <v>1</v>
      </c>
      <c r="P1647" t="s">
        <v>8292</v>
      </c>
      <c r="Q1647" s="5">
        <f>E1647/D1647</f>
        <v>1.1080000000000001</v>
      </c>
      <c r="R1647" s="8">
        <f>E1647/N1647</f>
        <v>554</v>
      </c>
      <c r="S1647" s="9" t="str">
        <f>LEFT(P1647, SEARCH("/",P1647,1)-1)</f>
        <v>music</v>
      </c>
      <c r="T1647" s="9" t="str">
        <f>RIGHT(P1647,LEN(P1647)-SEARCH("/",P1647,1))</f>
        <v>pop</v>
      </c>
    </row>
    <row r="1648" spans="1:20" ht="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9">
        <f>(((I1648/60)/60/24)+DATE(1970,1,1)+(-5/24))</f>
        <v>41865.549305555556</v>
      </c>
      <c r="K1648">
        <v>1405248503</v>
      </c>
      <c r="L1648" s="19">
        <f>(((K1648/60)/60/24)+DATE(1970,1,1)+(-5/24))</f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5">
        <f>E1648/D1648</f>
        <v>1.1020000000000001</v>
      </c>
      <c r="R1648" s="8">
        <f>E1648/N1648</f>
        <v>26.554216867469879</v>
      </c>
      <c r="S1648" s="9" t="str">
        <f>LEFT(P1648, SEARCH("/",P1648,1)-1)</f>
        <v>music</v>
      </c>
      <c r="T1648" s="9" t="str">
        <f>RIGHT(P1648,LEN(P1648)-SEARCH("/",P1648,1))</f>
        <v>pop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9">
        <f>(((I1649/60)/60/24)+DATE(1970,1,1)+(-5/24))</f>
        <v>41069.201122685183</v>
      </c>
      <c r="K1649">
        <v>1336643377</v>
      </c>
      <c r="L1649" s="19">
        <f>(((K1649/60)/60/24)+DATE(1970,1,1)+(-5/24))</f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5">
        <f>E1649/D1649</f>
        <v>1.0471999999999999</v>
      </c>
      <c r="R1649" s="8">
        <f>E1649/N1649</f>
        <v>113.82608695652173</v>
      </c>
      <c r="S1649" s="9" t="str">
        <f>LEFT(P1649, SEARCH("/",P1649,1)-1)</f>
        <v>music</v>
      </c>
      <c r="T1649" s="9" t="str">
        <f>RIGHT(P1649,LEN(P1649)-SEARCH("/",P1649,1))</f>
        <v>pop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9">
        <f>(((I1650/60)/60/24)+DATE(1970,1,1)+(-5/24))</f>
        <v>40622.454652777778</v>
      </c>
      <c r="K1650">
        <v>1298048082</v>
      </c>
      <c r="L1650" s="19">
        <f>(((K1650/60)/60/24)+DATE(1970,1,1)+(-5/24))</f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5">
        <f>E1650/D1650</f>
        <v>1.2526086956521738</v>
      </c>
      <c r="R1650" s="8">
        <f>E1650/N1650</f>
        <v>32.011111111111113</v>
      </c>
      <c r="S1650" s="9" t="str">
        <f>LEFT(P1650, SEARCH("/",P1650,1)-1)</f>
        <v>music</v>
      </c>
      <c r="T1650" s="9" t="str">
        <f>RIGHT(P1650,LEN(P1650)-SEARCH("/",P1650,1))</f>
        <v>pop</v>
      </c>
    </row>
    <row r="1651" spans="1:20" ht="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9">
        <f>(((I1651/60)/60/24)+DATE(1970,1,1)+(-5/24))</f>
        <v>41782.476331018515</v>
      </c>
      <c r="K1651">
        <v>1396974355</v>
      </c>
      <c r="L1651" s="19">
        <f>(((K1651/60)/60/24)+DATE(1970,1,1)+(-5/24))</f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5">
        <f>E1651/D1651</f>
        <v>1.0058763157894737</v>
      </c>
      <c r="R1651" s="8">
        <f>E1651/N1651</f>
        <v>47.189259259259259</v>
      </c>
      <c r="S1651" s="9" t="str">
        <f>LEFT(P1651, SEARCH("/",P1651,1)-1)</f>
        <v>music</v>
      </c>
      <c r="T1651" s="9" t="str">
        <f>RIGHT(P1651,LEN(P1651)-SEARCH("/",P1651,1))</f>
        <v>pop</v>
      </c>
    </row>
    <row r="1652" spans="1:20" ht="30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9">
        <f>(((I1652/60)/60/24)+DATE(1970,1,1)+(-5/24))</f>
        <v>41556.227280092593</v>
      </c>
      <c r="K1652">
        <v>1378722437</v>
      </c>
      <c r="L1652" s="19">
        <f>(((K1652/60)/60/24)+DATE(1970,1,1)+(-5/24))</f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5">
        <f>E1652/D1652</f>
        <v>1.4155</v>
      </c>
      <c r="R1652" s="8">
        <f>E1652/N1652</f>
        <v>88.46875</v>
      </c>
      <c r="S1652" s="9" t="str">
        <f>LEFT(P1652, SEARCH("/",P1652,1)-1)</f>
        <v>music</v>
      </c>
      <c r="T1652" s="9" t="str">
        <f>RIGHT(P1652,LEN(P1652)-SEARCH("/",P1652,1))</f>
        <v>pop</v>
      </c>
    </row>
    <row r="1653" spans="1:20" ht="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9">
        <f>(((I1653/60)/60/24)+DATE(1970,1,1)+(-5/24))</f>
        <v>40659.082638888889</v>
      </c>
      <c r="K1653">
        <v>1300916220</v>
      </c>
      <c r="L1653" s="19">
        <f>(((K1653/60)/60/24)+DATE(1970,1,1)+(-5/24))</f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5">
        <f>E1653/D1653</f>
        <v>1.0075000000000001</v>
      </c>
      <c r="R1653" s="8">
        <f>E1653/N1653</f>
        <v>100.75</v>
      </c>
      <c r="S1653" s="9" t="str">
        <f>LEFT(P1653, SEARCH("/",P1653,1)-1)</f>
        <v>music</v>
      </c>
      <c r="T1653" s="9" t="str">
        <f>RIGHT(P1653,LEN(P1653)-SEARCH("/",P1653,1))</f>
        <v>pop</v>
      </c>
    </row>
    <row r="1654" spans="1:20" ht="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9">
        <f>(((I1654/60)/60/24)+DATE(1970,1,1)+(-5/24))</f>
        <v>41602.326307870368</v>
      </c>
      <c r="K1654">
        <v>1382701793</v>
      </c>
      <c r="L1654" s="19">
        <f>(((K1654/60)/60/24)+DATE(1970,1,1)+(-5/24))</f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5">
        <f>E1654/D1654</f>
        <v>1.0066666666666666</v>
      </c>
      <c r="R1654" s="8">
        <f>E1654/N1654</f>
        <v>64.714285714285708</v>
      </c>
      <c r="S1654" s="9" t="str">
        <f>LEFT(P1654, SEARCH("/",P1654,1)-1)</f>
        <v>music</v>
      </c>
      <c r="T1654" s="9" t="str">
        <f>RIGHT(P1654,LEN(P1654)-SEARCH("/",P1654,1))</f>
        <v>pop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9">
        <f>(((I1655/60)/60/24)+DATE(1970,1,1)+(-5/24))</f>
        <v>40657.626111111109</v>
      </c>
      <c r="K1655">
        <v>1300996896</v>
      </c>
      <c r="L1655" s="19">
        <f>(((K1655/60)/60/24)+DATE(1970,1,1)+(-5/24))</f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5">
        <f>E1655/D1655</f>
        <v>1.7423040000000001</v>
      </c>
      <c r="R1655" s="8">
        <f>E1655/N1655</f>
        <v>51.854285714285716</v>
      </c>
      <c r="S1655" s="9" t="str">
        <f>LEFT(P1655, SEARCH("/",P1655,1)-1)</f>
        <v>music</v>
      </c>
      <c r="T1655" s="9" t="str">
        <f>RIGHT(P1655,LEN(P1655)-SEARCH("/",P1655,1))</f>
        <v>pop</v>
      </c>
    </row>
    <row r="1656" spans="1:20" ht="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9">
        <f>(((I1656/60)/60/24)+DATE(1970,1,1)+(-5/24))</f>
        <v>41017.682407407403</v>
      </c>
      <c r="K1656">
        <v>1332192160</v>
      </c>
      <c r="L1656" s="19">
        <f>(((K1656/60)/60/24)+DATE(1970,1,1)+(-5/24))</f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5">
        <f>E1656/D1656</f>
        <v>1.199090909090909</v>
      </c>
      <c r="R1656" s="8">
        <f>E1656/N1656</f>
        <v>38.794117647058826</v>
      </c>
      <c r="S1656" s="9" t="str">
        <f>LEFT(P1656, SEARCH("/",P1656,1)-1)</f>
        <v>music</v>
      </c>
      <c r="T1656" s="9" t="str">
        <f>RIGHT(P1656,LEN(P1656)-SEARCH("/",P1656,1))</f>
        <v>pop</v>
      </c>
    </row>
    <row r="1657" spans="1:20" ht="30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9">
        <f>(((I1657/60)/60/24)+DATE(1970,1,1)+(-5/24))</f>
        <v>41004.541898148142</v>
      </c>
      <c r="K1657">
        <v>1331060420</v>
      </c>
      <c r="L1657" s="19">
        <f>(((K1657/60)/60/24)+DATE(1970,1,1)+(-5/24))</f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5">
        <f>E1657/D1657</f>
        <v>1.4286666666666668</v>
      </c>
      <c r="R1657" s="8">
        <f>E1657/N1657</f>
        <v>44.645833333333336</v>
      </c>
      <c r="S1657" s="9" t="str">
        <f>LEFT(P1657, SEARCH("/",P1657,1)-1)</f>
        <v>music</v>
      </c>
      <c r="T1657" s="9" t="str">
        <f>RIGHT(P1657,LEN(P1657)-SEARCH("/",P1657,1))</f>
        <v>pop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9">
        <f>(((I1658/60)/60/24)+DATE(1970,1,1)+(-5/24))</f>
        <v>41256.720509259256</v>
      </c>
      <c r="K1658">
        <v>1352845052</v>
      </c>
      <c r="L1658" s="19">
        <f>(((K1658/60)/60/24)+DATE(1970,1,1)+(-5/24))</f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5">
        <f>E1658/D1658</f>
        <v>1.0033493333333334</v>
      </c>
      <c r="R1658" s="8">
        <f>E1658/N1658</f>
        <v>156.77333333333334</v>
      </c>
      <c r="S1658" s="9" t="str">
        <f>LEFT(P1658, SEARCH("/",P1658,1)-1)</f>
        <v>music</v>
      </c>
      <c r="T1658" s="9" t="str">
        <f>RIGHT(P1658,LEN(P1658)-SEARCH("/",P1658,1))</f>
        <v>pop</v>
      </c>
    </row>
    <row r="1659" spans="1:20" ht="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9">
        <f>(((I1659/60)/60/24)+DATE(1970,1,1)+(-5/24))</f>
        <v>41053.573703703703</v>
      </c>
      <c r="K1659">
        <v>1335293168</v>
      </c>
      <c r="L1659" s="19">
        <f>(((K1659/60)/60/24)+DATE(1970,1,1)+(-5/24))</f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5">
        <f>E1659/D1659</f>
        <v>1.0493380000000001</v>
      </c>
      <c r="R1659" s="8">
        <f>E1659/N1659</f>
        <v>118.70339366515837</v>
      </c>
      <c r="S1659" s="9" t="str">
        <f>LEFT(P1659, SEARCH("/",P1659,1)-1)</f>
        <v>music</v>
      </c>
      <c r="T1659" s="9" t="str">
        <f>RIGHT(P1659,LEN(P1659)-SEARCH("/",P1659,1))</f>
        <v>pop</v>
      </c>
    </row>
    <row r="1660" spans="1:20" ht="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9">
        <f>(((I1660/60)/60/24)+DATE(1970,1,1)+(-5/24))</f>
        <v>41261.388888888883</v>
      </c>
      <c r="K1660">
        <v>1352524767</v>
      </c>
      <c r="L1660" s="19">
        <f>(((K1660/60)/60/24)+DATE(1970,1,1)+(-5/24))</f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5">
        <f>E1660/D1660</f>
        <v>1.3223333333333334</v>
      </c>
      <c r="R1660" s="8">
        <f>E1660/N1660</f>
        <v>74.149532710280369</v>
      </c>
      <c r="S1660" s="9" t="str">
        <f>LEFT(P1660, SEARCH("/",P1660,1)-1)</f>
        <v>music</v>
      </c>
      <c r="T1660" s="9" t="str">
        <f>RIGHT(P1660,LEN(P1660)-SEARCH("/",P1660,1))</f>
        <v>pop</v>
      </c>
    </row>
    <row r="1661" spans="1:20" ht="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9">
        <f>(((I1661/60)/60/24)+DATE(1970,1,1)+(-5/24))</f>
        <v>41625.291666666664</v>
      </c>
      <c r="K1661">
        <v>1384811721</v>
      </c>
      <c r="L1661" s="19">
        <f>(((K1661/60)/60/24)+DATE(1970,1,1)+(-5/24))</f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5">
        <f>E1661/D1661</f>
        <v>1.1279999999999999</v>
      </c>
      <c r="R1661" s="8">
        <f>E1661/N1661</f>
        <v>12.533333333333333</v>
      </c>
      <c r="S1661" s="9" t="str">
        <f>LEFT(P1661, SEARCH("/",P1661,1)-1)</f>
        <v>music</v>
      </c>
      <c r="T1661" s="9" t="str">
        <f>RIGHT(P1661,LEN(P1661)-SEARCH("/",P1661,1))</f>
        <v>pop</v>
      </c>
    </row>
    <row r="1662" spans="1:20" ht="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9">
        <f>(((I1662/60)/60/24)+DATE(1970,1,1)+(-5/24))</f>
        <v>42490.707638888889</v>
      </c>
      <c r="K1662">
        <v>1459355950</v>
      </c>
      <c r="L1662" s="19">
        <f>(((K1662/60)/60/24)+DATE(1970,1,1)+(-5/24))</f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5">
        <f>E1662/D1662</f>
        <v>12.5375</v>
      </c>
      <c r="R1662" s="8">
        <f>E1662/N1662</f>
        <v>27.861111111111111</v>
      </c>
      <c r="S1662" s="9" t="str">
        <f>LEFT(P1662, SEARCH("/",P1662,1)-1)</f>
        <v>music</v>
      </c>
      <c r="T1662" s="9" t="str">
        <f>RIGHT(P1662,LEN(P1662)-SEARCH("/",P1662,1))</f>
        <v>pop</v>
      </c>
    </row>
    <row r="1663" spans="1:20" ht="60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9">
        <f>(((I1663/60)/60/24)+DATE(1970,1,1)+(-5/24))</f>
        <v>42386.666666666664</v>
      </c>
      <c r="K1663">
        <v>1449359831</v>
      </c>
      <c r="L1663" s="19">
        <f>(((K1663/60)/60/24)+DATE(1970,1,1)+(-5/24))</f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5">
        <f>E1663/D1663</f>
        <v>1.0250632911392406</v>
      </c>
      <c r="R1663" s="8">
        <f>E1663/N1663</f>
        <v>80.178217821782184</v>
      </c>
      <c r="S1663" s="9" t="str">
        <f>LEFT(P1663, SEARCH("/",P1663,1)-1)</f>
        <v>music</v>
      </c>
      <c r="T1663" s="9" t="str">
        <f>RIGHT(P1663,LEN(P1663)-SEARCH("/",P1663,1))</f>
        <v>pop</v>
      </c>
    </row>
    <row r="1664" spans="1:20" ht="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9">
        <f>(((I1664/60)/60/24)+DATE(1970,1,1)+(-5/24))</f>
        <v>40908.031666666662</v>
      </c>
      <c r="K1664">
        <v>1320122736</v>
      </c>
      <c r="L1664" s="19">
        <f>(((K1664/60)/60/24)+DATE(1970,1,1)+(-5/24))</f>
        <v>40847.99</v>
      </c>
      <c r="M1664" t="b">
        <v>0</v>
      </c>
      <c r="N1664">
        <v>62</v>
      </c>
      <c r="O1664" t="b">
        <v>1</v>
      </c>
      <c r="P1664" t="s">
        <v>8292</v>
      </c>
      <c r="Q1664" s="5">
        <f>E1664/D1664</f>
        <v>1.026375</v>
      </c>
      <c r="R1664" s="8">
        <f>E1664/N1664</f>
        <v>132.43548387096774</v>
      </c>
      <c r="S1664" s="9" t="str">
        <f>LEFT(P1664, SEARCH("/",P1664,1)-1)</f>
        <v>music</v>
      </c>
      <c r="T1664" s="9" t="str">
        <f>RIGHT(P1664,LEN(P1664)-SEARCH("/",P1664,1))</f>
        <v>pop</v>
      </c>
    </row>
    <row r="1665" spans="1:20" ht="30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9">
        <f>(((I1665/60)/60/24)+DATE(1970,1,1)+(-5/24))</f>
        <v>42035.813738425924</v>
      </c>
      <c r="K1665">
        <v>1420158707</v>
      </c>
      <c r="L1665" s="19">
        <f>(((K1665/60)/60/24)+DATE(1970,1,1)+(-5/24))</f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5">
        <f>E1665/D1665</f>
        <v>1.08</v>
      </c>
      <c r="R1665" s="8">
        <f>E1665/N1665</f>
        <v>33.75</v>
      </c>
      <c r="S1665" s="9" t="str">
        <f>LEFT(P1665, SEARCH("/",P1665,1)-1)</f>
        <v>music</v>
      </c>
      <c r="T1665" s="9" t="str">
        <f>RIGHT(P1665,LEN(P1665)-SEARCH("/",P1665,1))</f>
        <v>pop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9">
        <f>(((I1666/60)/60/24)+DATE(1970,1,1)+(-5/24))</f>
        <v>40983.957638888889</v>
      </c>
      <c r="K1666">
        <v>1328033818</v>
      </c>
      <c r="L1666" s="19">
        <f>(((K1666/60)/60/24)+DATE(1970,1,1)+(-5/24))</f>
        <v>40939.553449074068</v>
      </c>
      <c r="M1666" t="b">
        <v>0</v>
      </c>
      <c r="N1666">
        <v>89</v>
      </c>
      <c r="O1666" t="b">
        <v>1</v>
      </c>
      <c r="P1666" t="s">
        <v>8292</v>
      </c>
      <c r="Q1666" s="5">
        <f>E1666/D1666</f>
        <v>1.2240879999999998</v>
      </c>
      <c r="R1666" s="8">
        <f>E1666/N1666</f>
        <v>34.384494382022467</v>
      </c>
      <c r="S1666" s="9" t="str">
        <f>LEFT(P1666, SEARCH("/",P1666,1)-1)</f>
        <v>music</v>
      </c>
      <c r="T1666" s="9" t="str">
        <f>RIGHT(P1666,LEN(P1666)-SEARCH("/",P1666,1))</f>
        <v>pop</v>
      </c>
    </row>
    <row r="1667" spans="1:20" ht="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9">
        <f>(((I1667/60)/60/24)+DATE(1970,1,1)+(-5/24))</f>
        <v>40595.916666666664</v>
      </c>
      <c r="K1667">
        <v>1295624113</v>
      </c>
      <c r="L1667" s="19">
        <f>(((K1667/60)/60/24)+DATE(1970,1,1)+(-5/24))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5">
        <f>E1667/D1667</f>
        <v>1.1945714285714286</v>
      </c>
      <c r="R1667" s="8">
        <f>E1667/N1667</f>
        <v>44.956989247311824</v>
      </c>
      <c r="S1667" s="9" t="str">
        <f>LEFT(P1667, SEARCH("/",P1667,1)-1)</f>
        <v>music</v>
      </c>
      <c r="T1667" s="9" t="str">
        <f>RIGHT(P1667,LEN(P1667)-SEARCH("/",P1667,1))</f>
        <v>pop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9">
        <f>(((I1668/60)/60/24)+DATE(1970,1,1)+(-5/24))</f>
        <v>41361.003159722219</v>
      </c>
      <c r="K1668">
        <v>1361858673</v>
      </c>
      <c r="L1668" s="19">
        <f>(((K1668/60)/60/24)+DATE(1970,1,1)+(-5/24))</f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5">
        <f>E1668/D1668</f>
        <v>1.6088</v>
      </c>
      <c r="R1668" s="8">
        <f>E1668/N1668</f>
        <v>41.04081632653061</v>
      </c>
      <c r="S1668" s="9" t="str">
        <f>LEFT(P1668, SEARCH("/",P1668,1)-1)</f>
        <v>music</v>
      </c>
      <c r="T1668" s="9" t="str">
        <f>RIGHT(P1668,LEN(P1668)-SEARCH("/",P1668,1))</f>
        <v>pop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9">
        <f>(((I1669/60)/60/24)+DATE(1970,1,1)+(-5/24))</f>
        <v>41709.082638888889</v>
      </c>
      <c r="K1669">
        <v>1392169298</v>
      </c>
      <c r="L1669" s="19">
        <f>(((K1669/60)/60/24)+DATE(1970,1,1)+(-5/24))</f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5">
        <f>E1669/D1669</f>
        <v>1.2685294117647059</v>
      </c>
      <c r="R1669" s="8">
        <f>E1669/N1669</f>
        <v>52.597560975609753</v>
      </c>
      <c r="S1669" s="9" t="str">
        <f>LEFT(P1669, SEARCH("/",P1669,1)-1)</f>
        <v>music</v>
      </c>
      <c r="T1669" s="9" t="str">
        <f>RIGHT(P1669,LEN(P1669)-SEARCH("/",P1669,1))</f>
        <v>pop</v>
      </c>
    </row>
    <row r="1670" spans="1:20" ht="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9">
        <f>(((I1670/60)/60/24)+DATE(1970,1,1)+(-5/24))</f>
        <v>40874.983090277776</v>
      </c>
      <c r="K1670">
        <v>1319859339</v>
      </c>
      <c r="L1670" s="19">
        <f>(((K1670/60)/60/24)+DATE(1970,1,1)+(-5/24))</f>
        <v>40844.941423611104</v>
      </c>
      <c r="M1670" t="b">
        <v>0</v>
      </c>
      <c r="N1670">
        <v>116</v>
      </c>
      <c r="O1670" t="b">
        <v>1</v>
      </c>
      <c r="P1670" t="s">
        <v>8292</v>
      </c>
      <c r="Q1670" s="5">
        <f>E1670/D1670</f>
        <v>1.026375</v>
      </c>
      <c r="R1670" s="8">
        <f>E1670/N1670</f>
        <v>70.784482758620683</v>
      </c>
      <c r="S1670" s="9" t="str">
        <f>LEFT(P1670, SEARCH("/",P1670,1)-1)</f>
        <v>music</v>
      </c>
      <c r="T1670" s="9" t="str">
        <f>RIGHT(P1670,LEN(P1670)-SEARCH("/",P1670,1))</f>
        <v>pop</v>
      </c>
    </row>
    <row r="1671" spans="1:20" ht="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9">
        <f>(((I1671/60)/60/24)+DATE(1970,1,1)+(-5/24))</f>
        <v>42521.676805555551</v>
      </c>
      <c r="K1671">
        <v>1459545276</v>
      </c>
      <c r="L1671" s="19">
        <f>(((K1671/60)/60/24)+DATE(1970,1,1)+(-5/24))</f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5">
        <f>E1671/D1671</f>
        <v>1.3975</v>
      </c>
      <c r="R1671" s="8">
        <f>E1671/N1671</f>
        <v>53.75</v>
      </c>
      <c r="S1671" s="9" t="str">
        <f>LEFT(P1671, SEARCH("/",P1671,1)-1)</f>
        <v>music</v>
      </c>
      <c r="T1671" s="9" t="str">
        <f>RIGHT(P1671,LEN(P1671)-SEARCH("/",P1671,1))</f>
        <v>pop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9">
        <f>(((I1672/60)/60/24)+DATE(1970,1,1)+(-5/24))</f>
        <v>40363.958333333328</v>
      </c>
      <c r="K1672">
        <v>1273961999</v>
      </c>
      <c r="L1672" s="19">
        <f>(((K1672/60)/60/24)+DATE(1970,1,1)+(-5/24))</f>
        <v>40313.722210648149</v>
      </c>
      <c r="M1672" t="b">
        <v>0</v>
      </c>
      <c r="N1672">
        <v>23</v>
      </c>
      <c r="O1672" t="b">
        <v>1</v>
      </c>
      <c r="P1672" t="s">
        <v>8292</v>
      </c>
      <c r="Q1672" s="5">
        <f>E1672/D1672</f>
        <v>1.026</v>
      </c>
      <c r="R1672" s="8">
        <f>E1672/N1672</f>
        <v>44.608695652173914</v>
      </c>
      <c r="S1672" s="9" t="str">
        <f>LEFT(P1672, SEARCH("/",P1672,1)-1)</f>
        <v>music</v>
      </c>
      <c r="T1672" s="9" t="str">
        <f>RIGHT(P1672,LEN(P1672)-SEARCH("/",P1672,1))</f>
        <v>pop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9">
        <f>(((I1673/60)/60/24)+DATE(1970,1,1)+(-5/24))</f>
        <v>42583.335810185185</v>
      </c>
      <c r="K1673">
        <v>1467464614</v>
      </c>
      <c r="L1673" s="19">
        <f>(((K1673/60)/60/24)+DATE(1970,1,1)+(-5/24))</f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5">
        <f>E1673/D1673</f>
        <v>1.0067349999999999</v>
      </c>
      <c r="R1673" s="8">
        <f>E1673/N1673</f>
        <v>26.148961038961041</v>
      </c>
      <c r="S1673" s="9" t="str">
        <f>LEFT(P1673, SEARCH("/",P1673,1)-1)</f>
        <v>music</v>
      </c>
      <c r="T1673" s="9" t="str">
        <f>RIGHT(P1673,LEN(P1673)-SEARCH("/",P1673,1))</f>
        <v>pop</v>
      </c>
    </row>
    <row r="1674" spans="1:20" ht="30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9">
        <f>(((I1674/60)/60/24)+DATE(1970,1,1)+(-5/24))</f>
        <v>41064.448263888888</v>
      </c>
      <c r="K1674">
        <v>1336232730</v>
      </c>
      <c r="L1674" s="19">
        <f>(((K1674/60)/60/24)+DATE(1970,1,1)+(-5/24))</f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5">
        <f>E1674/D1674</f>
        <v>1.1294117647058823</v>
      </c>
      <c r="R1674" s="8">
        <f>E1674/N1674</f>
        <v>39.183673469387756</v>
      </c>
      <c r="S1674" s="9" t="str">
        <f>LEFT(P1674, SEARCH("/",P1674,1)-1)</f>
        <v>music</v>
      </c>
      <c r="T1674" s="9" t="str">
        <f>RIGHT(P1674,LEN(P1674)-SEARCH("/",P1674,1))</f>
        <v>pop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9">
        <f>(((I1675/60)/60/24)+DATE(1970,1,1)+(-5/24))</f>
        <v>42069.670046296298</v>
      </c>
      <c r="K1675">
        <v>1423083892</v>
      </c>
      <c r="L1675" s="19">
        <f>(((K1675/60)/60/24)+DATE(1970,1,1)+(-5/24))</f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5">
        <f>E1675/D1675</f>
        <v>1.2809523809523808</v>
      </c>
      <c r="R1675" s="8">
        <f>E1675/N1675</f>
        <v>45.593220338983052</v>
      </c>
      <c r="S1675" s="9" t="str">
        <f>LEFT(P1675, SEARCH("/",P1675,1)-1)</f>
        <v>music</v>
      </c>
      <c r="T1675" s="9" t="str">
        <f>RIGHT(P1675,LEN(P1675)-SEARCH("/",P1675,1))</f>
        <v>pop</v>
      </c>
    </row>
    <row r="1676" spans="1:20" ht="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9">
        <f>(((I1676/60)/60/24)+DATE(1970,1,1)+(-5/24))</f>
        <v>42600.082638888889</v>
      </c>
      <c r="K1676">
        <v>1468852306</v>
      </c>
      <c r="L1676" s="19">
        <f>(((K1676/60)/60/24)+DATE(1970,1,1)+(-5/24))</f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5">
        <f>E1676/D1676</f>
        <v>2.0169999999999999</v>
      </c>
      <c r="R1676" s="8">
        <f>E1676/N1676</f>
        <v>89.247787610619469</v>
      </c>
      <c r="S1676" s="9" t="str">
        <f>LEFT(P1676, SEARCH("/",P1676,1)-1)</f>
        <v>music</v>
      </c>
      <c r="T1676" s="9" t="str">
        <f>RIGHT(P1676,LEN(P1676)-SEARCH("/",P1676,1))</f>
        <v>pop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9">
        <f>(((I1677/60)/60/24)+DATE(1970,1,1)+(-5/24))</f>
        <v>40832.710416666661</v>
      </c>
      <c r="K1677">
        <v>1316194540</v>
      </c>
      <c r="L1677" s="19">
        <f>(((K1677/60)/60/24)+DATE(1970,1,1)+(-5/24))</f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5">
        <f>E1677/D1677</f>
        <v>1.37416</v>
      </c>
      <c r="R1677" s="8">
        <f>E1677/N1677</f>
        <v>40.416470588235299</v>
      </c>
      <c r="S1677" s="9" t="str">
        <f>LEFT(P1677, SEARCH("/",P1677,1)-1)</f>
        <v>music</v>
      </c>
      <c r="T1677" s="9" t="str">
        <f>RIGHT(P1677,LEN(P1677)-SEARCH("/",P1677,1))</f>
        <v>pop</v>
      </c>
    </row>
    <row r="1678" spans="1:20" ht="30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9">
        <f>(((I1678/60)/60/24)+DATE(1970,1,1)+(-5/24))</f>
        <v>41019.957638888889</v>
      </c>
      <c r="K1678">
        <v>1330968347</v>
      </c>
      <c r="L1678" s="19">
        <f>(((K1678/60)/60/24)+DATE(1970,1,1)+(-5/24))</f>
        <v>40973.517905092594</v>
      </c>
      <c r="M1678" t="b">
        <v>0</v>
      </c>
      <c r="N1678">
        <v>42</v>
      </c>
      <c r="O1678" t="b">
        <v>1</v>
      </c>
      <c r="P1678" t="s">
        <v>8292</v>
      </c>
      <c r="Q1678" s="5">
        <f>E1678/D1678</f>
        <v>1.1533333333333333</v>
      </c>
      <c r="R1678" s="8">
        <f>E1678/N1678</f>
        <v>82.38095238095238</v>
      </c>
      <c r="S1678" s="9" t="str">
        <f>LEFT(P1678, SEARCH("/",P1678,1)-1)</f>
        <v>music</v>
      </c>
      <c r="T1678" s="9" t="str">
        <f>RIGHT(P1678,LEN(P1678)-SEARCH("/",P1678,1))</f>
        <v>pop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9">
        <f>(((I1679/60)/60/24)+DATE(1970,1,1)+(-5/24))</f>
        <v>42476.040972222218</v>
      </c>
      <c r="K1679">
        <v>1455615976</v>
      </c>
      <c r="L1679" s="19">
        <f>(((K1679/60)/60/24)+DATE(1970,1,1)+(-5/24))</f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5">
        <f>E1679/D1679</f>
        <v>1.1166666666666667</v>
      </c>
      <c r="R1679" s="8">
        <f>E1679/N1679</f>
        <v>159.52380952380952</v>
      </c>
      <c r="S1679" s="9" t="str">
        <f>LEFT(P1679, SEARCH("/",P1679,1)-1)</f>
        <v>music</v>
      </c>
      <c r="T1679" s="9" t="str">
        <f>RIGHT(P1679,LEN(P1679)-SEARCH("/",P1679,1))</f>
        <v>pop</v>
      </c>
    </row>
    <row r="1680" spans="1:20" ht="30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9">
        <f>(((I1680/60)/60/24)+DATE(1970,1,1)+(-5/24))</f>
        <v>41676.646655092591</v>
      </c>
      <c r="K1680">
        <v>1390509071</v>
      </c>
      <c r="L1680" s="19">
        <f>(((K1680/60)/60/24)+DATE(1970,1,1)+(-5/24))</f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5">
        <f>E1680/D1680</f>
        <v>1.1839999999999999</v>
      </c>
      <c r="R1680" s="8">
        <f>E1680/N1680</f>
        <v>36.244897959183675</v>
      </c>
      <c r="S1680" s="9" t="str">
        <f>LEFT(P1680, SEARCH("/",P1680,1)-1)</f>
        <v>music</v>
      </c>
      <c r="T1680" s="9" t="str">
        <f>RIGHT(P1680,LEN(P1680)-SEARCH("/",P1680,1))</f>
        <v>pop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9">
        <f>(((I1681/60)/60/24)+DATE(1970,1,1)+(-5/24))</f>
        <v>40745.860474537032</v>
      </c>
      <c r="K1681">
        <v>1309311545</v>
      </c>
      <c r="L1681" s="19">
        <f>(((K1681/60)/60/24)+DATE(1970,1,1)+(-5/24))</f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5">
        <f>E1681/D1681</f>
        <v>1.75</v>
      </c>
      <c r="R1681" s="8">
        <f>E1681/N1681</f>
        <v>62.5</v>
      </c>
      <c r="S1681" s="9" t="str">
        <f>LEFT(P1681, SEARCH("/",P1681,1)-1)</f>
        <v>music</v>
      </c>
      <c r="T1681" s="9" t="str">
        <f>RIGHT(P1681,LEN(P1681)-SEARCH("/",P1681,1))</f>
        <v>pop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9">
        <f>(((I1682/60)/60/24)+DATE(1970,1,1)+(-5/24))</f>
        <v>41832.549386574072</v>
      </c>
      <c r="K1682">
        <v>1402596667</v>
      </c>
      <c r="L1682" s="19">
        <f>(((K1682/60)/60/24)+DATE(1970,1,1)+(-5/24))</f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5">
        <f>E1682/D1682</f>
        <v>1.175</v>
      </c>
      <c r="R1682" s="8">
        <f>E1682/N1682</f>
        <v>47</v>
      </c>
      <c r="S1682" s="9" t="str">
        <f>LEFT(P1682, SEARCH("/",P1682,1)-1)</f>
        <v>music</v>
      </c>
      <c r="T1682" s="9" t="str">
        <f>RIGHT(P1682,LEN(P1682)-SEARCH("/",P1682,1))</f>
        <v>pop</v>
      </c>
    </row>
    <row r="1683" spans="1:20" ht="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9">
        <f>(((I1683/60)/60/24)+DATE(1970,1,1)+(-5/24))</f>
        <v>42822.874999999993</v>
      </c>
      <c r="K1683">
        <v>1486522484</v>
      </c>
      <c r="L1683" s="19">
        <f>(((K1683/60)/60/24)+DATE(1970,1,1)+(-5/24))</f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5">
        <f>E1683/D1683</f>
        <v>1.0142212307692309</v>
      </c>
      <c r="R1683" s="8">
        <f>E1683/N1683</f>
        <v>74.575090497737563</v>
      </c>
      <c r="S1683" s="9" t="str">
        <f>LEFT(P1683, SEARCH("/",P1683,1)-1)</f>
        <v>music</v>
      </c>
      <c r="T1683" s="9" t="str">
        <f>RIGHT(P1683,LEN(P1683)-SEARCH("/",P1683,1))</f>
        <v>faith</v>
      </c>
    </row>
    <row r="1684" spans="1:20" ht="30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9">
        <f>(((I1684/60)/60/24)+DATE(1970,1,1)+(-5/24))</f>
        <v>42838.963657407403</v>
      </c>
      <c r="K1684">
        <v>1486962460</v>
      </c>
      <c r="L1684" s="19">
        <f>(((K1684/60)/60/24)+DATE(1970,1,1)+(-5/24))</f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5">
        <f>E1684/D1684</f>
        <v>0</v>
      </c>
      <c r="R1684" s="8" t="e">
        <f>E1684/N1684</f>
        <v>#DIV/0!</v>
      </c>
      <c r="S1684" s="9" t="str">
        <f>LEFT(P1684, SEARCH("/",P1684,1)-1)</f>
        <v>music</v>
      </c>
      <c r="T1684" s="9" t="str">
        <f>RIGHT(P1684,LEN(P1684)-SEARCH("/",P1684,1))</f>
        <v>faith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9">
        <f>(((I1685/60)/60/24)+DATE(1970,1,1)+(-5/24))</f>
        <v>42832.57335648148</v>
      </c>
      <c r="K1685">
        <v>1489517138</v>
      </c>
      <c r="L1685" s="19">
        <f>(((K1685/60)/60/24)+DATE(1970,1,1)+(-5/24))</f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5">
        <f>E1685/D1685</f>
        <v>0.21714285714285714</v>
      </c>
      <c r="R1685" s="8">
        <f>E1685/N1685</f>
        <v>76</v>
      </c>
      <c r="S1685" s="9" t="str">
        <f>LEFT(P1685, SEARCH("/",P1685,1)-1)</f>
        <v>music</v>
      </c>
      <c r="T1685" s="9" t="str">
        <f>RIGHT(P1685,LEN(P1685)-SEARCH("/",P1685,1))</f>
        <v>faith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9">
        <f>(((I1686/60)/60/24)+DATE(1970,1,1)+(-5/24))</f>
        <v>42811.565289351849</v>
      </c>
      <c r="K1686">
        <v>1487360041</v>
      </c>
      <c r="L1686" s="19">
        <f>(((K1686/60)/60/24)+DATE(1970,1,1)+(-5/24))</f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5">
        <f>E1686/D1686</f>
        <v>1.0912500000000001</v>
      </c>
      <c r="R1686" s="8">
        <f>E1686/N1686</f>
        <v>86.43564356435644</v>
      </c>
      <c r="S1686" s="9" t="str">
        <f>LEFT(P1686, SEARCH("/",P1686,1)-1)</f>
        <v>music</v>
      </c>
      <c r="T1686" s="9" t="str">
        <f>RIGHT(P1686,LEN(P1686)-SEARCH("/",P1686,1))</f>
        <v>faith</v>
      </c>
    </row>
    <row r="1687" spans="1:20" ht="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9">
        <f>(((I1687/60)/60/24)+DATE(1970,1,1)+(-5/24))</f>
        <v>42818.0002662037</v>
      </c>
      <c r="K1687">
        <v>1487743223</v>
      </c>
      <c r="L1687" s="19">
        <f>(((K1687/60)/60/24)+DATE(1970,1,1)+(-5/24))</f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5">
        <f>E1687/D1687</f>
        <v>1.0285714285714285</v>
      </c>
      <c r="R1687" s="8">
        <f>E1687/N1687</f>
        <v>24</v>
      </c>
      <c r="S1687" s="9" t="str">
        <f>LEFT(P1687, SEARCH("/",P1687,1)-1)</f>
        <v>music</v>
      </c>
      <c r="T1687" s="9" t="str">
        <f>RIGHT(P1687,LEN(P1687)-SEARCH("/",P1687,1))</f>
        <v>faith</v>
      </c>
    </row>
    <row r="1688" spans="1:20" ht="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9">
        <f>(((I1688/60)/60/24)+DATE(1970,1,1)+(-5/24))</f>
        <v>42852.593969907401</v>
      </c>
      <c r="K1688">
        <v>1488140119</v>
      </c>
      <c r="L1688" s="19">
        <f>(((K1688/60)/60/24)+DATE(1970,1,1)+(-5/24))</f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5">
        <f>E1688/D1688</f>
        <v>3.5999999999999999E-3</v>
      </c>
      <c r="R1688" s="8">
        <f>E1688/N1688</f>
        <v>18</v>
      </c>
      <c r="S1688" s="9" t="str">
        <f>LEFT(P1688, SEARCH("/",P1688,1)-1)</f>
        <v>music</v>
      </c>
      <c r="T1688" s="9" t="str">
        <f>RIGHT(P1688,LEN(P1688)-SEARCH("/",P1688,1))</f>
        <v>faith</v>
      </c>
    </row>
    <row r="1689" spans="1:20" ht="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9">
        <f>(((I1689/60)/60/24)+DATE(1970,1,1)+(-5/24))</f>
        <v>42835.635416666664</v>
      </c>
      <c r="K1689">
        <v>1488935245</v>
      </c>
      <c r="L1689" s="19">
        <f>(((K1689/60)/60/24)+DATE(1970,1,1)+(-5/24))</f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5">
        <f>E1689/D1689</f>
        <v>0.3125</v>
      </c>
      <c r="R1689" s="8">
        <f>E1689/N1689</f>
        <v>80.128205128205124</v>
      </c>
      <c r="S1689" s="9" t="str">
        <f>LEFT(P1689, SEARCH("/",P1689,1)-1)</f>
        <v>music</v>
      </c>
      <c r="T1689" s="9" t="str">
        <f>RIGHT(P1689,LEN(P1689)-SEARCH("/",P1689,1))</f>
        <v>faith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9">
        <f>(((I1690/60)/60/24)+DATE(1970,1,1)+(-5/24))</f>
        <v>42834.28465277778</v>
      </c>
      <c r="K1690">
        <v>1489150194</v>
      </c>
      <c r="L1690" s="19">
        <f>(((K1690/60)/60/24)+DATE(1970,1,1)+(-5/24))</f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5">
        <f>E1690/D1690</f>
        <v>0.443</v>
      </c>
      <c r="R1690" s="8">
        <f>E1690/N1690</f>
        <v>253.14285714285714</v>
      </c>
      <c r="S1690" s="9" t="str">
        <f>LEFT(P1690, SEARCH("/",P1690,1)-1)</f>
        <v>music</v>
      </c>
      <c r="T1690" s="9" t="str">
        <f>RIGHT(P1690,LEN(P1690)-SEARCH("/",P1690,1))</f>
        <v>faith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9">
        <f>(((I1691/60)/60/24)+DATE(1970,1,1)+(-5/24))</f>
        <v>42810.692476851851</v>
      </c>
      <c r="K1691">
        <v>1487111830</v>
      </c>
      <c r="L1691" s="19">
        <f>(((K1691/60)/60/24)+DATE(1970,1,1)+(-5/24))</f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5">
        <f>E1691/D1691</f>
        <v>1</v>
      </c>
      <c r="R1691" s="8">
        <f>E1691/N1691</f>
        <v>171.42857142857142</v>
      </c>
      <c r="S1691" s="9" t="str">
        <f>LEFT(P1691, SEARCH("/",P1691,1)-1)</f>
        <v>music</v>
      </c>
      <c r="T1691" s="9" t="str">
        <f>RIGHT(P1691,LEN(P1691)-SEARCH("/",P1691,1))</f>
        <v>faith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9">
        <f>(((I1692/60)/60/24)+DATE(1970,1,1)+(-5/24))</f>
        <v>42831.181041666663</v>
      </c>
      <c r="K1692">
        <v>1488882042</v>
      </c>
      <c r="L1692" s="19">
        <f>(((K1692/60)/60/24)+DATE(1970,1,1)+(-5/24))</f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5">
        <f>E1692/D1692</f>
        <v>0.254</v>
      </c>
      <c r="R1692" s="8">
        <f>E1692/N1692</f>
        <v>57.727272727272727</v>
      </c>
      <c r="S1692" s="9" t="str">
        <f>LEFT(P1692, SEARCH("/",P1692,1)-1)</f>
        <v>music</v>
      </c>
      <c r="T1692" s="9" t="str">
        <f>RIGHT(P1692,LEN(P1692)-SEARCH("/",P1692,1))</f>
        <v>faith</v>
      </c>
    </row>
    <row r="1693" spans="1:20" ht="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9">
        <f>(((I1693/60)/60/24)+DATE(1970,1,1)+(-5/24))</f>
        <v>42827.833333333336</v>
      </c>
      <c r="K1693">
        <v>1488387008</v>
      </c>
      <c r="L1693" s="19">
        <f>(((K1693/60)/60/24)+DATE(1970,1,1)+(-5/24))</f>
        <v>42795.49314814814</v>
      </c>
      <c r="M1693" t="b">
        <v>0</v>
      </c>
      <c r="N1693">
        <v>38</v>
      </c>
      <c r="O1693" t="b">
        <v>0</v>
      </c>
      <c r="P1693" t="s">
        <v>8293</v>
      </c>
      <c r="Q1693" s="5">
        <f>E1693/D1693</f>
        <v>0.33473333333333333</v>
      </c>
      <c r="R1693" s="8">
        <f>E1693/N1693</f>
        <v>264.26315789473682</v>
      </c>
      <c r="S1693" s="9" t="str">
        <f>LEFT(P1693, SEARCH("/",P1693,1)-1)</f>
        <v>music</v>
      </c>
      <c r="T1693" s="9" t="str">
        <f>RIGHT(P1693,LEN(P1693)-SEARCH("/",P1693,1))</f>
        <v>faith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9">
        <f>(((I1694/60)/60/24)+DATE(1970,1,1)+(-5/24))</f>
        <v>42820.790972222218</v>
      </c>
      <c r="K1694">
        <v>1487734667</v>
      </c>
      <c r="L1694" s="19">
        <f>(((K1694/60)/60/24)+DATE(1970,1,1)+(-5/24))</f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5">
        <f>E1694/D1694</f>
        <v>0.47799999999999998</v>
      </c>
      <c r="R1694" s="8">
        <f>E1694/N1694</f>
        <v>159.33333333333334</v>
      </c>
      <c r="S1694" s="9" t="str">
        <f>LEFT(P1694, SEARCH("/",P1694,1)-1)</f>
        <v>music</v>
      </c>
      <c r="T1694" s="9" t="str">
        <f>RIGHT(P1694,LEN(P1694)-SEARCH("/",P1694,1))</f>
        <v>faith</v>
      </c>
    </row>
    <row r="1695" spans="1:20" ht="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9">
        <f>(((I1695/60)/60/24)+DATE(1970,1,1)+(-5/24))</f>
        <v>42834.624999999993</v>
      </c>
      <c r="K1695">
        <v>1489097112</v>
      </c>
      <c r="L1695" s="19">
        <f>(((K1695/60)/60/24)+DATE(1970,1,1)+(-5/24))</f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5">
        <f>E1695/D1695</f>
        <v>9.3333333333333338E-2</v>
      </c>
      <c r="R1695" s="8">
        <f>E1695/N1695</f>
        <v>35</v>
      </c>
      <c r="S1695" s="9" t="str">
        <f>LEFT(P1695, SEARCH("/",P1695,1)-1)</f>
        <v>music</v>
      </c>
      <c r="T1695" s="9" t="str">
        <f>RIGHT(P1695,LEN(P1695)-SEARCH("/",P1695,1))</f>
        <v>faith</v>
      </c>
    </row>
    <row r="1696" spans="1:20" ht="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9">
        <f>(((I1696/60)/60/24)+DATE(1970,1,1)+(-5/24))</f>
        <v>42820.98333333333</v>
      </c>
      <c r="K1696">
        <v>1488038674</v>
      </c>
      <c r="L1696" s="19">
        <f>(((K1696/60)/60/24)+DATE(1970,1,1)+(-5/24))</f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5">
        <f>E1696/D1696</f>
        <v>5.0000000000000001E-4</v>
      </c>
      <c r="R1696" s="8">
        <f>E1696/N1696</f>
        <v>5</v>
      </c>
      <c r="S1696" s="9" t="str">
        <f>LEFT(P1696, SEARCH("/",P1696,1)-1)</f>
        <v>music</v>
      </c>
      <c r="T1696" s="9" t="str">
        <f>RIGHT(P1696,LEN(P1696)-SEARCH("/",P1696,1))</f>
        <v>faith</v>
      </c>
    </row>
    <row r="1697" spans="1:20" ht="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9">
        <f>(((I1697/60)/60/24)+DATE(1970,1,1)+(-5/24))</f>
        <v>42834.833333333336</v>
      </c>
      <c r="K1697">
        <v>1488847514</v>
      </c>
      <c r="L1697" s="19">
        <f>(((K1697/60)/60/24)+DATE(1970,1,1)+(-5/24))</f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5">
        <f>E1697/D1697</f>
        <v>0.11708333333333333</v>
      </c>
      <c r="R1697" s="8">
        <f>E1697/N1697</f>
        <v>61.086956521739133</v>
      </c>
      <c r="S1697" s="9" t="str">
        <f>LEFT(P1697, SEARCH("/",P1697,1)-1)</f>
        <v>music</v>
      </c>
      <c r="T1697" s="9" t="str">
        <f>RIGHT(P1697,LEN(P1697)-SEARCH("/",P1697,1))</f>
        <v>faith</v>
      </c>
    </row>
    <row r="1698" spans="1:20" ht="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9">
        <f>(((I1698/60)/60/24)+DATE(1970,1,1)+(-5/24))</f>
        <v>42825.819571759253</v>
      </c>
      <c r="K1698">
        <v>1488418811</v>
      </c>
      <c r="L1698" s="19">
        <f>(((K1698/60)/60/24)+DATE(1970,1,1)+(-5/24))</f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5">
        <f>E1698/D1698</f>
        <v>0</v>
      </c>
      <c r="R1698" s="8" t="e">
        <f>E1698/N1698</f>
        <v>#DIV/0!</v>
      </c>
      <c r="S1698" s="9" t="str">
        <f>LEFT(P1698, SEARCH("/",P1698,1)-1)</f>
        <v>music</v>
      </c>
      <c r="T1698" s="9" t="str">
        <f>RIGHT(P1698,LEN(P1698)-SEARCH("/",P1698,1))</f>
        <v>faith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9">
        <f>(((I1699/60)/60/24)+DATE(1970,1,1)+(-5/24))</f>
        <v>42834.782962962963</v>
      </c>
      <c r="K1699">
        <v>1489193248</v>
      </c>
      <c r="L1699" s="19">
        <f>(((K1699/60)/60/24)+DATE(1970,1,1)+(-5/24))</f>
        <v>42804.82462962962</v>
      </c>
      <c r="M1699" t="b">
        <v>0</v>
      </c>
      <c r="N1699">
        <v>22</v>
      </c>
      <c r="O1699" t="b">
        <v>0</v>
      </c>
      <c r="P1699" t="s">
        <v>8293</v>
      </c>
      <c r="Q1699" s="5">
        <f>E1699/D1699</f>
        <v>0.20208000000000001</v>
      </c>
      <c r="R1699" s="8">
        <f>E1699/N1699</f>
        <v>114.81818181818181</v>
      </c>
      <c r="S1699" s="9" t="str">
        <f>LEFT(P1699, SEARCH("/",P1699,1)-1)</f>
        <v>music</v>
      </c>
      <c r="T1699" s="9" t="str">
        <f>RIGHT(P1699,LEN(P1699)-SEARCH("/",P1699,1))</f>
        <v>faith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9">
        <f>(((I1700/60)/60/24)+DATE(1970,1,1)+(-5/24))</f>
        <v>42819.939583333333</v>
      </c>
      <c r="K1700">
        <v>1488430760</v>
      </c>
      <c r="L1700" s="19">
        <f>(((K1700/60)/60/24)+DATE(1970,1,1)+(-5/24))</f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5">
        <f>E1700/D1700</f>
        <v>0</v>
      </c>
      <c r="R1700" s="8" t="e">
        <f>E1700/N1700</f>
        <v>#DIV/0!</v>
      </c>
      <c r="S1700" s="9" t="str">
        <f>LEFT(P1700, SEARCH("/",P1700,1)-1)</f>
        <v>music</v>
      </c>
      <c r="T1700" s="9" t="str">
        <f>RIGHT(P1700,LEN(P1700)-SEARCH("/",P1700,1))</f>
        <v>faith</v>
      </c>
    </row>
    <row r="1701" spans="1:20" ht="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9">
        <f>(((I1701/60)/60/24)+DATE(1970,1,1)+(-5/24))</f>
        <v>42836.655613425923</v>
      </c>
      <c r="K1701">
        <v>1489351445</v>
      </c>
      <c r="L1701" s="19">
        <f>(((K1701/60)/60/24)+DATE(1970,1,1)+(-5/24))</f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5">
        <f>E1701/D1701</f>
        <v>4.2311459353574929E-2</v>
      </c>
      <c r="R1701" s="8">
        <f>E1701/N1701</f>
        <v>54</v>
      </c>
      <c r="S1701" s="9" t="str">
        <f>LEFT(P1701, SEARCH("/",P1701,1)-1)</f>
        <v>music</v>
      </c>
      <c r="T1701" s="9" t="str">
        <f>RIGHT(P1701,LEN(P1701)-SEARCH("/",P1701,1))</f>
        <v>faith</v>
      </c>
    </row>
    <row r="1702" spans="1:20" ht="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9">
        <f>(((I1702/60)/60/24)+DATE(1970,1,1)+(-5/24))</f>
        <v>42825.958333333336</v>
      </c>
      <c r="K1702">
        <v>1488418990</v>
      </c>
      <c r="L1702" s="19">
        <f>(((K1702/60)/60/24)+DATE(1970,1,1)+(-5/24))</f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5">
        <f>E1702/D1702</f>
        <v>0.2606</v>
      </c>
      <c r="R1702" s="8">
        <f>E1702/N1702</f>
        <v>65.974683544303801</v>
      </c>
      <c r="S1702" s="9" t="str">
        <f>LEFT(P1702, SEARCH("/",P1702,1)-1)</f>
        <v>music</v>
      </c>
      <c r="T1702" s="9" t="str">
        <f>RIGHT(P1702,LEN(P1702)-SEARCH("/",P1702,1))</f>
        <v>faith</v>
      </c>
    </row>
    <row r="1703" spans="1:20" ht="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9">
        <f>(((I1703/60)/60/24)+DATE(1970,1,1)+(-5/24))</f>
        <v>42019.456076388888</v>
      </c>
      <c r="K1703">
        <v>1418745405</v>
      </c>
      <c r="L1703" s="19">
        <f>(((K1703/60)/60/24)+DATE(1970,1,1)+(-5/24))</f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5">
        <f>E1703/D1703</f>
        <v>1.9801980198019802E-3</v>
      </c>
      <c r="R1703" s="8">
        <f>E1703/N1703</f>
        <v>5</v>
      </c>
      <c r="S1703" s="9" t="str">
        <f>LEFT(P1703, SEARCH("/",P1703,1)-1)</f>
        <v>music</v>
      </c>
      <c r="T1703" s="9" t="str">
        <f>RIGHT(P1703,LEN(P1703)-SEARCH("/",P1703,1))</f>
        <v>faith</v>
      </c>
    </row>
    <row r="1704" spans="1:2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9">
        <f>(((I1704/60)/60/24)+DATE(1970,1,1)+(-5/24))</f>
        <v>42093.619791666664</v>
      </c>
      <c r="K1704">
        <v>1425156750</v>
      </c>
      <c r="L1704" s="19">
        <f>(((K1704/60)/60/24)+DATE(1970,1,1)+(-5/24))</f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5">
        <f>E1704/D1704</f>
        <v>6.0606060606060605E-5</v>
      </c>
      <c r="R1704" s="8">
        <f>E1704/N1704</f>
        <v>1</v>
      </c>
      <c r="S1704" s="9" t="str">
        <f>LEFT(P1704, SEARCH("/",P1704,1)-1)</f>
        <v>music</v>
      </c>
      <c r="T1704" s="9" t="str">
        <f>RIGHT(P1704,LEN(P1704)-SEARCH("/",P1704,1))</f>
        <v>faith</v>
      </c>
    </row>
    <row r="1705" spans="1:20" ht="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9">
        <f>(((I1705/60)/60/24)+DATE(1970,1,1)+(-5/24))</f>
        <v>42247.073344907411</v>
      </c>
      <c r="K1705">
        <v>1435819537</v>
      </c>
      <c r="L1705" s="19">
        <f>(((K1705/60)/60/24)+DATE(1970,1,1)+(-5/24))</f>
        <v>42187.073344907411</v>
      </c>
      <c r="M1705" t="b">
        <v>0</v>
      </c>
      <c r="N1705">
        <v>2</v>
      </c>
      <c r="O1705" t="b">
        <v>0</v>
      </c>
      <c r="P1705" t="s">
        <v>8293</v>
      </c>
      <c r="Q1705" s="5">
        <f>E1705/D1705</f>
        <v>1.0200000000000001E-2</v>
      </c>
      <c r="R1705" s="8">
        <f>E1705/N1705</f>
        <v>25.5</v>
      </c>
      <c r="S1705" s="9" t="str">
        <f>LEFT(P1705, SEARCH("/",P1705,1)-1)</f>
        <v>music</v>
      </c>
      <c r="T1705" s="9" t="str">
        <f>RIGHT(P1705,LEN(P1705)-SEARCH("/",P1705,1))</f>
        <v>faith</v>
      </c>
    </row>
    <row r="1706" spans="1:20" ht="30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9">
        <f>(((I1706/60)/60/24)+DATE(1970,1,1)+(-5/24))</f>
        <v>42050.931400462963</v>
      </c>
      <c r="K1706">
        <v>1421464873</v>
      </c>
      <c r="L1706" s="19">
        <f>(((K1706/60)/60/24)+DATE(1970,1,1)+(-5/24))</f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5">
        <f>E1706/D1706</f>
        <v>0.65100000000000002</v>
      </c>
      <c r="R1706" s="8">
        <f>E1706/N1706</f>
        <v>118.36363636363636</v>
      </c>
      <c r="S1706" s="9" t="str">
        <f>LEFT(P1706, SEARCH("/",P1706,1)-1)</f>
        <v>music</v>
      </c>
      <c r="T1706" s="9" t="str">
        <f>RIGHT(P1706,LEN(P1706)-SEARCH("/",P1706,1))</f>
        <v>faith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9">
        <f>(((I1707/60)/60/24)+DATE(1970,1,1)+(-5/24))</f>
        <v>42256.458333333336</v>
      </c>
      <c r="K1707">
        <v>1440807846</v>
      </c>
      <c r="L1707" s="19">
        <f>(((K1707/60)/60/24)+DATE(1970,1,1)+(-5/24))</f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5">
        <f>E1707/D1707</f>
        <v>0</v>
      </c>
      <c r="R1707" s="8" t="e">
        <f>E1707/N1707</f>
        <v>#DIV/0!</v>
      </c>
      <c r="S1707" s="9" t="str">
        <f>LEFT(P1707, SEARCH("/",P1707,1)-1)</f>
        <v>music</v>
      </c>
      <c r="T1707" s="9" t="str">
        <f>RIGHT(P1707,LEN(P1707)-SEARCH("/",P1707,1))</f>
        <v>faith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9">
        <f>(((I1708/60)/60/24)+DATE(1970,1,1)+(-5/24))</f>
        <v>42239.098055555551</v>
      </c>
      <c r="K1708">
        <v>1435130472</v>
      </c>
      <c r="L1708" s="19">
        <f>(((K1708/60)/60/24)+DATE(1970,1,1)+(-5/24))</f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5">
        <f>E1708/D1708</f>
        <v>0</v>
      </c>
      <c r="R1708" s="8" t="e">
        <f>E1708/N1708</f>
        <v>#DIV/0!</v>
      </c>
      <c r="S1708" s="9" t="str">
        <f>LEFT(P1708, SEARCH("/",P1708,1)-1)</f>
        <v>music</v>
      </c>
      <c r="T1708" s="9" t="str">
        <f>RIGHT(P1708,LEN(P1708)-SEARCH("/",P1708,1))</f>
        <v>faith</v>
      </c>
    </row>
    <row r="1709" spans="1:20" ht="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9">
        <f>(((I1709/60)/60/24)+DATE(1970,1,1)+(-5/24))</f>
        <v>42457.471006944441</v>
      </c>
      <c r="K1709">
        <v>1456593495</v>
      </c>
      <c r="L1709" s="19">
        <f>(((K1709/60)/60/24)+DATE(1970,1,1)+(-5/24))</f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5">
        <f>E1709/D1709</f>
        <v>9.74E-2</v>
      </c>
      <c r="R1709" s="8">
        <f>E1709/N1709</f>
        <v>54.111111111111114</v>
      </c>
      <c r="S1709" s="9" t="str">
        <f>LEFT(P1709, SEARCH("/",P1709,1)-1)</f>
        <v>music</v>
      </c>
      <c r="T1709" s="9" t="str">
        <f>RIGHT(P1709,LEN(P1709)-SEARCH("/",P1709,1))</f>
        <v>faith</v>
      </c>
    </row>
    <row r="1710" spans="1:20" ht="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9">
        <f>(((I1710/60)/60/24)+DATE(1970,1,1)+(-5/24))</f>
        <v>42491.658634259256</v>
      </c>
      <c r="K1710">
        <v>1458679706</v>
      </c>
      <c r="L1710" s="19">
        <f>(((K1710/60)/60/24)+DATE(1970,1,1)+(-5/24))</f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5">
        <f>E1710/D1710</f>
        <v>0</v>
      </c>
      <c r="R1710" s="8" t="e">
        <f>E1710/N1710</f>
        <v>#DIV/0!</v>
      </c>
      <c r="S1710" s="9" t="str">
        <f>LEFT(P1710, SEARCH("/",P1710,1)-1)</f>
        <v>music</v>
      </c>
      <c r="T1710" s="9" t="str">
        <f>RIGHT(P1710,LEN(P1710)-SEARCH("/",P1710,1))</f>
        <v>faith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9">
        <f>(((I1711/60)/60/24)+DATE(1970,1,1)+(-5/24))</f>
        <v>41882.610416666663</v>
      </c>
      <c r="K1711">
        <v>1405949514</v>
      </c>
      <c r="L1711" s="19">
        <f>(((K1711/60)/60/24)+DATE(1970,1,1)+(-5/24))</f>
        <v>41841.355486111104</v>
      </c>
      <c r="M1711" t="b">
        <v>0</v>
      </c>
      <c r="N1711">
        <v>4</v>
      </c>
      <c r="O1711" t="b">
        <v>0</v>
      </c>
      <c r="P1711" t="s">
        <v>8293</v>
      </c>
      <c r="Q1711" s="5">
        <f>E1711/D1711</f>
        <v>4.8571428571428571E-2</v>
      </c>
      <c r="R1711" s="8">
        <f>E1711/N1711</f>
        <v>21.25</v>
      </c>
      <c r="S1711" s="9" t="str">
        <f>LEFT(P1711, SEARCH("/",P1711,1)-1)</f>
        <v>music</v>
      </c>
      <c r="T1711" s="9" t="str">
        <f>RIGHT(P1711,LEN(P1711)-SEARCH("/",P1711,1))</f>
        <v>faith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9">
        <f>(((I1712/60)/60/24)+DATE(1970,1,1)+(-5/24))</f>
        <v>42387.333333333336</v>
      </c>
      <c r="K1712">
        <v>1449151888</v>
      </c>
      <c r="L1712" s="19">
        <f>(((K1712/60)/60/24)+DATE(1970,1,1)+(-5/24))</f>
        <v>42341.382962962954</v>
      </c>
      <c r="M1712" t="b">
        <v>0</v>
      </c>
      <c r="N1712">
        <v>1</v>
      </c>
      <c r="O1712" t="b">
        <v>0</v>
      </c>
      <c r="P1712" t="s">
        <v>8293</v>
      </c>
      <c r="Q1712" s="5">
        <f>E1712/D1712</f>
        <v>6.7999999999999996E-3</v>
      </c>
      <c r="R1712" s="8">
        <f>E1712/N1712</f>
        <v>34</v>
      </c>
      <c r="S1712" s="9" t="str">
        <f>LEFT(P1712, SEARCH("/",P1712,1)-1)</f>
        <v>music</v>
      </c>
      <c r="T1712" s="9" t="str">
        <f>RIGHT(P1712,LEN(P1712)-SEARCH("/",P1712,1))</f>
        <v>faith</v>
      </c>
    </row>
    <row r="1713" spans="1:20" ht="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9">
        <f>(((I1713/60)/60/24)+DATE(1970,1,1)+(-5/24))</f>
        <v>41883.437893518516</v>
      </c>
      <c r="K1713">
        <v>1406907034</v>
      </c>
      <c r="L1713" s="19">
        <f>(((K1713/60)/60/24)+DATE(1970,1,1)+(-5/24))</f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5">
        <f>E1713/D1713</f>
        <v>0.105</v>
      </c>
      <c r="R1713" s="8">
        <f>E1713/N1713</f>
        <v>525</v>
      </c>
      <c r="S1713" s="9" t="str">
        <f>LEFT(P1713, SEARCH("/",P1713,1)-1)</f>
        <v>music</v>
      </c>
      <c r="T1713" s="9" t="str">
        <f>RIGHT(P1713,LEN(P1713)-SEARCH("/",P1713,1))</f>
        <v>faith</v>
      </c>
    </row>
    <row r="1714" spans="1:20" ht="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9">
        <f>(((I1714/60)/60/24)+DATE(1970,1,1)+(-5/24))</f>
        <v>42185.705474537033</v>
      </c>
      <c r="K1714">
        <v>1430517353</v>
      </c>
      <c r="L1714" s="19">
        <f>(((K1714/60)/60/24)+DATE(1970,1,1)+(-5/24))</f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5">
        <f>E1714/D1714</f>
        <v>0</v>
      </c>
      <c r="R1714" s="8" t="e">
        <f>E1714/N1714</f>
        <v>#DIV/0!</v>
      </c>
      <c r="S1714" s="9" t="str">
        <f>LEFT(P1714, SEARCH("/",P1714,1)-1)</f>
        <v>music</v>
      </c>
      <c r="T1714" s="9" t="str">
        <f>RIGHT(P1714,LEN(P1714)-SEARCH("/",P1714,1))</f>
        <v>faith</v>
      </c>
    </row>
    <row r="1715" spans="1:20" ht="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9">
        <f>(((I1715/60)/60/24)+DATE(1970,1,1)+(-5/24))</f>
        <v>41917.592731481483</v>
      </c>
      <c r="K1715">
        <v>1409944412</v>
      </c>
      <c r="L1715" s="19">
        <f>(((K1715/60)/60/24)+DATE(1970,1,1)+(-5/24))</f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5">
        <f>E1715/D1715</f>
        <v>1.6666666666666666E-2</v>
      </c>
      <c r="R1715" s="8">
        <f>E1715/N1715</f>
        <v>50</v>
      </c>
      <c r="S1715" s="9" t="str">
        <f>LEFT(P1715, SEARCH("/",P1715,1)-1)</f>
        <v>music</v>
      </c>
      <c r="T1715" s="9" t="str">
        <f>RIGHT(P1715,LEN(P1715)-SEARCH("/",P1715,1))</f>
        <v>faith</v>
      </c>
    </row>
    <row r="1716" spans="1:20" ht="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9">
        <f>(((I1716/60)/60/24)+DATE(1970,1,1)+(-5/24))</f>
        <v>42125.710196759253</v>
      </c>
      <c r="K1716">
        <v>1427925761</v>
      </c>
      <c r="L1716" s="19">
        <f>(((K1716/60)/60/24)+DATE(1970,1,1)+(-5/24))</f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5">
        <f>E1716/D1716</f>
        <v>7.868E-2</v>
      </c>
      <c r="R1716" s="8">
        <f>E1716/N1716</f>
        <v>115.70588235294117</v>
      </c>
      <c r="S1716" s="9" t="str">
        <f>LEFT(P1716, SEARCH("/",P1716,1)-1)</f>
        <v>music</v>
      </c>
      <c r="T1716" s="9" t="str">
        <f>RIGHT(P1716,LEN(P1716)-SEARCH("/",P1716,1))</f>
        <v>faith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9">
        <f>(((I1717/60)/60/24)+DATE(1970,1,1)+(-5/24))</f>
        <v>42093.931944444441</v>
      </c>
      <c r="K1717">
        <v>1425186785</v>
      </c>
      <c r="L1717" s="19">
        <f>(((K1717/60)/60/24)+DATE(1970,1,1)+(-5/24))</f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5">
        <f>E1717/D1717</f>
        <v>2.2000000000000001E-3</v>
      </c>
      <c r="R1717" s="8">
        <f>E1717/N1717</f>
        <v>5.5</v>
      </c>
      <c r="S1717" s="9" t="str">
        <f>LEFT(P1717, SEARCH("/",P1717,1)-1)</f>
        <v>music</v>
      </c>
      <c r="T1717" s="9" t="str">
        <f>RIGHT(P1717,LEN(P1717)-SEARCH("/",P1717,1))</f>
        <v>faith</v>
      </c>
    </row>
    <row r="1718" spans="1:20" ht="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9">
        <f>(((I1718/60)/60/24)+DATE(1970,1,1)+(-5/24))</f>
        <v>42713.410868055551</v>
      </c>
      <c r="K1718">
        <v>1477835499</v>
      </c>
      <c r="L1718" s="19">
        <f>(((K1718/60)/60/24)+DATE(1970,1,1)+(-5/24))</f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5">
        <f>E1718/D1718</f>
        <v>7.4999999999999997E-2</v>
      </c>
      <c r="R1718" s="8">
        <f>E1718/N1718</f>
        <v>50</v>
      </c>
      <c r="S1718" s="9" t="str">
        <f>LEFT(P1718, SEARCH("/",P1718,1)-1)</f>
        <v>music</v>
      </c>
      <c r="T1718" s="9" t="str">
        <f>RIGHT(P1718,LEN(P1718)-SEARCH("/",P1718,1))</f>
        <v>faith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9">
        <f>(((I1719/60)/60/24)+DATE(1970,1,1)+(-5/24))</f>
        <v>42480.958333333336</v>
      </c>
      <c r="K1719">
        <v>1459467238</v>
      </c>
      <c r="L1719" s="19">
        <f>(((K1719/60)/60/24)+DATE(1970,1,1)+(-5/24))</f>
        <v>42460.773587962954</v>
      </c>
      <c r="M1719" t="b">
        <v>0</v>
      </c>
      <c r="N1719">
        <v>41</v>
      </c>
      <c r="O1719" t="b">
        <v>0</v>
      </c>
      <c r="P1719" t="s">
        <v>8293</v>
      </c>
      <c r="Q1719" s="5">
        <f>E1719/D1719</f>
        <v>0.42725880551301687</v>
      </c>
      <c r="R1719" s="8">
        <f>E1719/N1719</f>
        <v>34.024390243902438</v>
      </c>
      <c r="S1719" s="9" t="str">
        <f>LEFT(P1719, SEARCH("/",P1719,1)-1)</f>
        <v>music</v>
      </c>
      <c r="T1719" s="9" t="str">
        <f>RIGHT(P1719,LEN(P1719)-SEARCH("/",P1719,1))</f>
        <v>faith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9">
        <f>(((I1720/60)/60/24)+DATE(1970,1,1)+(-5/24))</f>
        <v>42503.999305555553</v>
      </c>
      <c r="K1720">
        <v>1459435149</v>
      </c>
      <c r="L1720" s="19">
        <f>(((K1720/60)/60/24)+DATE(1970,1,1)+(-5/24))</f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5">
        <f>E1720/D1720</f>
        <v>2.142857142857143E-3</v>
      </c>
      <c r="R1720" s="8">
        <f>E1720/N1720</f>
        <v>37.5</v>
      </c>
      <c r="S1720" s="9" t="str">
        <f>LEFT(P1720, SEARCH("/",P1720,1)-1)</f>
        <v>music</v>
      </c>
      <c r="T1720" s="9" t="str">
        <f>RIGHT(P1720,LEN(P1720)-SEARCH("/",P1720,1))</f>
        <v>faith</v>
      </c>
    </row>
    <row r="1721" spans="1:20" ht="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9">
        <f>(((I1721/60)/60/24)+DATE(1970,1,1)+(-5/24))</f>
        <v>41899.326284722221</v>
      </c>
      <c r="K1721">
        <v>1408366191</v>
      </c>
      <c r="L1721" s="19">
        <f>(((K1721/60)/60/24)+DATE(1970,1,1)+(-5/24))</f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5">
        <f>E1721/D1721</f>
        <v>8.7500000000000008E-3</v>
      </c>
      <c r="R1721" s="8">
        <f>E1721/N1721</f>
        <v>11.666666666666666</v>
      </c>
      <c r="S1721" s="9" t="str">
        <f>LEFT(P1721, SEARCH("/",P1721,1)-1)</f>
        <v>music</v>
      </c>
      <c r="T1721" s="9" t="str">
        <f>RIGHT(P1721,LEN(P1721)-SEARCH("/",P1721,1))</f>
        <v>faith</v>
      </c>
    </row>
    <row r="1722" spans="1:20" ht="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9">
        <f>(((I1722/60)/60/24)+DATE(1970,1,1)+(-5/24))</f>
        <v>41952.616562499999</v>
      </c>
      <c r="K1722">
        <v>1412966871</v>
      </c>
      <c r="L1722" s="19">
        <f>(((K1722/60)/60/24)+DATE(1970,1,1)+(-5/24))</f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5">
        <f>E1722/D1722</f>
        <v>5.6250000000000001E-2</v>
      </c>
      <c r="R1722" s="8">
        <f>E1722/N1722</f>
        <v>28.125</v>
      </c>
      <c r="S1722" s="9" t="str">
        <f>LEFT(P1722, SEARCH("/",P1722,1)-1)</f>
        <v>music</v>
      </c>
      <c r="T1722" s="9" t="str">
        <f>RIGHT(P1722,LEN(P1722)-SEARCH("/",P1722,1))</f>
        <v>faith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9">
        <f>(((I1723/60)/60/24)+DATE(1970,1,1)+(-5/24))</f>
        <v>42349.25304398148</v>
      </c>
      <c r="K1723">
        <v>1447239863</v>
      </c>
      <c r="L1723" s="19">
        <f>(((K1723/60)/60/24)+DATE(1970,1,1)+(-5/24))</f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5">
        <f>E1723/D1723</f>
        <v>0</v>
      </c>
      <c r="R1723" s="8" t="e">
        <f>E1723/N1723</f>
        <v>#DIV/0!</v>
      </c>
      <c r="S1723" s="9" t="str">
        <f>LEFT(P1723, SEARCH("/",P1723,1)-1)</f>
        <v>music</v>
      </c>
      <c r="T1723" s="9" t="str">
        <f>RIGHT(P1723,LEN(P1723)-SEARCH("/",P1723,1))</f>
        <v>faith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9">
        <f>(((I1724/60)/60/24)+DATE(1970,1,1)+(-5/24))</f>
        <v>42462.798611111109</v>
      </c>
      <c r="K1724">
        <v>1456441429</v>
      </c>
      <c r="L1724" s="19">
        <f>(((K1724/60)/60/24)+DATE(1970,1,1)+(-5/24))</f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5">
        <f>E1724/D1724</f>
        <v>3.4722222222222224E-4</v>
      </c>
      <c r="R1724" s="8">
        <f>E1724/N1724</f>
        <v>1</v>
      </c>
      <c r="S1724" s="9" t="str">
        <f>LEFT(P1724, SEARCH("/",P1724,1)-1)</f>
        <v>music</v>
      </c>
      <c r="T1724" s="9" t="str">
        <f>RIGHT(P1724,LEN(P1724)-SEARCH("/",P1724,1))</f>
        <v>faith</v>
      </c>
    </row>
    <row r="1725" spans="1:20" ht="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9">
        <f>(((I1725/60)/60/24)+DATE(1970,1,1)+(-5/24))</f>
        <v>42186.041666666664</v>
      </c>
      <c r="K1725">
        <v>1430855315</v>
      </c>
      <c r="L1725" s="19">
        <f>(((K1725/60)/60/24)+DATE(1970,1,1)+(-5/24))</f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5">
        <f>E1725/D1725</f>
        <v>6.5000000000000002E-2</v>
      </c>
      <c r="R1725" s="8">
        <f>E1725/N1725</f>
        <v>216.66666666666666</v>
      </c>
      <c r="S1725" s="9" t="str">
        <f>LEFT(P1725, SEARCH("/",P1725,1)-1)</f>
        <v>music</v>
      </c>
      <c r="T1725" s="9" t="str">
        <f>RIGHT(P1725,LEN(P1725)-SEARCH("/",P1725,1))</f>
        <v>faith</v>
      </c>
    </row>
    <row r="1726" spans="1:20" ht="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9">
        <f>(((I1726/60)/60/24)+DATE(1970,1,1)+(-5/24))</f>
        <v>41942.724097222221</v>
      </c>
      <c r="K1726">
        <v>1412115762</v>
      </c>
      <c r="L1726" s="19">
        <f>(((K1726/60)/60/24)+DATE(1970,1,1)+(-5/24))</f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5">
        <f>E1726/D1726</f>
        <v>5.8333333333333336E-3</v>
      </c>
      <c r="R1726" s="8">
        <f>E1726/N1726</f>
        <v>8.75</v>
      </c>
      <c r="S1726" s="9" t="str">
        <f>LEFT(P1726, SEARCH("/",P1726,1)-1)</f>
        <v>music</v>
      </c>
      <c r="T1726" s="9" t="str">
        <f>RIGHT(P1726,LEN(P1726)-SEARCH("/",P1726,1))</f>
        <v>faith</v>
      </c>
    </row>
    <row r="1727" spans="1:20" ht="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9">
        <f>(((I1727/60)/60/24)+DATE(1970,1,1)+(-5/24))</f>
        <v>41875.759826388887</v>
      </c>
      <c r="K1727">
        <v>1406330049</v>
      </c>
      <c r="L1727" s="19">
        <f>(((K1727/60)/60/24)+DATE(1970,1,1)+(-5/24))</f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5">
        <f>E1727/D1727</f>
        <v>0.10181818181818182</v>
      </c>
      <c r="R1727" s="8">
        <f>E1727/N1727</f>
        <v>62.222222222222221</v>
      </c>
      <c r="S1727" s="9" t="str">
        <f>LEFT(P1727, SEARCH("/",P1727,1)-1)</f>
        <v>music</v>
      </c>
      <c r="T1727" s="9" t="str">
        <f>RIGHT(P1727,LEN(P1727)-SEARCH("/",P1727,1))</f>
        <v>faith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9">
        <f>(((I1728/60)/60/24)+DATE(1970,1,1)+(-5/24))</f>
        <v>41817.711388888885</v>
      </c>
      <c r="K1728">
        <v>1401401064</v>
      </c>
      <c r="L1728" s="19">
        <f>(((K1728/60)/60/24)+DATE(1970,1,1)+(-5/24))</f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5">
        <f>E1728/D1728</f>
        <v>0.33784615384615385</v>
      </c>
      <c r="R1728" s="8">
        <f>E1728/N1728</f>
        <v>137.25</v>
      </c>
      <c r="S1728" s="9" t="str">
        <f>LEFT(P1728, SEARCH("/",P1728,1)-1)</f>
        <v>music</v>
      </c>
      <c r="T1728" s="9" t="str">
        <f>RIGHT(P1728,LEN(P1728)-SEARCH("/",P1728,1))</f>
        <v>faith</v>
      </c>
    </row>
    <row r="1729" spans="1:20" ht="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9">
        <f>(((I1729/60)/60/24)+DATE(1970,1,1)+(-5/24))</f>
        <v>42099.249999999993</v>
      </c>
      <c r="K1729">
        <v>1423520177</v>
      </c>
      <c r="L1729" s="19">
        <f>(((K1729/60)/60/24)+DATE(1970,1,1)+(-5/24))</f>
        <v>42044.719641203708</v>
      </c>
      <c r="M1729" t="b">
        <v>0</v>
      </c>
      <c r="N1729">
        <v>1</v>
      </c>
      <c r="O1729" t="b">
        <v>0</v>
      </c>
      <c r="P1729" t="s">
        <v>8293</v>
      </c>
      <c r="Q1729" s="5">
        <f>E1729/D1729</f>
        <v>3.3333333333333332E-4</v>
      </c>
      <c r="R1729" s="8">
        <f>E1729/N1729</f>
        <v>1</v>
      </c>
      <c r="S1729" s="9" t="str">
        <f>LEFT(P1729, SEARCH("/",P1729,1)-1)</f>
        <v>music</v>
      </c>
      <c r="T1729" s="9" t="str">
        <f>RIGHT(P1729,LEN(P1729)-SEARCH("/",P1729,1))</f>
        <v>faith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9">
        <f>(((I1730/60)/60/24)+DATE(1970,1,1)+(-5/24))</f>
        <v>42298.417523148142</v>
      </c>
      <c r="K1730">
        <v>1442847674</v>
      </c>
      <c r="L1730" s="19">
        <f>(((K1730/60)/60/24)+DATE(1970,1,1)+(-5/24))</f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5">
        <f>E1730/D1730</f>
        <v>0.68400000000000005</v>
      </c>
      <c r="R1730" s="8">
        <f>E1730/N1730</f>
        <v>122.14285714285714</v>
      </c>
      <c r="S1730" s="9" t="str">
        <f>LEFT(P1730, SEARCH("/",P1730,1)-1)</f>
        <v>music</v>
      </c>
      <c r="T1730" s="9" t="str">
        <f>RIGHT(P1730,LEN(P1730)-SEARCH("/",P1730,1))</f>
        <v>faith</v>
      </c>
    </row>
    <row r="1731" spans="1:20" ht="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9">
        <f>(((I1731/60)/60/24)+DATE(1970,1,1)+(-5/24))</f>
        <v>42530.843819444439</v>
      </c>
      <c r="K1731">
        <v>1460337306</v>
      </c>
      <c r="L1731" s="19">
        <f>(((K1731/60)/60/24)+DATE(1970,1,1)+(-5/24))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5">
        <f>E1731/D1731</f>
        <v>0</v>
      </c>
      <c r="R1731" s="8" t="e">
        <f>E1731/N1731</f>
        <v>#DIV/0!</v>
      </c>
      <c r="S1731" s="9" t="str">
        <f>LEFT(P1731, SEARCH("/",P1731,1)-1)</f>
        <v>music</v>
      </c>
      <c r="T1731" s="9" t="str">
        <f>RIGHT(P1731,LEN(P1731)-SEARCH("/",P1731,1))</f>
        <v>faith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9">
        <f>(((I1732/60)/60/24)+DATE(1970,1,1)+(-5/24))</f>
        <v>42301.879432870373</v>
      </c>
      <c r="K1732">
        <v>1443146783</v>
      </c>
      <c r="L1732" s="19">
        <f>(((K1732/60)/60/24)+DATE(1970,1,1)+(-5/24))</f>
        <v>42271.879432870373</v>
      </c>
      <c r="M1732" t="b">
        <v>0</v>
      </c>
      <c r="N1732">
        <v>0</v>
      </c>
      <c r="O1732" t="b">
        <v>0</v>
      </c>
      <c r="P1732" t="s">
        <v>8293</v>
      </c>
      <c r="Q1732" s="5">
        <f>E1732/D1732</f>
        <v>0</v>
      </c>
      <c r="R1732" s="8" t="e">
        <f>E1732/N1732</f>
        <v>#DIV/0!</v>
      </c>
      <c r="S1732" s="9" t="str">
        <f>LEFT(P1732, SEARCH("/",P1732,1)-1)</f>
        <v>music</v>
      </c>
      <c r="T1732" s="9" t="str">
        <f>RIGHT(P1732,LEN(P1732)-SEARCH("/",P1732,1))</f>
        <v>faith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9">
        <f>(((I1733/60)/60/24)+DATE(1970,1,1)+(-5/24))</f>
        <v>42166.416666666664</v>
      </c>
      <c r="K1733">
        <v>1432849552</v>
      </c>
      <c r="L1733" s="19">
        <f>(((K1733/60)/60/24)+DATE(1970,1,1)+(-5/24))</f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5">
        <f>E1733/D1733</f>
        <v>0</v>
      </c>
      <c r="R1733" s="8" t="e">
        <f>E1733/N1733</f>
        <v>#DIV/0!</v>
      </c>
      <c r="S1733" s="9" t="str">
        <f>LEFT(P1733, SEARCH("/",P1733,1)-1)</f>
        <v>music</v>
      </c>
      <c r="T1733" s="9" t="str">
        <f>RIGHT(P1733,LEN(P1733)-SEARCH("/",P1733,1))</f>
        <v>faith</v>
      </c>
    </row>
    <row r="1734" spans="1:20" ht="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9">
        <f>(((I1734/60)/60/24)+DATE(1970,1,1)+(-5/24))</f>
        <v>42384.999999999993</v>
      </c>
      <c r="K1734">
        <v>1447777481</v>
      </c>
      <c r="L1734" s="19">
        <f>(((K1734/60)/60/24)+DATE(1970,1,1)+(-5/24))</f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5">
        <f>E1734/D1734</f>
        <v>0</v>
      </c>
      <c r="R1734" s="8" t="e">
        <f>E1734/N1734</f>
        <v>#DIV/0!</v>
      </c>
      <c r="S1734" s="9" t="str">
        <f>LEFT(P1734, SEARCH("/",P1734,1)-1)</f>
        <v>music</v>
      </c>
      <c r="T1734" s="9" t="str">
        <f>RIGHT(P1734,LEN(P1734)-SEARCH("/",P1734,1))</f>
        <v>faith</v>
      </c>
    </row>
    <row r="1735" spans="1:20" ht="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9">
        <f>(((I1735/60)/60/24)+DATE(1970,1,1)+(-5/24))</f>
        <v>42626.687499999993</v>
      </c>
      <c r="K1735">
        <v>1472746374</v>
      </c>
      <c r="L1735" s="19">
        <f>(((K1735/60)/60/24)+DATE(1970,1,1)+(-5/24))</f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5">
        <f>E1735/D1735</f>
        <v>0</v>
      </c>
      <c r="R1735" s="8" t="e">
        <f>E1735/N1735</f>
        <v>#DIV/0!</v>
      </c>
      <c r="S1735" s="9" t="str">
        <f>LEFT(P1735, SEARCH("/",P1735,1)-1)</f>
        <v>music</v>
      </c>
      <c r="T1735" s="9" t="str">
        <f>RIGHT(P1735,LEN(P1735)-SEARCH("/",P1735,1))</f>
        <v>faith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9">
        <f>(((I1736/60)/60/24)+DATE(1970,1,1)+(-5/24))</f>
        <v>42131.828194444439</v>
      </c>
      <c r="K1736">
        <v>1428454356</v>
      </c>
      <c r="L1736" s="19">
        <f>(((K1736/60)/60/24)+DATE(1970,1,1)+(-5/24))</f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5">
        <f>E1736/D1736</f>
        <v>2.2222222222222223E-4</v>
      </c>
      <c r="R1736" s="8">
        <f>E1736/N1736</f>
        <v>1</v>
      </c>
      <c r="S1736" s="9" t="str">
        <f>LEFT(P1736, SEARCH("/",P1736,1)-1)</f>
        <v>music</v>
      </c>
      <c r="T1736" s="9" t="str">
        <f>RIGHT(P1736,LEN(P1736)-SEARCH("/",P1736,1))</f>
        <v>faith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9">
        <f>(((I1737/60)/60/24)+DATE(1970,1,1)+(-5/24))</f>
        <v>42589.605844907412</v>
      </c>
      <c r="K1737">
        <v>1468006345</v>
      </c>
      <c r="L1737" s="19">
        <f>(((K1737/60)/60/24)+DATE(1970,1,1)+(-5/24))</f>
        <v>42559.605844907412</v>
      </c>
      <c r="M1737" t="b">
        <v>0</v>
      </c>
      <c r="N1737">
        <v>2</v>
      </c>
      <c r="O1737" t="b">
        <v>0</v>
      </c>
      <c r="P1737" t="s">
        <v>8293</v>
      </c>
      <c r="Q1737" s="5">
        <f>E1737/D1737</f>
        <v>0.11</v>
      </c>
      <c r="R1737" s="8">
        <f>E1737/N1737</f>
        <v>55</v>
      </c>
      <c r="S1737" s="9" t="str">
        <f>LEFT(P1737, SEARCH("/",P1737,1)-1)</f>
        <v>music</v>
      </c>
      <c r="T1737" s="9" t="str">
        <f>RIGHT(P1737,LEN(P1737)-SEARCH("/",P1737,1))</f>
        <v>faith</v>
      </c>
    </row>
    <row r="1738" spans="1:20" ht="30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9">
        <f>(((I1738/60)/60/24)+DATE(1970,1,1)+(-5/24))</f>
        <v>42316.694826388884</v>
      </c>
      <c r="K1738">
        <v>1444423233</v>
      </c>
      <c r="L1738" s="19">
        <f>(((K1738/60)/60/24)+DATE(1970,1,1)+(-5/24))</f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5">
        <f>E1738/D1738</f>
        <v>7.3333333333333332E-3</v>
      </c>
      <c r="R1738" s="8">
        <f>E1738/N1738</f>
        <v>22</v>
      </c>
      <c r="S1738" s="9" t="str">
        <f>LEFT(P1738, SEARCH("/",P1738,1)-1)</f>
        <v>music</v>
      </c>
      <c r="T1738" s="9" t="str">
        <f>RIGHT(P1738,LEN(P1738)-SEARCH("/",P1738,1))</f>
        <v>faith</v>
      </c>
    </row>
    <row r="1739" spans="1:20" ht="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9">
        <f>(((I1739/60)/60/24)+DATE(1970,1,1)+(-5/24))</f>
        <v>42205.740648148152</v>
      </c>
      <c r="K1739">
        <v>1434840392</v>
      </c>
      <c r="L1739" s="19">
        <f>(((K1739/60)/60/24)+DATE(1970,1,1)+(-5/24))</f>
        <v>42175.740648148152</v>
      </c>
      <c r="M1739" t="b">
        <v>0</v>
      </c>
      <c r="N1739">
        <v>15</v>
      </c>
      <c r="O1739" t="b">
        <v>0</v>
      </c>
      <c r="P1739" t="s">
        <v>8293</v>
      </c>
      <c r="Q1739" s="5">
        <f>E1739/D1739</f>
        <v>0.21249999999999999</v>
      </c>
      <c r="R1739" s="8">
        <f>E1739/N1739</f>
        <v>56.666666666666664</v>
      </c>
      <c r="S1739" s="9" t="str">
        <f>LEFT(P1739, SEARCH("/",P1739,1)-1)</f>
        <v>music</v>
      </c>
      <c r="T1739" s="9" t="str">
        <f>RIGHT(P1739,LEN(P1739)-SEARCH("/",P1739,1))</f>
        <v>faith</v>
      </c>
    </row>
    <row r="1740" spans="1:20" ht="30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9">
        <f>(((I1740/60)/60/24)+DATE(1970,1,1)+(-5/24))</f>
        <v>41914.665995370371</v>
      </c>
      <c r="K1740">
        <v>1409691542</v>
      </c>
      <c r="L1740" s="19">
        <f>(((K1740/60)/60/24)+DATE(1970,1,1)+(-5/24))</f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5">
        <f>E1740/D1740</f>
        <v>4.0000000000000001E-3</v>
      </c>
      <c r="R1740" s="8">
        <f>E1740/N1740</f>
        <v>20</v>
      </c>
      <c r="S1740" s="9" t="str">
        <f>LEFT(P1740, SEARCH("/",P1740,1)-1)</f>
        <v>music</v>
      </c>
      <c r="T1740" s="9" t="str">
        <f>RIGHT(P1740,LEN(P1740)-SEARCH("/",P1740,1))</f>
        <v>faith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9">
        <f>(((I1741/60)/60/24)+DATE(1970,1,1)+(-5/24))</f>
        <v>42494.624212962961</v>
      </c>
      <c r="K1741">
        <v>1457297932</v>
      </c>
      <c r="L1741" s="19">
        <f>(((K1741/60)/60/24)+DATE(1970,1,1)+(-5/24))</f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5">
        <f>E1741/D1741</f>
        <v>1E-3</v>
      </c>
      <c r="R1741" s="8">
        <f>E1741/N1741</f>
        <v>1</v>
      </c>
      <c r="S1741" s="9" t="str">
        <f>LEFT(P1741, SEARCH("/",P1741,1)-1)</f>
        <v>music</v>
      </c>
      <c r="T1741" s="9" t="str">
        <f>RIGHT(P1741,LEN(P1741)-SEARCH("/",P1741,1))</f>
        <v>faith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9">
        <f>(((I1742/60)/60/24)+DATE(1970,1,1)+(-5/24))</f>
        <v>42201.60905092593</v>
      </c>
      <c r="K1742">
        <v>1434483422</v>
      </c>
      <c r="L1742" s="19">
        <f>(((K1742/60)/60/24)+DATE(1970,1,1)+(-5/24))</f>
        <v>42171.60905092593</v>
      </c>
      <c r="M1742" t="b">
        <v>0</v>
      </c>
      <c r="N1742">
        <v>0</v>
      </c>
      <c r="O1742" t="b">
        <v>0</v>
      </c>
      <c r="P1742" t="s">
        <v>8293</v>
      </c>
      <c r="Q1742" s="5">
        <f>E1742/D1742</f>
        <v>0</v>
      </c>
      <c r="R1742" s="8" t="e">
        <f>E1742/N1742</f>
        <v>#DIV/0!</v>
      </c>
      <c r="S1742" s="9" t="str">
        <f>LEFT(P1742, SEARCH("/",P1742,1)-1)</f>
        <v>music</v>
      </c>
      <c r="T1742" s="9" t="str">
        <f>RIGHT(P1742,LEN(P1742)-SEARCH("/",P1742,1))</f>
        <v>faith</v>
      </c>
    </row>
    <row r="1743" spans="1:20" ht="30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9">
        <f>(((I1743/60)/60/24)+DATE(1970,1,1)+(-5/24))</f>
        <v>42165.419803240737</v>
      </c>
      <c r="K1743">
        <v>1430060671</v>
      </c>
      <c r="L1743" s="19">
        <f>(((K1743/60)/60/24)+DATE(1970,1,1)+(-5/24))</f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5">
        <f>E1743/D1743</f>
        <v>1.1083333333333334</v>
      </c>
      <c r="R1743" s="8">
        <f>E1743/N1743</f>
        <v>25.576923076923077</v>
      </c>
      <c r="S1743" s="9" t="str">
        <f>LEFT(P1743, SEARCH("/",P1743,1)-1)</f>
        <v>photography</v>
      </c>
      <c r="T1743" s="9" t="str">
        <f>RIGHT(P1743,LEN(P1743)-SEARCH("/",P1743,1))</f>
        <v>photobooks</v>
      </c>
    </row>
    <row r="1744" spans="1:20" ht="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9">
        <f>(((I1744/60)/60/24)+DATE(1970,1,1)+(-5/24))</f>
        <v>42742.666666666664</v>
      </c>
      <c r="K1744">
        <v>1481058170</v>
      </c>
      <c r="L1744" s="19">
        <f>(((K1744/60)/60/24)+DATE(1970,1,1)+(-5/24))</f>
        <v>42710.668634259251</v>
      </c>
      <c r="M1744" t="b">
        <v>0</v>
      </c>
      <c r="N1744">
        <v>34</v>
      </c>
      <c r="O1744" t="b">
        <v>1</v>
      </c>
      <c r="P1744" t="s">
        <v>8285</v>
      </c>
      <c r="Q1744" s="5">
        <f>E1744/D1744</f>
        <v>1.0874999999999999</v>
      </c>
      <c r="R1744" s="8">
        <f>E1744/N1744</f>
        <v>63.970588235294116</v>
      </c>
      <c r="S1744" s="9" t="str">
        <f>LEFT(P1744, SEARCH("/",P1744,1)-1)</f>
        <v>photography</v>
      </c>
      <c r="T1744" s="9" t="str">
        <f>RIGHT(P1744,LEN(P1744)-SEARCH("/",P1744,1))</f>
        <v>photobooks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9">
        <f>(((I1745/60)/60/24)+DATE(1970,1,1)+(-5/24))</f>
        <v>42608.957638888889</v>
      </c>
      <c r="K1745">
        <v>1470348775</v>
      </c>
      <c r="L1745" s="19">
        <f>(((K1745/60)/60/24)+DATE(1970,1,1)+(-5/24))</f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5">
        <f>E1745/D1745</f>
        <v>1.0041666666666667</v>
      </c>
      <c r="R1745" s="8">
        <f>E1745/N1745</f>
        <v>89.925373134328353</v>
      </c>
      <c r="S1745" s="9" t="str">
        <f>LEFT(P1745, SEARCH("/",P1745,1)-1)</f>
        <v>photography</v>
      </c>
      <c r="T1745" s="9" t="str">
        <f>RIGHT(P1745,LEN(P1745)-SEARCH("/",P1745,1))</f>
        <v>photobooks</v>
      </c>
    </row>
    <row r="1746" spans="1:20" ht="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9">
        <f>(((I1746/60)/60/24)+DATE(1970,1,1)+(-5/24))</f>
        <v>42071.355057870365</v>
      </c>
      <c r="K1746">
        <v>1421937077</v>
      </c>
      <c r="L1746" s="19">
        <f>(((K1746/60)/60/24)+DATE(1970,1,1)+(-5/24))</f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5">
        <f>E1746/D1746</f>
        <v>1.1845454545454546</v>
      </c>
      <c r="R1746" s="8">
        <f>E1746/N1746</f>
        <v>93.071428571428569</v>
      </c>
      <c r="S1746" s="9" t="str">
        <f>LEFT(P1746, SEARCH("/",P1746,1)-1)</f>
        <v>photography</v>
      </c>
      <c r="T1746" s="9" t="str">
        <f>RIGHT(P1746,LEN(P1746)-SEARCH("/",P1746,1))</f>
        <v>photobooks</v>
      </c>
    </row>
    <row r="1747" spans="1:20" ht="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9">
        <f>(((I1747/60)/60/24)+DATE(1970,1,1)+(-5/24))</f>
        <v>42725.874999999993</v>
      </c>
      <c r="K1747">
        <v>1479276838</v>
      </c>
      <c r="L1747" s="19">
        <f>(((K1747/60)/60/24)+DATE(1970,1,1)+(-5/24))</f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5">
        <f>E1747/D1747</f>
        <v>1.1401428571428571</v>
      </c>
      <c r="R1747" s="8">
        <f>E1747/N1747</f>
        <v>89.674157303370791</v>
      </c>
      <c r="S1747" s="9" t="str">
        <f>LEFT(P1747, SEARCH("/",P1747,1)-1)</f>
        <v>photography</v>
      </c>
      <c r="T1747" s="9" t="str">
        <f>RIGHT(P1747,LEN(P1747)-SEARCH("/",P1747,1))</f>
        <v>photobooks</v>
      </c>
    </row>
    <row r="1748" spans="1:20" ht="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9">
        <f>(((I1748/60)/60/24)+DATE(1970,1,1)+(-5/24))</f>
        <v>42697.874999999993</v>
      </c>
      <c r="K1748">
        <v>1477368867</v>
      </c>
      <c r="L1748" s="19">
        <f>(((K1748/60)/60/24)+DATE(1970,1,1)+(-5/24))</f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5">
        <f>E1748/D1748</f>
        <v>1.4810000000000001</v>
      </c>
      <c r="R1748" s="8">
        <f>E1748/N1748</f>
        <v>207.61682242990653</v>
      </c>
      <c r="S1748" s="9" t="str">
        <f>LEFT(P1748, SEARCH("/",P1748,1)-1)</f>
        <v>photography</v>
      </c>
      <c r="T1748" s="9" t="str">
        <f>RIGHT(P1748,LEN(P1748)-SEARCH("/",P1748,1))</f>
        <v>photobooks</v>
      </c>
    </row>
    <row r="1749" spans="1:20" ht="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9">
        <f>(((I1749/60)/60/24)+DATE(1970,1,1)+(-5/24))</f>
        <v>42321.416666666664</v>
      </c>
      <c r="K1749">
        <v>1444904830</v>
      </c>
      <c r="L1749" s="19">
        <f>(((K1749/60)/60/24)+DATE(1970,1,1)+(-5/24))</f>
        <v>42292.227199074077</v>
      </c>
      <c r="M1749" t="b">
        <v>0</v>
      </c>
      <c r="N1749">
        <v>159</v>
      </c>
      <c r="O1749" t="b">
        <v>1</v>
      </c>
      <c r="P1749" t="s">
        <v>8285</v>
      </c>
      <c r="Q1749" s="5">
        <f>E1749/D1749</f>
        <v>1.0495555555555556</v>
      </c>
      <c r="R1749" s="8">
        <f>E1749/N1749</f>
        <v>59.408805031446541</v>
      </c>
      <c r="S1749" s="9" t="str">
        <f>LEFT(P1749, SEARCH("/",P1749,1)-1)</f>
        <v>photography</v>
      </c>
      <c r="T1749" s="9" t="str">
        <f>RIGHT(P1749,LEN(P1749)-SEARCH("/",P1749,1))</f>
        <v>photobooks</v>
      </c>
    </row>
    <row r="1750" spans="1:20" ht="30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9">
        <f>(((I1750/60)/60/24)+DATE(1970,1,1)+(-5/24))</f>
        <v>42249.742395833331</v>
      </c>
      <c r="K1750">
        <v>1438642143</v>
      </c>
      <c r="L1750" s="19">
        <f>(((K1750/60)/60/24)+DATE(1970,1,1)+(-5/24))</f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5">
        <f>E1750/D1750</f>
        <v>1.29948</v>
      </c>
      <c r="R1750" s="8">
        <f>E1750/N1750</f>
        <v>358.97237569060775</v>
      </c>
      <c r="S1750" s="9" t="str">
        <f>LEFT(P1750, SEARCH("/",P1750,1)-1)</f>
        <v>photography</v>
      </c>
      <c r="T1750" s="9" t="str">
        <f>RIGHT(P1750,LEN(P1750)-SEARCH("/",P1750,1))</f>
        <v>photobooks</v>
      </c>
    </row>
    <row r="1751" spans="1:20" ht="30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9">
        <f>(((I1751/60)/60/24)+DATE(1970,1,1)+(-5/24))</f>
        <v>42795.583333333336</v>
      </c>
      <c r="K1751">
        <v>1485213921</v>
      </c>
      <c r="L1751" s="19">
        <f>(((K1751/60)/60/24)+DATE(1970,1,1)+(-5/24))</f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5">
        <f>E1751/D1751</f>
        <v>1.2348756218905472</v>
      </c>
      <c r="R1751" s="8">
        <f>E1751/N1751</f>
        <v>94.736641221374043</v>
      </c>
      <c r="S1751" s="9" t="str">
        <f>LEFT(P1751, SEARCH("/",P1751,1)-1)</f>
        <v>photography</v>
      </c>
      <c r="T1751" s="9" t="str">
        <f>RIGHT(P1751,LEN(P1751)-SEARCH("/",P1751,1))</f>
        <v>photobooks</v>
      </c>
    </row>
    <row r="1752" spans="1:20" ht="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9">
        <f>(((I1752/60)/60/24)+DATE(1970,1,1)+(-5/24))</f>
        <v>42479.628518518519</v>
      </c>
      <c r="K1752">
        <v>1458936304</v>
      </c>
      <c r="L1752" s="19">
        <f>(((K1752/60)/60/24)+DATE(1970,1,1)+(-5/24))</f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5">
        <f>E1752/D1752</f>
        <v>2.0162</v>
      </c>
      <c r="R1752" s="8">
        <f>E1752/N1752</f>
        <v>80.647999999999996</v>
      </c>
      <c r="S1752" s="9" t="str">
        <f>LEFT(P1752, SEARCH("/",P1752,1)-1)</f>
        <v>photography</v>
      </c>
      <c r="T1752" s="9" t="str">
        <f>RIGHT(P1752,LEN(P1752)-SEARCH("/",P1752,1))</f>
        <v>photobooks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9">
        <f>(((I1753/60)/60/24)+DATE(1970,1,1)+(-5/24))</f>
        <v>42082.5315162037</v>
      </c>
      <c r="K1753">
        <v>1424198723</v>
      </c>
      <c r="L1753" s="19">
        <f>(((K1753/60)/60/24)+DATE(1970,1,1)+(-5/24))</f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5">
        <f>E1753/D1753</f>
        <v>1.0289999999999999</v>
      </c>
      <c r="R1753" s="8">
        <f>E1753/N1753</f>
        <v>168.68852459016392</v>
      </c>
      <c r="S1753" s="9" t="str">
        <f>LEFT(P1753, SEARCH("/",P1753,1)-1)</f>
        <v>photography</v>
      </c>
      <c r="T1753" s="9" t="str">
        <f>RIGHT(P1753,LEN(P1753)-SEARCH("/",P1753,1))</f>
        <v>photobooks</v>
      </c>
    </row>
    <row r="1754" spans="1:20" ht="30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9">
        <f>(((I1754/60)/60/24)+DATE(1970,1,1)+(-5/24))</f>
        <v>42657.044930555552</v>
      </c>
      <c r="K1754">
        <v>1473833082</v>
      </c>
      <c r="L1754" s="19">
        <f>(((K1754/60)/60/24)+DATE(1970,1,1)+(-5/24))</f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5">
        <f>E1754/D1754</f>
        <v>2.6016666666666666</v>
      </c>
      <c r="R1754" s="8">
        <f>E1754/N1754</f>
        <v>34.68888888888889</v>
      </c>
      <c r="S1754" s="9" t="str">
        <f>LEFT(P1754, SEARCH("/",P1754,1)-1)</f>
        <v>photography</v>
      </c>
      <c r="T1754" s="9" t="str">
        <f>RIGHT(P1754,LEN(P1754)-SEARCH("/",P1754,1))</f>
        <v>photobooks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9">
        <f>(((I1755/60)/60/24)+DATE(1970,1,1)+(-5/24))</f>
        <v>42450.499629629623</v>
      </c>
      <c r="K1755">
        <v>1455991168</v>
      </c>
      <c r="L1755" s="19">
        <f>(((K1755/60)/60/24)+DATE(1970,1,1)+(-5/24))</f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5">
        <f>E1755/D1755</f>
        <v>1.08</v>
      </c>
      <c r="R1755" s="8">
        <f>E1755/N1755</f>
        <v>462.85714285714283</v>
      </c>
      <c r="S1755" s="9" t="str">
        <f>LEFT(P1755, SEARCH("/",P1755,1)-1)</f>
        <v>photography</v>
      </c>
      <c r="T1755" s="9" t="str">
        <f>RIGHT(P1755,LEN(P1755)-SEARCH("/",P1755,1))</f>
        <v>photobooks</v>
      </c>
    </row>
    <row r="1756" spans="1:20" ht="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9">
        <f>(((I1756/60)/60/24)+DATE(1970,1,1)+(-5/24))</f>
        <v>42097.626770833333</v>
      </c>
      <c r="K1756">
        <v>1425502953</v>
      </c>
      <c r="L1756" s="19">
        <f>(((K1756/60)/60/24)+DATE(1970,1,1)+(-5/24))</f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5">
        <f>E1756/D1756</f>
        <v>1.1052941176470588</v>
      </c>
      <c r="R1756" s="8">
        <f>E1756/N1756</f>
        <v>104.38888888888889</v>
      </c>
      <c r="S1756" s="9" t="str">
        <f>LEFT(P1756, SEARCH("/",P1756,1)-1)</f>
        <v>photography</v>
      </c>
      <c r="T1756" s="9" t="str">
        <f>RIGHT(P1756,LEN(P1756)-SEARCH("/",P1756,1))</f>
        <v>photobooks</v>
      </c>
    </row>
    <row r="1757" spans="1:20" ht="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9">
        <f>(((I1757/60)/60/24)+DATE(1970,1,1)+(-5/24))</f>
        <v>42282.580567129626</v>
      </c>
      <c r="K1757">
        <v>1441479361</v>
      </c>
      <c r="L1757" s="19">
        <f>(((K1757/60)/60/24)+DATE(1970,1,1)+(-5/24))</f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5">
        <f>E1757/D1757</f>
        <v>1.2</v>
      </c>
      <c r="R1757" s="8">
        <f>E1757/N1757</f>
        <v>7.5</v>
      </c>
      <c r="S1757" s="9" t="str">
        <f>LEFT(P1757, SEARCH("/",P1757,1)-1)</f>
        <v>photography</v>
      </c>
      <c r="T1757" s="9" t="str">
        <f>RIGHT(P1757,LEN(P1757)-SEARCH("/",P1757,1))</f>
        <v>photobooks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9">
        <f>(((I1758/60)/60/24)+DATE(1970,1,1)+(-5/24))</f>
        <v>42610.959131944437</v>
      </c>
      <c r="K1758">
        <v>1468987269</v>
      </c>
      <c r="L1758" s="19">
        <f>(((K1758/60)/60/24)+DATE(1970,1,1)+(-5/24))</f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5">
        <f>E1758/D1758</f>
        <v>1.0282909090909091</v>
      </c>
      <c r="R1758" s="8">
        <f>E1758/N1758</f>
        <v>47.13</v>
      </c>
      <c r="S1758" s="9" t="str">
        <f>LEFT(P1758, SEARCH("/",P1758,1)-1)</f>
        <v>photography</v>
      </c>
      <c r="T1758" s="9" t="str">
        <f>RIGHT(P1758,LEN(P1758)-SEARCH("/",P1758,1))</f>
        <v>photobooks</v>
      </c>
    </row>
    <row r="1759" spans="1:20" ht="30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9">
        <f>(((I1759/60)/60/24)+DATE(1970,1,1)+(-5/24))</f>
        <v>42763.603472222218</v>
      </c>
      <c r="K1759">
        <v>1483041083</v>
      </c>
      <c r="L1759" s="19">
        <f>(((K1759/60)/60/24)+DATE(1970,1,1)+(-5/24))</f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5">
        <f>E1759/D1759</f>
        <v>1.1599999999999999</v>
      </c>
      <c r="R1759" s="8">
        <f>E1759/N1759</f>
        <v>414.28571428571428</v>
      </c>
      <c r="S1759" s="9" t="str">
        <f>LEFT(P1759, SEARCH("/",P1759,1)-1)</f>
        <v>photography</v>
      </c>
      <c r="T1759" s="9" t="str">
        <f>RIGHT(P1759,LEN(P1759)-SEARCH("/",P1759,1))</f>
        <v>photobooks</v>
      </c>
    </row>
    <row r="1760" spans="1:20" ht="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9">
        <f>(((I1760/60)/60/24)+DATE(1970,1,1)+(-5/24))</f>
        <v>42565.74759259259</v>
      </c>
      <c r="K1760">
        <v>1463352992</v>
      </c>
      <c r="L1760" s="19">
        <f>(((K1760/60)/60/24)+DATE(1970,1,1)+(-5/24))</f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5">
        <f>E1760/D1760</f>
        <v>1.147</v>
      </c>
      <c r="R1760" s="8">
        <f>E1760/N1760</f>
        <v>42.481481481481481</v>
      </c>
      <c r="S1760" s="9" t="str">
        <f>LEFT(P1760, SEARCH("/",P1760,1)-1)</f>
        <v>photography</v>
      </c>
      <c r="T1760" s="9" t="str">
        <f>RIGHT(P1760,LEN(P1760)-SEARCH("/",P1760,1))</f>
        <v>photobooks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9">
        <f>(((I1761/60)/60/24)+DATE(1970,1,1)+(-5/24))</f>
        <v>42088.579039351847</v>
      </c>
      <c r="K1761">
        <v>1425585229</v>
      </c>
      <c r="L1761" s="19">
        <f>(((K1761/60)/60/24)+DATE(1970,1,1)+(-5/24))</f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5">
        <f>E1761/D1761</f>
        <v>1.0660000000000001</v>
      </c>
      <c r="R1761" s="8">
        <f>E1761/N1761</f>
        <v>108.77551020408163</v>
      </c>
      <c r="S1761" s="9" t="str">
        <f>LEFT(P1761, SEARCH("/",P1761,1)-1)</f>
        <v>photography</v>
      </c>
      <c r="T1761" s="9" t="str">
        <f>RIGHT(P1761,LEN(P1761)-SEARCH("/",P1761,1))</f>
        <v>photobooks</v>
      </c>
    </row>
    <row r="1762" spans="1:20" ht="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9">
        <f>(((I1762/60)/60/24)+DATE(1970,1,1)+(-5/24))</f>
        <v>42425.464270833334</v>
      </c>
      <c r="K1762">
        <v>1454688513</v>
      </c>
      <c r="L1762" s="19">
        <f>(((K1762/60)/60/24)+DATE(1970,1,1)+(-5/24))</f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5">
        <f>E1762/D1762</f>
        <v>1.6544000000000001</v>
      </c>
      <c r="R1762" s="8">
        <f>E1762/N1762</f>
        <v>81.098039215686271</v>
      </c>
      <c r="S1762" s="9" t="str">
        <f>LEFT(P1762, SEARCH("/",P1762,1)-1)</f>
        <v>photography</v>
      </c>
      <c r="T1762" s="9" t="str">
        <f>RIGHT(P1762,LEN(P1762)-SEARCH("/",P1762,1))</f>
        <v>photobooks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9">
        <f>(((I1763/60)/60/24)+DATE(1970,1,1)+(-5/24))</f>
        <v>42259.359490740739</v>
      </c>
      <c r="K1763">
        <v>1437745060</v>
      </c>
      <c r="L1763" s="19">
        <f>(((K1763/60)/60/24)+DATE(1970,1,1)+(-5/24))</f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5">
        <f>E1763/D1763</f>
        <v>1.55</v>
      </c>
      <c r="R1763" s="8">
        <f>E1763/N1763</f>
        <v>51.666666666666664</v>
      </c>
      <c r="S1763" s="9" t="str">
        <f>LEFT(P1763, SEARCH("/",P1763,1)-1)</f>
        <v>photography</v>
      </c>
      <c r="T1763" s="9" t="str">
        <f>RIGHT(P1763,LEN(P1763)-SEARCH("/",P1763,1))</f>
        <v>photobooks</v>
      </c>
    </row>
    <row r="1764" spans="1: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9">
        <f>(((I1764/60)/60/24)+DATE(1970,1,1)+(-5/24))</f>
        <v>42440.773668981477</v>
      </c>
      <c r="K1764">
        <v>1455147245</v>
      </c>
      <c r="L1764" s="19">
        <f>(((K1764/60)/60/24)+DATE(1970,1,1)+(-5/24))</f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5">
        <f>E1764/D1764</f>
        <v>8.85</v>
      </c>
      <c r="R1764" s="8">
        <f>E1764/N1764</f>
        <v>35.4</v>
      </c>
      <c r="S1764" s="9" t="str">
        <f>LEFT(P1764, SEARCH("/",P1764,1)-1)</f>
        <v>photography</v>
      </c>
      <c r="T1764" s="9" t="str">
        <f>RIGHT(P1764,LEN(P1764)-SEARCH("/",P1764,1))</f>
        <v>photobooks</v>
      </c>
    </row>
    <row r="1765" spans="1:20" ht="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9">
        <f>(((I1765/60)/60/24)+DATE(1970,1,1)+(-5/24))</f>
        <v>42666.660185185181</v>
      </c>
      <c r="K1765">
        <v>1474663840</v>
      </c>
      <c r="L1765" s="19">
        <f>(((K1765/60)/60/24)+DATE(1970,1,1)+(-5/24))</f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5">
        <f>E1765/D1765</f>
        <v>1.0190833333333333</v>
      </c>
      <c r="R1765" s="8">
        <f>E1765/N1765</f>
        <v>103.63559322033899</v>
      </c>
      <c r="S1765" s="9" t="str">
        <f>LEFT(P1765, SEARCH("/",P1765,1)-1)</f>
        <v>photography</v>
      </c>
      <c r="T1765" s="9" t="str">
        <f>RIGHT(P1765,LEN(P1765)-SEARCH("/",P1765,1))</f>
        <v>photobooks</v>
      </c>
    </row>
    <row r="1766" spans="1:20" ht="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9">
        <f>(((I1766/60)/60/24)+DATE(1970,1,1)+(-5/24))</f>
        <v>41854.27753472222</v>
      </c>
      <c r="K1766">
        <v>1404560379</v>
      </c>
      <c r="L1766" s="19">
        <f>(((K1766/60)/60/24)+DATE(1970,1,1)+(-5/24))</f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5">
        <f>E1766/D1766</f>
        <v>0.19600000000000001</v>
      </c>
      <c r="R1766" s="8">
        <f>E1766/N1766</f>
        <v>55.282051282051285</v>
      </c>
      <c r="S1766" s="9" t="str">
        <f>LEFT(P1766, SEARCH("/",P1766,1)-1)</f>
        <v>photography</v>
      </c>
      <c r="T1766" s="9" t="str">
        <f>RIGHT(P1766,LEN(P1766)-SEARCH("/",P1766,1))</f>
        <v>photobooks</v>
      </c>
    </row>
    <row r="1767" spans="1:20" ht="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9">
        <f>(((I1767/60)/60/24)+DATE(1970,1,1)+(-5/24))</f>
        <v>41864.772129629629</v>
      </c>
      <c r="K1767">
        <v>1405380712</v>
      </c>
      <c r="L1767" s="19">
        <f>(((K1767/60)/60/24)+DATE(1970,1,1)+(-5/24))</f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5">
        <f>E1767/D1767</f>
        <v>0.59467839999999994</v>
      </c>
      <c r="R1767" s="8">
        <f>E1767/N1767</f>
        <v>72.16970873786407</v>
      </c>
      <c r="S1767" s="9" t="str">
        <f>LEFT(P1767, SEARCH("/",P1767,1)-1)</f>
        <v>photography</v>
      </c>
      <c r="T1767" s="9" t="str">
        <f>RIGHT(P1767,LEN(P1767)-SEARCH("/",P1767,1))</f>
        <v>photobooks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9">
        <f>(((I1768/60)/60/24)+DATE(1970,1,1)+(-5/24))</f>
        <v>41876.65148148148</v>
      </c>
      <c r="K1768">
        <v>1407184688</v>
      </c>
      <c r="L1768" s="19">
        <f>(((K1768/60)/60/24)+DATE(1970,1,1)+(-5/24))</f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5">
        <f>E1768/D1768</f>
        <v>0</v>
      </c>
      <c r="R1768" s="8" t="e">
        <f>E1768/N1768</f>
        <v>#DIV/0!</v>
      </c>
      <c r="S1768" s="9" t="str">
        <f>LEFT(P1768, SEARCH("/",P1768,1)-1)</f>
        <v>photography</v>
      </c>
      <c r="T1768" s="9" t="str">
        <f>RIGHT(P1768,LEN(P1768)-SEARCH("/",P1768,1))</f>
        <v>photobooks</v>
      </c>
    </row>
    <row r="1769" spans="1:20" ht="30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9">
        <f>(((I1769/60)/60/24)+DATE(1970,1,1)+(-5/24))</f>
        <v>41854.450046296297</v>
      </c>
      <c r="K1769">
        <v>1404488884</v>
      </c>
      <c r="L1769" s="19">
        <f>(((K1769/60)/60/24)+DATE(1970,1,1)+(-5/24))</f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5">
        <f>E1769/D1769</f>
        <v>0.4572</v>
      </c>
      <c r="R1769" s="8">
        <f>E1769/N1769</f>
        <v>58.615384615384613</v>
      </c>
      <c r="S1769" s="9" t="str">
        <f>LEFT(P1769, SEARCH("/",P1769,1)-1)</f>
        <v>photography</v>
      </c>
      <c r="T1769" s="9" t="str">
        <f>RIGHT(P1769,LEN(P1769)-SEARCH("/",P1769,1))</f>
        <v>photobooks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9">
        <f>(((I1770/60)/60/24)+DATE(1970,1,1)+(-5/24))</f>
        <v>41909.352361111109</v>
      </c>
      <c r="K1770">
        <v>1406640444</v>
      </c>
      <c r="L1770" s="19">
        <f>(((K1770/60)/60/24)+DATE(1970,1,1)+(-5/24))</f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5">
        <f>E1770/D1770</f>
        <v>3.7400000000000003E-2</v>
      </c>
      <c r="R1770" s="8">
        <f>E1770/N1770</f>
        <v>12.466666666666667</v>
      </c>
      <c r="S1770" s="9" t="str">
        <f>LEFT(P1770, SEARCH("/",P1770,1)-1)</f>
        <v>photography</v>
      </c>
      <c r="T1770" s="9" t="str">
        <f>RIGHT(P1770,LEN(P1770)-SEARCH("/",P1770,1))</f>
        <v>photobooks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9">
        <f>(((I1771/60)/60/24)+DATE(1970,1,1)+(-5/24))</f>
        <v>42017.610636574071</v>
      </c>
      <c r="K1771">
        <v>1418585959</v>
      </c>
      <c r="L1771" s="19">
        <f>(((K1771/60)/60/24)+DATE(1970,1,1)+(-5/24))</f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5">
        <f>E1771/D1771</f>
        <v>2.7025E-2</v>
      </c>
      <c r="R1771" s="8">
        <f>E1771/N1771</f>
        <v>49.136363636363633</v>
      </c>
      <c r="S1771" s="9" t="str">
        <f>LEFT(P1771, SEARCH("/",P1771,1)-1)</f>
        <v>photography</v>
      </c>
      <c r="T1771" s="9" t="str">
        <f>RIGHT(P1771,LEN(P1771)-SEARCH("/",P1771,1))</f>
        <v>photobooks</v>
      </c>
    </row>
    <row r="1772" spans="1:20" ht="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9">
        <f>(((I1772/60)/60/24)+DATE(1970,1,1)+(-5/24))</f>
        <v>41926.571689814817</v>
      </c>
      <c r="K1772">
        <v>1410288194</v>
      </c>
      <c r="L1772" s="19">
        <f>(((K1772/60)/60/24)+DATE(1970,1,1)+(-5/24))</f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5">
        <f>E1772/D1772</f>
        <v>0.56514285714285717</v>
      </c>
      <c r="R1772" s="8">
        <f>E1772/N1772</f>
        <v>150.5</v>
      </c>
      <c r="S1772" s="9" t="str">
        <f>LEFT(P1772, SEARCH("/",P1772,1)-1)</f>
        <v>photography</v>
      </c>
      <c r="T1772" s="9" t="str">
        <f>RIGHT(P1772,LEN(P1772)-SEARCH("/",P1772,1))</f>
        <v>photobooks</v>
      </c>
    </row>
    <row r="1773" spans="1:20" ht="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9">
        <f>(((I1773/60)/60/24)+DATE(1970,1,1)+(-5/24))</f>
        <v>41935.771296296298</v>
      </c>
      <c r="K1773">
        <v>1411515040</v>
      </c>
      <c r="L1773" s="19">
        <f>(((K1773/60)/60/24)+DATE(1970,1,1)+(-5/24))</f>
        <v>41905.771296296298</v>
      </c>
      <c r="M1773" t="b">
        <v>1</v>
      </c>
      <c r="N1773">
        <v>25</v>
      </c>
      <c r="O1773" t="b">
        <v>0</v>
      </c>
      <c r="P1773" t="s">
        <v>8285</v>
      </c>
      <c r="Q1773" s="5">
        <f>E1773/D1773</f>
        <v>0.21309523809523809</v>
      </c>
      <c r="R1773" s="8">
        <f>E1773/N1773</f>
        <v>35.799999999999997</v>
      </c>
      <c r="S1773" s="9" t="str">
        <f>LEFT(P1773, SEARCH("/",P1773,1)-1)</f>
        <v>photography</v>
      </c>
      <c r="T1773" s="9" t="str">
        <f>RIGHT(P1773,LEN(P1773)-SEARCH("/",P1773,1))</f>
        <v>photobooks</v>
      </c>
    </row>
    <row r="1774" spans="1:20" ht="30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9">
        <f>(((I1774/60)/60/24)+DATE(1970,1,1)+(-5/24))</f>
        <v>41826.509675925925</v>
      </c>
      <c r="K1774">
        <v>1399482836</v>
      </c>
      <c r="L1774" s="19">
        <f>(((K1774/60)/60/24)+DATE(1970,1,1)+(-5/24))</f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5">
        <f>E1774/D1774</f>
        <v>0.156</v>
      </c>
      <c r="R1774" s="8">
        <f>E1774/N1774</f>
        <v>45.157894736842103</v>
      </c>
      <c r="S1774" s="9" t="str">
        <f>LEFT(P1774, SEARCH("/",P1774,1)-1)</f>
        <v>photography</v>
      </c>
      <c r="T1774" s="9" t="str">
        <f>RIGHT(P1774,LEN(P1774)-SEARCH("/",P1774,1))</f>
        <v>photobooks</v>
      </c>
    </row>
    <row r="1775" spans="1:20" ht="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9">
        <f>(((I1775/60)/60/24)+DATE(1970,1,1)+(-5/24))</f>
        <v>42023.552060185182</v>
      </c>
      <c r="K1775">
        <v>1417803298</v>
      </c>
      <c r="L1775" s="19">
        <f>(((K1775/60)/60/24)+DATE(1970,1,1)+(-5/24))</f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5">
        <f>E1775/D1775</f>
        <v>6.2566666666666673E-2</v>
      </c>
      <c r="R1775" s="8">
        <f>E1775/N1775</f>
        <v>98.78947368421052</v>
      </c>
      <c r="S1775" s="9" t="str">
        <f>LEFT(P1775, SEARCH("/",P1775,1)-1)</f>
        <v>photography</v>
      </c>
      <c r="T1775" s="9" t="str">
        <f>RIGHT(P1775,LEN(P1775)-SEARCH("/",P1775,1))</f>
        <v>photobooks</v>
      </c>
    </row>
    <row r="1776" spans="1:20" ht="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9">
        <f>(((I1776/60)/60/24)+DATE(1970,1,1)+(-5/24))</f>
        <v>41972.415972222218</v>
      </c>
      <c r="K1776">
        <v>1413609292</v>
      </c>
      <c r="L1776" s="19">
        <f>(((K1776/60)/60/24)+DATE(1970,1,1)+(-5/24))</f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5">
        <f>E1776/D1776</f>
        <v>0.4592</v>
      </c>
      <c r="R1776" s="8">
        <f>E1776/N1776</f>
        <v>88.307692307692307</v>
      </c>
      <c r="S1776" s="9" t="str">
        <f>LEFT(P1776, SEARCH("/",P1776,1)-1)</f>
        <v>photography</v>
      </c>
      <c r="T1776" s="9" t="str">
        <f>RIGHT(P1776,LEN(P1776)-SEARCH("/",P1776,1))</f>
        <v>photobooks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9">
        <f>(((I1777/60)/60/24)+DATE(1970,1,1)+(-5/24))</f>
        <v>41936.768055555556</v>
      </c>
      <c r="K1777">
        <v>1410305160</v>
      </c>
      <c r="L1777" s="19">
        <f>(((K1777/60)/60/24)+DATE(1970,1,1)+(-5/24))</f>
        <v>41891.768055555556</v>
      </c>
      <c r="M1777" t="b">
        <v>1</v>
      </c>
      <c r="N1777">
        <v>124</v>
      </c>
      <c r="O1777" t="b">
        <v>0</v>
      </c>
      <c r="P1777" t="s">
        <v>8285</v>
      </c>
      <c r="Q1777" s="5">
        <f>E1777/D1777</f>
        <v>0.65101538461538466</v>
      </c>
      <c r="R1777" s="8">
        <f>E1777/N1777</f>
        <v>170.62903225806451</v>
      </c>
      <c r="S1777" s="9" t="str">
        <f>LEFT(P1777, SEARCH("/",P1777,1)-1)</f>
        <v>photography</v>
      </c>
      <c r="T1777" s="9" t="str">
        <f>RIGHT(P1777,LEN(P1777)-SEARCH("/",P1777,1))</f>
        <v>photobooks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9">
        <f>(((I1778/60)/60/24)+DATE(1970,1,1)+(-5/24))</f>
        <v>41941.748506944445</v>
      </c>
      <c r="K1778">
        <v>1411513071</v>
      </c>
      <c r="L1778" s="19">
        <f>(((K1778/60)/60/24)+DATE(1970,1,1)+(-5/24))</f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5">
        <f>E1778/D1778</f>
        <v>6.7000000000000004E-2</v>
      </c>
      <c r="R1778" s="8">
        <f>E1778/N1778</f>
        <v>83.75</v>
      </c>
      <c r="S1778" s="9" t="str">
        <f>LEFT(P1778, SEARCH("/",P1778,1)-1)</f>
        <v>photography</v>
      </c>
      <c r="T1778" s="9" t="str">
        <f>RIGHT(P1778,LEN(P1778)-SEARCH("/",P1778,1))</f>
        <v>photobooks</v>
      </c>
    </row>
    <row r="1779" spans="1:20" ht="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9">
        <f>(((I1779/60)/60/24)+DATE(1970,1,1)+(-5/24))</f>
        <v>42055.14876157407</v>
      </c>
      <c r="K1779">
        <v>1421829253</v>
      </c>
      <c r="L1779" s="19">
        <f>(((K1779/60)/60/24)+DATE(1970,1,1)+(-5/24))</f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5">
        <f>E1779/D1779</f>
        <v>0.135625</v>
      </c>
      <c r="R1779" s="8">
        <f>E1779/N1779</f>
        <v>65.099999999999994</v>
      </c>
      <c r="S1779" s="9" t="str">
        <f>LEFT(P1779, SEARCH("/",P1779,1)-1)</f>
        <v>photography</v>
      </c>
      <c r="T1779" s="9" t="str">
        <f>RIGHT(P1779,LEN(P1779)-SEARCH("/",P1779,1))</f>
        <v>photobooks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9">
        <f>(((I1780/60)/60/24)+DATE(1970,1,1)+(-5/24))</f>
        <v>42090.613368055558</v>
      </c>
      <c r="K1780">
        <v>1423600995</v>
      </c>
      <c r="L1780" s="19">
        <f>(((K1780/60)/60/24)+DATE(1970,1,1)+(-5/24))</f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5">
        <f>E1780/D1780</f>
        <v>1.9900000000000001E-2</v>
      </c>
      <c r="R1780" s="8">
        <f>E1780/N1780</f>
        <v>66.333333333333329</v>
      </c>
      <c r="S1780" s="9" t="str">
        <f>LEFT(P1780, SEARCH("/",P1780,1)-1)</f>
        <v>photography</v>
      </c>
      <c r="T1780" s="9" t="str">
        <f>RIGHT(P1780,LEN(P1780)-SEARCH("/",P1780,1))</f>
        <v>photobooks</v>
      </c>
    </row>
    <row r="1781" spans="1:20" ht="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9">
        <f>(((I1781/60)/60/24)+DATE(1970,1,1)+(-5/24))</f>
        <v>42615.483564814807</v>
      </c>
      <c r="K1781">
        <v>1470242180</v>
      </c>
      <c r="L1781" s="19">
        <f>(((K1781/60)/60/24)+DATE(1970,1,1)+(-5/24))</f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5">
        <f>E1781/D1781</f>
        <v>0.36236363636363639</v>
      </c>
      <c r="R1781" s="8">
        <f>E1781/N1781</f>
        <v>104.89473684210526</v>
      </c>
      <c r="S1781" s="9" t="str">
        <f>LEFT(P1781, SEARCH("/",P1781,1)-1)</f>
        <v>photography</v>
      </c>
      <c r="T1781" s="9" t="str">
        <f>RIGHT(P1781,LEN(P1781)-SEARCH("/",P1781,1))</f>
        <v>photobooks</v>
      </c>
    </row>
    <row r="1782" spans="1:20" ht="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9">
        <f>(((I1782/60)/60/24)+DATE(1970,1,1)+(-5/24))</f>
        <v>42553.392476851855</v>
      </c>
      <c r="K1782">
        <v>1462285510</v>
      </c>
      <c r="L1782" s="19">
        <f>(((K1782/60)/60/24)+DATE(1970,1,1)+(-5/24))</f>
        <v>42493.392476851855</v>
      </c>
      <c r="M1782" t="b">
        <v>1</v>
      </c>
      <c r="N1782">
        <v>152</v>
      </c>
      <c r="O1782" t="b">
        <v>0</v>
      </c>
      <c r="P1782" t="s">
        <v>8285</v>
      </c>
      <c r="Q1782" s="5">
        <f>E1782/D1782</f>
        <v>0.39743333333333336</v>
      </c>
      <c r="R1782" s="8">
        <f>E1782/N1782</f>
        <v>78.440789473684205</v>
      </c>
      <c r="S1782" s="9" t="str">
        <f>LEFT(P1782, SEARCH("/",P1782,1)-1)</f>
        <v>photography</v>
      </c>
      <c r="T1782" s="9" t="str">
        <f>RIGHT(P1782,LEN(P1782)-SEARCH("/",P1782,1))</f>
        <v>photobooks</v>
      </c>
    </row>
    <row r="1783" spans="1:20" ht="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9">
        <f>(((I1783/60)/60/24)+DATE(1970,1,1)+(-5/24))</f>
        <v>42628.409085648142</v>
      </c>
      <c r="K1783">
        <v>1471272545</v>
      </c>
      <c r="L1783" s="19">
        <f>(((K1783/60)/60/24)+DATE(1970,1,1)+(-5/24))</f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5">
        <f>E1783/D1783</f>
        <v>0.25763636363636366</v>
      </c>
      <c r="R1783" s="8">
        <f>E1783/N1783</f>
        <v>59.041666666666664</v>
      </c>
      <c r="S1783" s="9" t="str">
        <f>LEFT(P1783, SEARCH("/",P1783,1)-1)</f>
        <v>photography</v>
      </c>
      <c r="T1783" s="9" t="str">
        <f>RIGHT(P1783,LEN(P1783)-SEARCH("/",P1783,1))</f>
        <v>photobooks</v>
      </c>
    </row>
    <row r="1784" spans="1:20" ht="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9">
        <f>(((I1784/60)/60/24)+DATE(1970,1,1)+(-5/24))</f>
        <v>42421.366770833331</v>
      </c>
      <c r="K1784">
        <v>1453211289</v>
      </c>
      <c r="L1784" s="19">
        <f>(((K1784/60)/60/24)+DATE(1970,1,1)+(-5/24))</f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5">
        <f>E1784/D1784</f>
        <v>0.15491428571428573</v>
      </c>
      <c r="R1784" s="8">
        <f>E1784/N1784</f>
        <v>71.34210526315789</v>
      </c>
      <c r="S1784" s="9" t="str">
        <f>LEFT(P1784, SEARCH("/",P1784,1)-1)</f>
        <v>photography</v>
      </c>
      <c r="T1784" s="9" t="str">
        <f>RIGHT(P1784,LEN(P1784)-SEARCH("/",P1784,1))</f>
        <v>photobooks</v>
      </c>
    </row>
    <row r="1785" spans="1:20" ht="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9">
        <f>(((I1785/60)/60/24)+DATE(1970,1,1)+(-5/24))</f>
        <v>42145.741643518515</v>
      </c>
      <c r="K1785">
        <v>1429656478</v>
      </c>
      <c r="L1785" s="19">
        <f>(((K1785/60)/60/24)+DATE(1970,1,1)+(-5/24))</f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5">
        <f>E1785/D1785</f>
        <v>0.236925</v>
      </c>
      <c r="R1785" s="8">
        <f>E1785/N1785</f>
        <v>51.227027027027027</v>
      </c>
      <c r="S1785" s="9" t="str">
        <f>LEFT(P1785, SEARCH("/",P1785,1)-1)</f>
        <v>photography</v>
      </c>
      <c r="T1785" s="9" t="str">
        <f>RIGHT(P1785,LEN(P1785)-SEARCH("/",P1785,1))</f>
        <v>photobooks</v>
      </c>
    </row>
    <row r="1786" spans="1:20" ht="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9">
        <f>(((I1786/60)/60/24)+DATE(1970,1,1)+(-5/24))</f>
        <v>42034.934027777774</v>
      </c>
      <c r="K1786">
        <v>1419954240</v>
      </c>
      <c r="L1786" s="19">
        <f>(((K1786/60)/60/24)+DATE(1970,1,1)+(-5/24))</f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5">
        <f>E1786/D1786</f>
        <v>0.39760000000000001</v>
      </c>
      <c r="R1786" s="8">
        <f>E1786/N1786</f>
        <v>60.242424242424242</v>
      </c>
      <c r="S1786" s="9" t="str">
        <f>LEFT(P1786, SEARCH("/",P1786,1)-1)</f>
        <v>photography</v>
      </c>
      <c r="T1786" s="9" t="str">
        <f>RIGHT(P1786,LEN(P1786)-SEARCH("/",P1786,1))</f>
        <v>photobooks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9">
        <f>(((I1787/60)/60/24)+DATE(1970,1,1)+(-5/24))</f>
        <v>41927.791666666664</v>
      </c>
      <c r="K1787">
        <v>1410750855</v>
      </c>
      <c r="L1787" s="19">
        <f>(((K1787/60)/60/24)+DATE(1970,1,1)+(-5/24))</f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5">
        <f>E1787/D1787</f>
        <v>0.20220833333333332</v>
      </c>
      <c r="R1787" s="8">
        <f>E1787/N1787</f>
        <v>44.935185185185183</v>
      </c>
      <c r="S1787" s="9" t="str">
        <f>LEFT(P1787, SEARCH("/",P1787,1)-1)</f>
        <v>photography</v>
      </c>
      <c r="T1787" s="9" t="str">
        <f>RIGHT(P1787,LEN(P1787)-SEARCH("/",P1787,1))</f>
        <v>photobooks</v>
      </c>
    </row>
    <row r="1788" spans="1:20" ht="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9">
        <f>(((I1788/60)/60/24)+DATE(1970,1,1)+(-5/24))</f>
        <v>41988.342326388891</v>
      </c>
      <c r="K1788">
        <v>1416057177</v>
      </c>
      <c r="L1788" s="19">
        <f>(((K1788/60)/60/24)+DATE(1970,1,1)+(-5/24))</f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5">
        <f>E1788/D1788</f>
        <v>0.47631578947368419</v>
      </c>
      <c r="R1788" s="8">
        <f>E1788/N1788</f>
        <v>31.206896551724139</v>
      </c>
      <c r="S1788" s="9" t="str">
        <f>LEFT(P1788, SEARCH("/",P1788,1)-1)</f>
        <v>photography</v>
      </c>
      <c r="T1788" s="9" t="str">
        <f>RIGHT(P1788,LEN(P1788)-SEARCH("/",P1788,1))</f>
        <v>photobooks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9">
        <f>(((I1789/60)/60/24)+DATE(1970,1,1)+(-5/24))</f>
        <v>42098.40552083333</v>
      </c>
      <c r="K1789">
        <v>1425570237</v>
      </c>
      <c r="L1789" s="19">
        <f>(((K1789/60)/60/24)+DATE(1970,1,1)+(-5/24))</f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5">
        <f>E1789/D1789</f>
        <v>0.15329999999999999</v>
      </c>
      <c r="R1789" s="8">
        <f>E1789/N1789</f>
        <v>63.875</v>
      </c>
      <c r="S1789" s="9" t="str">
        <f>LEFT(P1789, SEARCH("/",P1789,1)-1)</f>
        <v>photography</v>
      </c>
      <c r="T1789" s="9" t="str">
        <f>RIGHT(P1789,LEN(P1789)-SEARCH("/",P1789,1))</f>
        <v>photobooks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9">
        <f>(((I1790/60)/60/24)+DATE(1970,1,1)+(-5/24))</f>
        <v>41943.740069444444</v>
      </c>
      <c r="K1790">
        <v>1412203542</v>
      </c>
      <c r="L1790" s="19">
        <f>(((K1790/60)/60/24)+DATE(1970,1,1)+(-5/24))</f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5">
        <f>E1790/D1790</f>
        <v>1.3818181818181818E-2</v>
      </c>
      <c r="R1790" s="8">
        <f>E1790/N1790</f>
        <v>19</v>
      </c>
      <c r="S1790" s="9" t="str">
        <f>LEFT(P1790, SEARCH("/",P1790,1)-1)</f>
        <v>photography</v>
      </c>
      <c r="T1790" s="9" t="str">
        <f>RIGHT(P1790,LEN(P1790)-SEARCH("/",P1790,1))</f>
        <v>photobooks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9">
        <f>(((I1791/60)/60/24)+DATE(1970,1,1)+(-5/24))</f>
        <v>42016.041701388887</v>
      </c>
      <c r="K1791">
        <v>1415858403</v>
      </c>
      <c r="L1791" s="19">
        <f>(((K1791/60)/60/24)+DATE(1970,1,1)+(-5/24))</f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5">
        <f>E1791/D1791</f>
        <v>5.0000000000000001E-3</v>
      </c>
      <c r="R1791" s="8">
        <f>E1791/N1791</f>
        <v>10</v>
      </c>
      <c r="S1791" s="9" t="str">
        <f>LEFT(P1791, SEARCH("/",P1791,1)-1)</f>
        <v>photography</v>
      </c>
      <c r="T1791" s="9" t="str">
        <f>RIGHT(P1791,LEN(P1791)-SEARCH("/",P1791,1))</f>
        <v>photobooks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9">
        <f>(((I1792/60)/60/24)+DATE(1970,1,1)+(-5/24))</f>
        <v>42040.466180555559</v>
      </c>
      <c r="K1792">
        <v>1420560678</v>
      </c>
      <c r="L1792" s="19">
        <f>(((K1792/60)/60/24)+DATE(1970,1,1)+(-5/24))</f>
        <v>42010.466180555559</v>
      </c>
      <c r="M1792" t="b">
        <v>1</v>
      </c>
      <c r="N1792">
        <v>15</v>
      </c>
      <c r="O1792" t="b">
        <v>0</v>
      </c>
      <c r="P1792" t="s">
        <v>8285</v>
      </c>
      <c r="Q1792" s="5">
        <f>E1792/D1792</f>
        <v>4.9575757575757579E-2</v>
      </c>
      <c r="R1792" s="8">
        <f>E1792/N1792</f>
        <v>109.06666666666666</v>
      </c>
      <c r="S1792" s="9" t="str">
        <f>LEFT(P1792, SEARCH("/",P1792,1)-1)</f>
        <v>photography</v>
      </c>
      <c r="T1792" s="9" t="str">
        <f>RIGHT(P1792,LEN(P1792)-SEARCH("/",P1792,1))</f>
        <v>photobooks</v>
      </c>
    </row>
    <row r="1793" spans="1:20" ht="30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9">
        <f>(((I1793/60)/60/24)+DATE(1970,1,1)+(-5/24))</f>
        <v>42033.532002314816</v>
      </c>
      <c r="K1793">
        <v>1417369565</v>
      </c>
      <c r="L1793" s="19">
        <f>(((K1793/60)/60/24)+DATE(1970,1,1)+(-5/24))</f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5">
        <f>E1793/D1793</f>
        <v>3.5666666666666666E-2</v>
      </c>
      <c r="R1793" s="8">
        <f>E1793/N1793</f>
        <v>26.75</v>
      </c>
      <c r="S1793" s="9" t="str">
        <f>LEFT(P1793, SEARCH("/",P1793,1)-1)</f>
        <v>photography</v>
      </c>
      <c r="T1793" s="9" t="str">
        <f>RIGHT(P1793,LEN(P1793)-SEARCH("/",P1793,1))</f>
        <v>photobooks</v>
      </c>
    </row>
    <row r="1794" spans="1:20" ht="30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9">
        <f>(((I1794/60)/60/24)+DATE(1970,1,1)+(-5/24))</f>
        <v>42226.082638888889</v>
      </c>
      <c r="K1794">
        <v>1435970682</v>
      </c>
      <c r="L1794" s="19">
        <f>(((K1794/60)/60/24)+DATE(1970,1,1)+(-5/24))</f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5">
        <f>E1794/D1794</f>
        <v>0.61124000000000001</v>
      </c>
      <c r="R1794" s="8">
        <f>E1794/N1794</f>
        <v>109.93525179856115</v>
      </c>
      <c r="S1794" s="9" t="str">
        <f>LEFT(P1794, SEARCH("/",P1794,1)-1)</f>
        <v>photography</v>
      </c>
      <c r="T1794" s="9" t="str">
        <f>RIGHT(P1794,LEN(P1794)-SEARCH("/",P1794,1))</f>
        <v>photobooks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9">
        <f>(((I1795/60)/60/24)+DATE(1970,1,1)+(-5/24))</f>
        <v>41970.724999999999</v>
      </c>
      <c r="K1795">
        <v>1414531440</v>
      </c>
      <c r="L1795" s="19">
        <f>(((K1795/60)/60/24)+DATE(1970,1,1)+(-5/24))</f>
        <v>41940.683333333334</v>
      </c>
      <c r="M1795" t="b">
        <v>1</v>
      </c>
      <c r="N1795">
        <v>2</v>
      </c>
      <c r="O1795" t="b">
        <v>0</v>
      </c>
      <c r="P1795" t="s">
        <v>8285</v>
      </c>
      <c r="Q1795" s="5">
        <f>E1795/D1795</f>
        <v>1.3333333333333334E-2</v>
      </c>
      <c r="R1795" s="8">
        <f>E1795/N1795</f>
        <v>20</v>
      </c>
      <c r="S1795" s="9" t="str">
        <f>LEFT(P1795, SEARCH("/",P1795,1)-1)</f>
        <v>photography</v>
      </c>
      <c r="T1795" s="9" t="str">
        <f>RIGHT(P1795,LEN(P1795)-SEARCH("/",P1795,1))</f>
        <v>photobooks</v>
      </c>
    </row>
    <row r="1796" spans="1:20" ht="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9">
        <f>(((I1796/60)/60/24)+DATE(1970,1,1)+(-5/24))</f>
        <v>42046.342847222222</v>
      </c>
      <c r="K1796">
        <v>1420636422</v>
      </c>
      <c r="L1796" s="19">
        <f>(((K1796/60)/60/24)+DATE(1970,1,1)+(-5/24))</f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5">
        <f>E1796/D1796</f>
        <v>0.11077777777777778</v>
      </c>
      <c r="R1796" s="8">
        <f>E1796/N1796</f>
        <v>55.388888888888886</v>
      </c>
      <c r="S1796" s="9" t="str">
        <f>LEFT(P1796, SEARCH("/",P1796,1)-1)</f>
        <v>photography</v>
      </c>
      <c r="T1796" s="9" t="str">
        <f>RIGHT(P1796,LEN(P1796)-SEARCH("/",P1796,1))</f>
        <v>photobooks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9">
        <f>(((I1797/60)/60/24)+DATE(1970,1,1)+(-5/24))</f>
        <v>42657.458333333336</v>
      </c>
      <c r="K1797">
        <v>1473922541</v>
      </c>
      <c r="L1797" s="19">
        <f>(((K1797/60)/60/24)+DATE(1970,1,1)+(-5/24))</f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5">
        <f>E1797/D1797</f>
        <v>0.38735714285714284</v>
      </c>
      <c r="R1797" s="8">
        <f>E1797/N1797</f>
        <v>133.90123456790124</v>
      </c>
      <c r="S1797" s="9" t="str">
        <f>LEFT(P1797, SEARCH("/",P1797,1)-1)</f>
        <v>photography</v>
      </c>
      <c r="T1797" s="9" t="str">
        <f>RIGHT(P1797,LEN(P1797)-SEARCH("/",P1797,1))</f>
        <v>photobooks</v>
      </c>
    </row>
    <row r="1798" spans="1:20" ht="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9">
        <f>(((I1798/60)/60/24)+DATE(1970,1,1)+(-5/24))</f>
        <v>42575.231087962959</v>
      </c>
      <c r="K1798">
        <v>1464172366</v>
      </c>
      <c r="L1798" s="19">
        <f>(((K1798/60)/60/24)+DATE(1970,1,1)+(-5/24))</f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5">
        <f>E1798/D1798</f>
        <v>0.22052631578947368</v>
      </c>
      <c r="R1798" s="8">
        <f>E1798/N1798</f>
        <v>48.720930232558139</v>
      </c>
      <c r="S1798" s="9" t="str">
        <f>LEFT(P1798, SEARCH("/",P1798,1)-1)</f>
        <v>photography</v>
      </c>
      <c r="T1798" s="9" t="str">
        <f>RIGHT(P1798,LEN(P1798)-SEARCH("/",P1798,1))</f>
        <v>photobooks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9">
        <f>(((I1799/60)/60/24)+DATE(1970,1,1)+(-5/24))</f>
        <v>42719.360983796294</v>
      </c>
      <c r="K1799">
        <v>1479217189</v>
      </c>
      <c r="L1799" s="19">
        <f>(((K1799/60)/60/24)+DATE(1970,1,1)+(-5/24))</f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5">
        <f>E1799/D1799</f>
        <v>0.67549999999999999</v>
      </c>
      <c r="R1799" s="8">
        <f>E1799/N1799</f>
        <v>48.25</v>
      </c>
      <c r="S1799" s="9" t="str">
        <f>LEFT(P1799, SEARCH("/",P1799,1)-1)</f>
        <v>photography</v>
      </c>
      <c r="T1799" s="9" t="str">
        <f>RIGHT(P1799,LEN(P1799)-SEARCH("/",P1799,1))</f>
        <v>photobooks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9">
        <f>(((I1800/60)/60/24)+DATE(1970,1,1)+(-5/24))</f>
        <v>42404.118437499994</v>
      </c>
      <c r="K1800">
        <v>1449388233</v>
      </c>
      <c r="L1800" s="19">
        <f>(((K1800/60)/60/24)+DATE(1970,1,1)+(-5/24))</f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5">
        <f>E1800/D1800</f>
        <v>0.136375</v>
      </c>
      <c r="R1800" s="8">
        <f>E1800/N1800</f>
        <v>58.972972972972975</v>
      </c>
      <c r="S1800" s="9" t="str">
        <f>LEFT(P1800, SEARCH("/",P1800,1)-1)</f>
        <v>photography</v>
      </c>
      <c r="T1800" s="9" t="str">
        <f>RIGHT(P1800,LEN(P1800)-SEARCH("/",P1800,1))</f>
        <v>photobooks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9">
        <f>(((I1801/60)/60/24)+DATE(1970,1,1)+(-5/24))</f>
        <v>41954.676018518519</v>
      </c>
      <c r="K1801">
        <v>1414008808</v>
      </c>
      <c r="L1801" s="19">
        <f>(((K1801/60)/60/24)+DATE(1970,1,1)+(-5/24))</f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5">
        <f>E1801/D1801</f>
        <v>1.7457500000000001E-2</v>
      </c>
      <c r="R1801" s="8">
        <f>E1801/N1801</f>
        <v>11.638333333333334</v>
      </c>
      <c r="S1801" s="9" t="str">
        <f>LEFT(P1801, SEARCH("/",P1801,1)-1)</f>
        <v>photography</v>
      </c>
      <c r="T1801" s="9" t="str">
        <f>RIGHT(P1801,LEN(P1801)-SEARCH("/",P1801,1))</f>
        <v>photobooks</v>
      </c>
    </row>
    <row r="1802" spans="1:20" ht="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9">
        <f>(((I1802/60)/60/24)+DATE(1970,1,1)+(-5/24))</f>
        <v>42653.397800925923</v>
      </c>
      <c r="K1802">
        <v>1473517970</v>
      </c>
      <c r="L1802" s="19">
        <f>(((K1802/60)/60/24)+DATE(1970,1,1)+(-5/24))</f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5">
        <f>E1802/D1802</f>
        <v>0.20449632511889321</v>
      </c>
      <c r="R1802" s="8">
        <f>E1802/N1802</f>
        <v>83.716814159292042</v>
      </c>
      <c r="S1802" s="9" t="str">
        <f>LEFT(P1802, SEARCH("/",P1802,1)-1)</f>
        <v>photography</v>
      </c>
      <c r="T1802" s="9" t="str">
        <f>RIGHT(P1802,LEN(P1802)-SEARCH("/",P1802,1))</f>
        <v>photobooks</v>
      </c>
    </row>
    <row r="1803" spans="1:20" ht="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9">
        <f>(((I1803/60)/60/24)+DATE(1970,1,1)+(-5/24))</f>
        <v>42353.298611111109</v>
      </c>
      <c r="K1803">
        <v>1447429868</v>
      </c>
      <c r="L1803" s="19">
        <f>(((K1803/60)/60/24)+DATE(1970,1,1)+(-5/24))</f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5">
        <f>E1803/D1803</f>
        <v>0.13852941176470587</v>
      </c>
      <c r="R1803" s="8">
        <f>E1803/N1803</f>
        <v>63.648648648648646</v>
      </c>
      <c r="S1803" s="9" t="str">
        <f>LEFT(P1803, SEARCH("/",P1803,1)-1)</f>
        <v>photography</v>
      </c>
      <c r="T1803" s="9" t="str">
        <f>RIGHT(P1803,LEN(P1803)-SEARCH("/",P1803,1))</f>
        <v>photobooks</v>
      </c>
    </row>
    <row r="1804" spans="1:20" ht="30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9">
        <f>(((I1804/60)/60/24)+DATE(1970,1,1)+(-5/24))</f>
        <v>42182.707638888889</v>
      </c>
      <c r="K1804">
        <v>1433416830</v>
      </c>
      <c r="L1804" s="19">
        <f>(((K1804/60)/60/24)+DATE(1970,1,1)+(-5/24))</f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5">
        <f>E1804/D1804</f>
        <v>0.48485714285714288</v>
      </c>
      <c r="R1804" s="8">
        <f>E1804/N1804</f>
        <v>94.277777777777771</v>
      </c>
      <c r="S1804" s="9" t="str">
        <f>LEFT(P1804, SEARCH("/",P1804,1)-1)</f>
        <v>photography</v>
      </c>
      <c r="T1804" s="9" t="str">
        <f>RIGHT(P1804,LEN(P1804)-SEARCH("/",P1804,1))</f>
        <v>photobooks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9">
        <f>(((I1805/60)/60/24)+DATE(1970,1,1)+(-5/24))</f>
        <v>42048.863217592596</v>
      </c>
      <c r="K1805">
        <v>1421199782</v>
      </c>
      <c r="L1805" s="19">
        <f>(((K1805/60)/60/24)+DATE(1970,1,1)+(-5/24))</f>
        <v>42017.863217592596</v>
      </c>
      <c r="M1805" t="b">
        <v>1</v>
      </c>
      <c r="N1805">
        <v>75</v>
      </c>
      <c r="O1805" t="b">
        <v>0</v>
      </c>
      <c r="P1805" t="s">
        <v>8285</v>
      </c>
      <c r="Q1805" s="5">
        <f>E1805/D1805</f>
        <v>0.308</v>
      </c>
      <c r="R1805" s="8">
        <f>E1805/N1805</f>
        <v>71.86666666666666</v>
      </c>
      <c r="S1805" s="9" t="str">
        <f>LEFT(P1805, SEARCH("/",P1805,1)-1)</f>
        <v>photography</v>
      </c>
      <c r="T1805" s="9" t="str">
        <f>RIGHT(P1805,LEN(P1805)-SEARCH("/",P1805,1))</f>
        <v>photobooks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9">
        <f>(((I1806/60)/60/24)+DATE(1970,1,1)+(-5/24))</f>
        <v>42322.511620370373</v>
      </c>
      <c r="K1806">
        <v>1444061804</v>
      </c>
      <c r="L1806" s="19">
        <f>(((K1806/60)/60/24)+DATE(1970,1,1)+(-5/24))</f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5">
        <f>E1806/D1806</f>
        <v>0.35174193548387095</v>
      </c>
      <c r="R1806" s="8">
        <f>E1806/N1806</f>
        <v>104.84615384615384</v>
      </c>
      <c r="S1806" s="9" t="str">
        <f>LEFT(P1806, SEARCH("/",P1806,1)-1)</f>
        <v>photography</v>
      </c>
      <c r="T1806" s="9" t="str">
        <f>RIGHT(P1806,LEN(P1806)-SEARCH("/",P1806,1))</f>
        <v>photobooks</v>
      </c>
    </row>
    <row r="1807" spans="1:20" ht="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9">
        <f>(((I1807/60)/60/24)+DATE(1970,1,1)+(-5/24))</f>
        <v>42279.541666666664</v>
      </c>
      <c r="K1807">
        <v>1441048658</v>
      </c>
      <c r="L1807" s="19">
        <f>(((K1807/60)/60/24)+DATE(1970,1,1)+(-5/24))</f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5">
        <f>E1807/D1807</f>
        <v>0.36404444444444445</v>
      </c>
      <c r="R1807" s="8">
        <f>E1807/N1807</f>
        <v>67.139344262295083</v>
      </c>
      <c r="S1807" s="9" t="str">
        <f>LEFT(P1807, SEARCH("/",P1807,1)-1)</f>
        <v>photography</v>
      </c>
      <c r="T1807" s="9" t="str">
        <f>RIGHT(P1807,LEN(P1807)-SEARCH("/",P1807,1))</f>
        <v>photobooks</v>
      </c>
    </row>
    <row r="1808" spans="1:20" ht="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9">
        <f>(((I1808/60)/60/24)+DATE(1970,1,1)+(-5/24))</f>
        <v>41912.429965277777</v>
      </c>
      <c r="K1808">
        <v>1409066349</v>
      </c>
      <c r="L1808" s="19">
        <f>(((K1808/60)/60/24)+DATE(1970,1,1)+(-5/24))</f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5">
        <f>E1808/D1808</f>
        <v>2.955E-2</v>
      </c>
      <c r="R1808" s="8">
        <f>E1808/N1808</f>
        <v>73.875</v>
      </c>
      <c r="S1808" s="9" t="str">
        <f>LEFT(P1808, SEARCH("/",P1808,1)-1)</f>
        <v>photography</v>
      </c>
      <c r="T1808" s="9" t="str">
        <f>RIGHT(P1808,LEN(P1808)-SEARCH("/",P1808,1))</f>
        <v>photobooks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9">
        <f>(((I1809/60)/60/24)+DATE(1970,1,1)+(-5/24))</f>
        <v>41909.860104166662</v>
      </c>
      <c r="K1809">
        <v>1409276313</v>
      </c>
      <c r="L1809" s="19">
        <f>(((K1809/60)/60/24)+DATE(1970,1,1)+(-5/24))</f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5">
        <f>E1809/D1809</f>
        <v>0.1106</v>
      </c>
      <c r="R1809" s="8">
        <f>E1809/N1809</f>
        <v>69.125</v>
      </c>
      <c r="S1809" s="9" t="str">
        <f>LEFT(P1809, SEARCH("/",P1809,1)-1)</f>
        <v>photography</v>
      </c>
      <c r="T1809" s="9" t="str">
        <f>RIGHT(P1809,LEN(P1809)-SEARCH("/",P1809,1))</f>
        <v>photobooks</v>
      </c>
    </row>
    <row r="1810" spans="1:20" ht="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9">
        <f>(((I1810/60)/60/24)+DATE(1970,1,1)+(-5/24))</f>
        <v>42777.472569444442</v>
      </c>
      <c r="K1810">
        <v>1483806030</v>
      </c>
      <c r="L1810" s="19">
        <f>(((K1810/60)/60/24)+DATE(1970,1,1)+(-5/24))</f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5">
        <f>E1810/D1810</f>
        <v>0.41407142857142859</v>
      </c>
      <c r="R1810" s="8">
        <f>E1810/N1810</f>
        <v>120.77083333333333</v>
      </c>
      <c r="S1810" s="9" t="str">
        <f>LEFT(P1810, SEARCH("/",P1810,1)-1)</f>
        <v>photography</v>
      </c>
      <c r="T1810" s="9" t="str">
        <f>RIGHT(P1810,LEN(P1810)-SEARCH("/",P1810,1))</f>
        <v>photobooks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9">
        <f>(((I1811/60)/60/24)+DATE(1970,1,1)+(-5/24))</f>
        <v>42064.699525462966</v>
      </c>
      <c r="K1811">
        <v>1422222439</v>
      </c>
      <c r="L1811" s="19">
        <f>(((K1811/60)/60/24)+DATE(1970,1,1)+(-5/24))</f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5">
        <f>E1811/D1811</f>
        <v>0.10857142857142857</v>
      </c>
      <c r="R1811" s="8">
        <f>E1811/N1811</f>
        <v>42.222222222222221</v>
      </c>
      <c r="S1811" s="9" t="str">
        <f>LEFT(P1811, SEARCH("/",P1811,1)-1)</f>
        <v>photography</v>
      </c>
      <c r="T1811" s="9" t="str">
        <f>RIGHT(P1811,LEN(P1811)-SEARCH("/",P1811,1))</f>
        <v>photobooks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9">
        <f>(((I1812/60)/60/24)+DATE(1970,1,1)+(-5/24))</f>
        <v>41872.701689814814</v>
      </c>
      <c r="K1812">
        <v>1407621026</v>
      </c>
      <c r="L1812" s="19">
        <f>(((K1812/60)/60/24)+DATE(1970,1,1)+(-5/24))</f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5">
        <f>E1812/D1812</f>
        <v>3.3333333333333333E-2</v>
      </c>
      <c r="R1812" s="8">
        <f>E1812/N1812</f>
        <v>7.5</v>
      </c>
      <c r="S1812" s="9" t="str">
        <f>LEFT(P1812, SEARCH("/",P1812,1)-1)</f>
        <v>photography</v>
      </c>
      <c r="T1812" s="9" t="str">
        <f>RIGHT(P1812,LEN(P1812)-SEARCH("/",P1812,1))</f>
        <v>photobooks</v>
      </c>
    </row>
    <row r="1813" spans="1:20" ht="30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9">
        <f>(((I1813/60)/60/24)+DATE(1970,1,1)+(-5/24))</f>
        <v>41935.958333333328</v>
      </c>
      <c r="K1813">
        <v>1408962270</v>
      </c>
      <c r="L1813" s="19">
        <f>(((K1813/60)/60/24)+DATE(1970,1,1)+(-5/24))</f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5">
        <f>E1813/D1813</f>
        <v>7.407407407407407E-4</v>
      </c>
      <c r="R1813" s="8">
        <f>E1813/N1813</f>
        <v>1.5384615384615385</v>
      </c>
      <c r="S1813" s="9" t="str">
        <f>LEFT(P1813, SEARCH("/",P1813,1)-1)</f>
        <v>photography</v>
      </c>
      <c r="T1813" s="9" t="str">
        <f>RIGHT(P1813,LEN(P1813)-SEARCH("/",P1813,1))</f>
        <v>photobooks</v>
      </c>
    </row>
    <row r="1814" spans="1:20" ht="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9">
        <f>(((I1814/60)/60/24)+DATE(1970,1,1)+(-5/24))</f>
        <v>42554.110370370363</v>
      </c>
      <c r="K1814">
        <v>1464939536</v>
      </c>
      <c r="L1814" s="19">
        <f>(((K1814/60)/60/24)+DATE(1970,1,1)+(-5/24))</f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5">
        <f>E1814/D1814</f>
        <v>0.13307692307692306</v>
      </c>
      <c r="R1814" s="8">
        <f>E1814/N1814</f>
        <v>37.608695652173914</v>
      </c>
      <c r="S1814" s="9" t="str">
        <f>LEFT(P1814, SEARCH("/",P1814,1)-1)</f>
        <v>photography</v>
      </c>
      <c r="T1814" s="9" t="str">
        <f>RIGHT(P1814,LEN(P1814)-SEARCH("/",P1814,1))</f>
        <v>photobooks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9">
        <f>(((I1815/60)/60/24)+DATE(1970,1,1)+(-5/24))</f>
        <v>41859.68069444444</v>
      </c>
      <c r="K1815">
        <v>1404940812</v>
      </c>
      <c r="L1815" s="19">
        <f>(((K1815/60)/60/24)+DATE(1970,1,1)+(-5/24))</f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5">
        <f>E1815/D1815</f>
        <v>0</v>
      </c>
      <c r="R1815" s="8" t="e">
        <f>E1815/N1815</f>
        <v>#DIV/0!</v>
      </c>
      <c r="S1815" s="9" t="str">
        <f>LEFT(P1815, SEARCH("/",P1815,1)-1)</f>
        <v>photography</v>
      </c>
      <c r="T1815" s="9" t="str">
        <f>RIGHT(P1815,LEN(P1815)-SEARCH("/",P1815,1))</f>
        <v>photobooks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9">
        <f>(((I1816/60)/60/24)+DATE(1970,1,1)+(-5/24))</f>
        <v>42063.105740740742</v>
      </c>
      <c r="K1816">
        <v>1422516736</v>
      </c>
      <c r="L1816" s="19">
        <f>(((K1816/60)/60/24)+DATE(1970,1,1)+(-5/24))</f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5">
        <f>E1816/D1816</f>
        <v>0.49183333333333334</v>
      </c>
      <c r="R1816" s="8">
        <f>E1816/N1816</f>
        <v>42.157142857142858</v>
      </c>
      <c r="S1816" s="9" t="str">
        <f>LEFT(P1816, SEARCH("/",P1816,1)-1)</f>
        <v>photography</v>
      </c>
      <c r="T1816" s="9" t="str">
        <f>RIGHT(P1816,LEN(P1816)-SEARCH("/",P1816,1))</f>
        <v>photobooks</v>
      </c>
    </row>
    <row r="1817" spans="1:20" ht="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9">
        <f>(((I1817/60)/60/24)+DATE(1970,1,1)+(-5/24))</f>
        <v>42186.698344907411</v>
      </c>
      <c r="K1817">
        <v>1434577537</v>
      </c>
      <c r="L1817" s="19">
        <f>(((K1817/60)/60/24)+DATE(1970,1,1)+(-5/24))</f>
        <v>42172.698344907411</v>
      </c>
      <c r="M1817" t="b">
        <v>0</v>
      </c>
      <c r="N1817">
        <v>0</v>
      </c>
      <c r="O1817" t="b">
        <v>0</v>
      </c>
      <c r="P1817" t="s">
        <v>8285</v>
      </c>
      <c r="Q1817" s="5">
        <f>E1817/D1817</f>
        <v>0</v>
      </c>
      <c r="R1817" s="8" t="e">
        <f>E1817/N1817</f>
        <v>#DIV/0!</v>
      </c>
      <c r="S1817" s="9" t="str">
        <f>LEFT(P1817, SEARCH("/",P1817,1)-1)</f>
        <v>photography</v>
      </c>
      <c r="T1817" s="9" t="str">
        <f>RIGHT(P1817,LEN(P1817)-SEARCH("/",P1817,1))</f>
        <v>photobooks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9">
        <f>(((I1818/60)/60/24)+DATE(1970,1,1)+(-5/24))</f>
        <v>42576.583333333336</v>
      </c>
      <c r="K1818">
        <v>1467061303</v>
      </c>
      <c r="L1818" s="19">
        <f>(((K1818/60)/60/24)+DATE(1970,1,1)+(-5/24))</f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5">
        <f>E1818/D1818</f>
        <v>2.036E-2</v>
      </c>
      <c r="R1818" s="8">
        <f>E1818/N1818</f>
        <v>84.833333333333329</v>
      </c>
      <c r="S1818" s="9" t="str">
        <f>LEFT(P1818, SEARCH("/",P1818,1)-1)</f>
        <v>photography</v>
      </c>
      <c r="T1818" s="9" t="str">
        <f>RIGHT(P1818,LEN(P1818)-SEARCH("/",P1818,1))</f>
        <v>photobooks</v>
      </c>
    </row>
    <row r="1819" spans="1:20" ht="30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9">
        <f>(((I1819/60)/60/24)+DATE(1970,1,1)+(-5/24))</f>
        <v>42765.082638888889</v>
      </c>
      <c r="K1819">
        <v>1480607607</v>
      </c>
      <c r="L1819" s="19">
        <f>(((K1819/60)/60/24)+DATE(1970,1,1)+(-5/24))</f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5">
        <f>E1819/D1819</f>
        <v>0.52327777777777773</v>
      </c>
      <c r="R1819" s="8">
        <f>E1819/N1819</f>
        <v>94.19</v>
      </c>
      <c r="S1819" s="9" t="str">
        <f>LEFT(P1819, SEARCH("/",P1819,1)-1)</f>
        <v>photography</v>
      </c>
      <c r="T1819" s="9" t="str">
        <f>RIGHT(P1819,LEN(P1819)-SEARCH("/",P1819,1))</f>
        <v>photobooks</v>
      </c>
    </row>
    <row r="1820" spans="1:20" ht="30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9">
        <f>(((I1820/60)/60/24)+DATE(1970,1,1)+(-5/24))</f>
        <v>42096.984374999993</v>
      </c>
      <c r="K1820">
        <v>1425447450</v>
      </c>
      <c r="L1820" s="19">
        <f>(((K1820/60)/60/24)+DATE(1970,1,1)+(-5/24))</f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5">
        <f>E1820/D1820</f>
        <v>0</v>
      </c>
      <c r="R1820" s="8" t="e">
        <f>E1820/N1820</f>
        <v>#DIV/0!</v>
      </c>
      <c r="S1820" s="9" t="str">
        <f>LEFT(P1820, SEARCH("/",P1820,1)-1)</f>
        <v>photography</v>
      </c>
      <c r="T1820" s="9" t="str">
        <f>RIGHT(P1820,LEN(P1820)-SEARCH("/",P1820,1))</f>
        <v>photobooks</v>
      </c>
    </row>
    <row r="1821" spans="1:20" ht="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9">
        <f>(((I1821/60)/60/24)+DATE(1970,1,1)+(-5/24))</f>
        <v>41850.543935185182</v>
      </c>
      <c r="K1821">
        <v>1404151396</v>
      </c>
      <c r="L1821" s="19">
        <f>(((K1821/60)/60/24)+DATE(1970,1,1)+(-5/24))</f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5">
        <f>E1821/D1821</f>
        <v>2.0833333333333332E-2</v>
      </c>
      <c r="R1821" s="8">
        <f>E1821/N1821</f>
        <v>6.25</v>
      </c>
      <c r="S1821" s="9" t="str">
        <f>LEFT(P1821, SEARCH("/",P1821,1)-1)</f>
        <v>photography</v>
      </c>
      <c r="T1821" s="9" t="str">
        <f>RIGHT(P1821,LEN(P1821)-SEARCH("/",P1821,1))</f>
        <v>photobooks</v>
      </c>
    </row>
    <row r="1822" spans="1:20" ht="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9">
        <f>(((I1822/60)/60/24)+DATE(1970,1,1)+(-5/24))</f>
        <v>42094.834374999999</v>
      </c>
      <c r="K1822">
        <v>1425261690</v>
      </c>
      <c r="L1822" s="19">
        <f>(((K1822/60)/60/24)+DATE(1970,1,1)+(-5/24))</f>
        <v>42064.87604166667</v>
      </c>
      <c r="M1822" t="b">
        <v>0</v>
      </c>
      <c r="N1822">
        <v>8</v>
      </c>
      <c r="O1822" t="b">
        <v>0</v>
      </c>
      <c r="P1822" t="s">
        <v>8285</v>
      </c>
      <c r="Q1822" s="5">
        <f>E1822/D1822</f>
        <v>6.565384615384616E-2</v>
      </c>
      <c r="R1822" s="8">
        <f>E1822/N1822</f>
        <v>213.375</v>
      </c>
      <c r="S1822" s="9" t="str">
        <f>LEFT(P1822, SEARCH("/",P1822,1)-1)</f>
        <v>photography</v>
      </c>
      <c r="T1822" s="9" t="str">
        <f>RIGHT(P1822,LEN(P1822)-SEARCH("/",P1822,1))</f>
        <v>photobooks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9">
        <f>(((I1823/60)/60/24)+DATE(1970,1,1)+(-5/24))</f>
        <v>40971.110729166663</v>
      </c>
      <c r="K1823">
        <v>1326872367</v>
      </c>
      <c r="L1823" s="19">
        <f>(((K1823/60)/60/24)+DATE(1970,1,1)+(-5/24))</f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5">
        <f>E1823/D1823</f>
        <v>1.3489</v>
      </c>
      <c r="R1823" s="8">
        <f>E1823/N1823</f>
        <v>59.162280701754383</v>
      </c>
      <c r="S1823" s="9" t="str">
        <f>LEFT(P1823, SEARCH("/",P1823,1)-1)</f>
        <v>music</v>
      </c>
      <c r="T1823" s="9" t="str">
        <f>RIGHT(P1823,LEN(P1823)-SEARCH("/",P1823,1))</f>
        <v>rock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9">
        <f>(((I1824/60)/60/24)+DATE(1970,1,1)+(-5/24))</f>
        <v>41670.584027777775</v>
      </c>
      <c r="K1824">
        <v>1388084862</v>
      </c>
      <c r="L1824" s="19">
        <f>(((K1824/60)/60/24)+DATE(1970,1,1)+(-5/24))</f>
        <v>41634.588680555549</v>
      </c>
      <c r="M1824" t="b">
        <v>0</v>
      </c>
      <c r="N1824">
        <v>11</v>
      </c>
      <c r="O1824" t="b">
        <v>1</v>
      </c>
      <c r="P1824" t="s">
        <v>8276</v>
      </c>
      <c r="Q1824" s="5">
        <f>E1824/D1824</f>
        <v>1</v>
      </c>
      <c r="R1824" s="8">
        <f>E1824/N1824</f>
        <v>27.272727272727273</v>
      </c>
      <c r="S1824" s="9" t="str">
        <f>LEFT(P1824, SEARCH("/",P1824,1)-1)</f>
        <v>music</v>
      </c>
      <c r="T1824" s="9" t="str">
        <f>RIGHT(P1824,LEN(P1824)-SEARCH("/",P1824,1))</f>
        <v>rock</v>
      </c>
    </row>
    <row r="1825" spans="1:20" ht="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9">
        <f>(((I1825/60)/60/24)+DATE(1970,1,1)+(-5/24))</f>
        <v>41206.47657407407</v>
      </c>
      <c r="K1825">
        <v>1348503976</v>
      </c>
      <c r="L1825" s="19">
        <f>(((K1825/60)/60/24)+DATE(1970,1,1)+(-5/24))</f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5">
        <f>E1825/D1825</f>
        <v>1.1585714285714286</v>
      </c>
      <c r="R1825" s="8">
        <f>E1825/N1825</f>
        <v>24.575757575757574</v>
      </c>
      <c r="S1825" s="9" t="str">
        <f>LEFT(P1825, SEARCH("/",P1825,1)-1)</f>
        <v>music</v>
      </c>
      <c r="T1825" s="9" t="str">
        <f>RIGHT(P1825,LEN(P1825)-SEARCH("/",P1825,1))</f>
        <v>rock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9">
        <f>(((I1826/60)/60/24)+DATE(1970,1,1)+(-5/24))</f>
        <v>41646.880555555552</v>
      </c>
      <c r="K1826">
        <v>1387403967</v>
      </c>
      <c r="L1826" s="19">
        <f>(((K1826/60)/60/24)+DATE(1970,1,1)+(-5/24))</f>
        <v>41626.707951388889</v>
      </c>
      <c r="M1826" t="b">
        <v>0</v>
      </c>
      <c r="N1826">
        <v>40</v>
      </c>
      <c r="O1826" t="b">
        <v>1</v>
      </c>
      <c r="P1826" t="s">
        <v>8276</v>
      </c>
      <c r="Q1826" s="5">
        <f>E1826/D1826</f>
        <v>1.0006666666666666</v>
      </c>
      <c r="R1826" s="8">
        <f>E1826/N1826</f>
        <v>75.05</v>
      </c>
      <c r="S1826" s="9" t="str">
        <f>LEFT(P1826, SEARCH("/",P1826,1)-1)</f>
        <v>music</v>
      </c>
      <c r="T1826" s="9" t="str">
        <f>RIGHT(P1826,LEN(P1826)-SEARCH("/",P1826,1))</f>
        <v>rock</v>
      </c>
    </row>
    <row r="1827" spans="1:20" ht="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9">
        <f>(((I1827/60)/60/24)+DATE(1970,1,1)+(-5/24))</f>
        <v>41466.626192129625</v>
      </c>
      <c r="K1827">
        <v>1371585703</v>
      </c>
      <c r="L1827" s="19">
        <f>(((K1827/60)/60/24)+DATE(1970,1,1)+(-5/24))</f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5">
        <f>E1827/D1827</f>
        <v>1.0505</v>
      </c>
      <c r="R1827" s="8">
        <f>E1827/N1827</f>
        <v>42.02</v>
      </c>
      <c r="S1827" s="9" t="str">
        <f>LEFT(P1827, SEARCH("/",P1827,1)-1)</f>
        <v>music</v>
      </c>
      <c r="T1827" s="9" t="str">
        <f>RIGHT(P1827,LEN(P1827)-SEARCH("/",P1827,1))</f>
        <v>rock</v>
      </c>
    </row>
    <row r="1828" spans="1:2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9">
        <f>(((I1828/60)/60/24)+DATE(1970,1,1)+(-5/24))</f>
        <v>41687.715474537035</v>
      </c>
      <c r="K1828">
        <v>1390083017</v>
      </c>
      <c r="L1828" s="19">
        <f>(((K1828/60)/60/24)+DATE(1970,1,1)+(-5/24))</f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5">
        <f>E1828/D1828</f>
        <v>1.01</v>
      </c>
      <c r="R1828" s="8">
        <f>E1828/N1828</f>
        <v>53.157894736842103</v>
      </c>
      <c r="S1828" s="9" t="str">
        <f>LEFT(P1828, SEARCH("/",P1828,1)-1)</f>
        <v>music</v>
      </c>
      <c r="T1828" s="9" t="str">
        <f>RIGHT(P1828,LEN(P1828)-SEARCH("/",P1828,1))</f>
        <v>rock</v>
      </c>
    </row>
    <row r="1829" spans="1:20" ht="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9">
        <f>(((I1829/60)/60/24)+DATE(1970,1,1)+(-5/24))</f>
        <v>40605.117604166662</v>
      </c>
      <c r="K1829">
        <v>1294818561</v>
      </c>
      <c r="L1829" s="19">
        <f>(((K1829/60)/60/24)+DATE(1970,1,1)+(-5/24))</f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5">
        <f>E1829/D1829</f>
        <v>1.0066250000000001</v>
      </c>
      <c r="R1829" s="8">
        <f>E1829/N1829</f>
        <v>83.885416666666671</v>
      </c>
      <c r="S1829" s="9" t="str">
        <f>LEFT(P1829, SEARCH("/",P1829,1)-1)</f>
        <v>music</v>
      </c>
      <c r="T1829" s="9" t="str">
        <f>RIGHT(P1829,LEN(P1829)-SEARCH("/",P1829,1))</f>
        <v>rock</v>
      </c>
    </row>
    <row r="1830" spans="1:20" ht="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9">
        <f>(((I1830/60)/60/24)+DATE(1970,1,1)+(-5/24))</f>
        <v>41768.708333333328</v>
      </c>
      <c r="K1830">
        <v>1396906530</v>
      </c>
      <c r="L1830" s="19">
        <f>(((K1830/60)/60/24)+DATE(1970,1,1)+(-5/24))</f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5">
        <f>E1830/D1830</f>
        <v>1.0016</v>
      </c>
      <c r="R1830" s="8">
        <f>E1830/N1830</f>
        <v>417.33333333333331</v>
      </c>
      <c r="S1830" s="9" t="str">
        <f>LEFT(P1830, SEARCH("/",P1830,1)-1)</f>
        <v>music</v>
      </c>
      <c r="T1830" s="9" t="str">
        <f>RIGHT(P1830,LEN(P1830)-SEARCH("/",P1830,1))</f>
        <v>rock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9">
        <f>(((I1831/60)/60/24)+DATE(1970,1,1)+(-5/24))</f>
        <v>40564.708333333328</v>
      </c>
      <c r="K1831">
        <v>1291428371</v>
      </c>
      <c r="L1831" s="19">
        <f>(((K1831/60)/60/24)+DATE(1970,1,1)+(-5/24))</f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5">
        <f>E1831/D1831</f>
        <v>1.6668333333333334</v>
      </c>
      <c r="R1831" s="8">
        <f>E1831/N1831</f>
        <v>75.765151515151516</v>
      </c>
      <c r="S1831" s="9" t="str">
        <f>LEFT(P1831, SEARCH("/",P1831,1)-1)</f>
        <v>music</v>
      </c>
      <c r="T1831" s="9" t="str">
        <f>RIGHT(P1831,LEN(P1831)-SEARCH("/",P1831,1))</f>
        <v>rock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9">
        <f>(((I1832/60)/60/24)+DATE(1970,1,1)+(-5/24))</f>
        <v>41694.475775462961</v>
      </c>
      <c r="K1832">
        <v>1390667107</v>
      </c>
      <c r="L1832" s="19">
        <f>(((K1832/60)/60/24)+DATE(1970,1,1)+(-5/24))</f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5">
        <f>E1832/D1832</f>
        <v>1.0153333333333334</v>
      </c>
      <c r="R1832" s="8">
        <f>E1832/N1832</f>
        <v>67.389380530973455</v>
      </c>
      <c r="S1832" s="9" t="str">
        <f>LEFT(P1832, SEARCH("/",P1832,1)-1)</f>
        <v>music</v>
      </c>
      <c r="T1832" s="9" t="str">
        <f>RIGHT(P1832,LEN(P1832)-SEARCH("/",P1832,1))</f>
        <v>rock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9">
        <f>(((I1833/60)/60/24)+DATE(1970,1,1)+(-5/24))</f>
        <v>41041.787766203699</v>
      </c>
      <c r="K1833">
        <v>1335570863</v>
      </c>
      <c r="L1833" s="19">
        <f>(((K1833/60)/60/24)+DATE(1970,1,1)+(-5/24))</f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5">
        <f>E1833/D1833</f>
        <v>1.03</v>
      </c>
      <c r="R1833" s="8">
        <f>E1833/N1833</f>
        <v>73.571428571428569</v>
      </c>
      <c r="S1833" s="9" t="str">
        <f>LEFT(P1833, SEARCH("/",P1833,1)-1)</f>
        <v>music</v>
      </c>
      <c r="T1833" s="9" t="str">
        <f>RIGHT(P1833,LEN(P1833)-SEARCH("/",P1833,1))</f>
        <v>rock</v>
      </c>
    </row>
    <row r="1834" spans="1:20" ht="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9">
        <f>(((I1834/60)/60/24)+DATE(1970,1,1)+(-5/24))</f>
        <v>40606.331331018519</v>
      </c>
      <c r="K1834">
        <v>1296651427</v>
      </c>
      <c r="L1834" s="19">
        <f>(((K1834/60)/60/24)+DATE(1970,1,1)+(-5/24))</f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5">
        <f>E1834/D1834</f>
        <v>1.4285714285714286</v>
      </c>
      <c r="R1834" s="8">
        <f>E1834/N1834</f>
        <v>25</v>
      </c>
      <c r="S1834" s="9" t="str">
        <f>LEFT(P1834, SEARCH("/",P1834,1)-1)</f>
        <v>music</v>
      </c>
      <c r="T1834" s="9" t="str">
        <f>RIGHT(P1834,LEN(P1834)-SEARCH("/",P1834,1))</f>
        <v>rock</v>
      </c>
    </row>
    <row r="1835" spans="1:20" ht="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9">
        <f>(((I1835/60)/60/24)+DATE(1970,1,1)+(-5/24))</f>
        <v>41335.124305555553</v>
      </c>
      <c r="K1835">
        <v>1359421403</v>
      </c>
      <c r="L1835" s="19">
        <f>(((K1835/60)/60/24)+DATE(1970,1,1)+(-5/24))</f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5">
        <f>E1835/D1835</f>
        <v>2.625</v>
      </c>
      <c r="R1835" s="8">
        <f>E1835/N1835</f>
        <v>42</v>
      </c>
      <c r="S1835" s="9" t="str">
        <f>LEFT(P1835, SEARCH("/",P1835,1)-1)</f>
        <v>music</v>
      </c>
      <c r="T1835" s="9" t="str">
        <f>RIGHT(P1835,LEN(P1835)-SEARCH("/",P1835,1))</f>
        <v>rock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9">
        <f>(((I1836/60)/60/24)+DATE(1970,1,1)+(-5/24))</f>
        <v>42028.755729166667</v>
      </c>
      <c r="K1836">
        <v>1418684895</v>
      </c>
      <c r="L1836" s="19">
        <f>(((K1836/60)/60/24)+DATE(1970,1,1)+(-5/24))</f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5">
        <f>E1836/D1836</f>
        <v>1.1805000000000001</v>
      </c>
      <c r="R1836" s="8">
        <f>E1836/N1836</f>
        <v>131.16666666666666</v>
      </c>
      <c r="S1836" s="9" t="str">
        <f>LEFT(P1836, SEARCH("/",P1836,1)-1)</f>
        <v>music</v>
      </c>
      <c r="T1836" s="9" t="str">
        <f>RIGHT(P1836,LEN(P1836)-SEARCH("/",P1836,1))</f>
        <v>rock</v>
      </c>
    </row>
    <row r="1837" spans="1:20" ht="60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9">
        <f>(((I1837/60)/60/24)+DATE(1970,1,1)+(-5/24))</f>
        <v>42460.452210648145</v>
      </c>
      <c r="K1837">
        <v>1456851071</v>
      </c>
      <c r="L1837" s="19">
        <f>(((K1837/60)/60/24)+DATE(1970,1,1)+(-5/24))</f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5">
        <f>E1837/D1837</f>
        <v>1.04</v>
      </c>
      <c r="R1837" s="8">
        <f>E1837/N1837</f>
        <v>47.272727272727273</v>
      </c>
      <c r="S1837" s="9" t="str">
        <f>LEFT(P1837, SEARCH("/",P1837,1)-1)</f>
        <v>music</v>
      </c>
      <c r="T1837" s="9" t="str">
        <f>RIGHT(P1837,LEN(P1837)-SEARCH("/",P1837,1))</f>
        <v>rock</v>
      </c>
    </row>
    <row r="1838" spans="1: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9">
        <f>(((I1838/60)/60/24)+DATE(1970,1,1)+(-5/24))</f>
        <v>41322.601030092592</v>
      </c>
      <c r="K1838">
        <v>1359660329</v>
      </c>
      <c r="L1838" s="19">
        <f>(((K1838/60)/60/24)+DATE(1970,1,1)+(-5/24))</f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5">
        <f>E1838/D1838</f>
        <v>2.0034000000000001</v>
      </c>
      <c r="R1838" s="8">
        <f>E1838/N1838</f>
        <v>182.12727272727273</v>
      </c>
      <c r="S1838" s="9" t="str">
        <f>LEFT(P1838, SEARCH("/",P1838,1)-1)</f>
        <v>music</v>
      </c>
      <c r="T1838" s="9" t="str">
        <f>RIGHT(P1838,LEN(P1838)-SEARCH("/",P1838,1))</f>
        <v>rock</v>
      </c>
    </row>
    <row r="1839" spans="1:20" ht="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9">
        <f>(((I1839/60)/60/24)+DATE(1970,1,1)+(-5/24))</f>
        <v>40985.797858796293</v>
      </c>
      <c r="K1839">
        <v>1326848935</v>
      </c>
      <c r="L1839" s="19">
        <f>(((K1839/60)/60/24)+DATE(1970,1,1)+(-5/24))</f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5">
        <f>E1839/D1839</f>
        <v>3.0683333333333334</v>
      </c>
      <c r="R1839" s="8">
        <f>E1839/N1839</f>
        <v>61.366666666666667</v>
      </c>
      <c r="S1839" s="9" t="str">
        <f>LEFT(P1839, SEARCH("/",P1839,1)-1)</f>
        <v>music</v>
      </c>
      <c r="T1839" s="9" t="str">
        <f>RIGHT(P1839,LEN(P1839)-SEARCH("/",P1839,1))</f>
        <v>rock</v>
      </c>
    </row>
    <row r="1840" spans="1:20" ht="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9">
        <f>(((I1840/60)/60/24)+DATE(1970,1,1)+(-5/24))</f>
        <v>40816.916666666664</v>
      </c>
      <c r="K1840">
        <v>1314989557</v>
      </c>
      <c r="L1840" s="19">
        <f>(((K1840/60)/60/24)+DATE(1970,1,1)+(-5/24))</f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5">
        <f>E1840/D1840</f>
        <v>1.00149</v>
      </c>
      <c r="R1840" s="8">
        <f>E1840/N1840</f>
        <v>35.767499999999998</v>
      </c>
      <c r="S1840" s="9" t="str">
        <f>LEFT(P1840, SEARCH("/",P1840,1)-1)</f>
        <v>music</v>
      </c>
      <c r="T1840" s="9" t="str">
        <f>RIGHT(P1840,LEN(P1840)-SEARCH("/",P1840,1))</f>
        <v>rock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9">
        <f>(((I1841/60)/60/24)+DATE(1970,1,1)+(-5/24))</f>
        <v>42644.513680555552</v>
      </c>
      <c r="K1841">
        <v>1472750382</v>
      </c>
      <c r="L1841" s="19">
        <f>(((K1841/60)/60/24)+DATE(1970,1,1)+(-5/24))</f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5">
        <f>E1841/D1841</f>
        <v>2.0529999999999999</v>
      </c>
      <c r="R1841" s="8">
        <f>E1841/N1841</f>
        <v>45.62222222222222</v>
      </c>
      <c r="S1841" s="9" t="str">
        <f>LEFT(P1841, SEARCH("/",P1841,1)-1)</f>
        <v>music</v>
      </c>
      <c r="T1841" s="9" t="str">
        <f>RIGHT(P1841,LEN(P1841)-SEARCH("/",P1841,1))</f>
        <v>rock</v>
      </c>
    </row>
    <row r="1842" spans="1:20" ht="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9">
        <f>(((I1842/60)/60/24)+DATE(1970,1,1)+(-5/24))</f>
        <v>41400.999305555553</v>
      </c>
      <c r="K1842">
        <v>1366251510</v>
      </c>
      <c r="L1842" s="19">
        <f>(((K1842/60)/60/24)+DATE(1970,1,1)+(-5/24))</f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5">
        <f>E1842/D1842</f>
        <v>1.0888888888888888</v>
      </c>
      <c r="R1842" s="8">
        <f>E1842/N1842</f>
        <v>75.384615384615387</v>
      </c>
      <c r="S1842" s="9" t="str">
        <f>LEFT(P1842, SEARCH("/",P1842,1)-1)</f>
        <v>music</v>
      </c>
      <c r="T1842" s="9" t="str">
        <f>RIGHT(P1842,LEN(P1842)-SEARCH("/",P1842,1))</f>
        <v>rock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9">
        <f>(((I1843/60)/60/24)+DATE(1970,1,1)+(-5/24))</f>
        <v>41778.999305555553</v>
      </c>
      <c r="K1843">
        <v>1397679445</v>
      </c>
      <c r="L1843" s="19">
        <f>(((K1843/60)/60/24)+DATE(1970,1,1)+(-5/24))</f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5">
        <f>E1843/D1843</f>
        <v>1.0175000000000001</v>
      </c>
      <c r="R1843" s="8">
        <f>E1843/N1843</f>
        <v>50.875</v>
      </c>
      <c r="S1843" s="9" t="str">
        <f>LEFT(P1843, SEARCH("/",P1843,1)-1)</f>
        <v>music</v>
      </c>
      <c r="T1843" s="9" t="str">
        <f>RIGHT(P1843,LEN(P1843)-SEARCH("/",P1843,1))</f>
        <v>rock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9">
        <f>(((I1844/60)/60/24)+DATE(1970,1,1)+(-5/24))</f>
        <v>42065.040972222218</v>
      </c>
      <c r="K1844">
        <v>1422371381</v>
      </c>
      <c r="L1844" s="19">
        <f>(((K1844/60)/60/24)+DATE(1970,1,1)+(-5/24))</f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5">
        <f>E1844/D1844</f>
        <v>1.2524999999999999</v>
      </c>
      <c r="R1844" s="8">
        <f>E1844/N1844</f>
        <v>119.28571428571429</v>
      </c>
      <c r="S1844" s="9" t="str">
        <f>LEFT(P1844, SEARCH("/",P1844,1)-1)</f>
        <v>music</v>
      </c>
      <c r="T1844" s="9" t="str">
        <f>RIGHT(P1844,LEN(P1844)-SEARCH("/",P1844,1))</f>
        <v>rock</v>
      </c>
    </row>
    <row r="1845" spans="1:20" ht="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9">
        <f>(((I1845/60)/60/24)+DATE(1970,1,1)+(-5/24))</f>
        <v>40594.786504629628</v>
      </c>
      <c r="K1845">
        <v>1295653954</v>
      </c>
      <c r="L1845" s="19">
        <f>(((K1845/60)/60/24)+DATE(1970,1,1)+(-5/24))</f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5">
        <f>E1845/D1845</f>
        <v>1.2400610000000001</v>
      </c>
      <c r="R1845" s="8">
        <f>E1845/N1845</f>
        <v>92.541865671641801</v>
      </c>
      <c r="S1845" s="9" t="str">
        <f>LEFT(P1845, SEARCH("/",P1845,1)-1)</f>
        <v>music</v>
      </c>
      <c r="T1845" s="9" t="str">
        <f>RIGHT(P1845,LEN(P1845)-SEARCH("/",P1845,1))</f>
        <v>rock</v>
      </c>
    </row>
    <row r="1846" spans="1:20" ht="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9">
        <f>(((I1846/60)/60/24)+DATE(1970,1,1)+(-5/24))</f>
        <v>40704.916666666664</v>
      </c>
      <c r="K1846">
        <v>1304464914</v>
      </c>
      <c r="L1846" s="19">
        <f>(((K1846/60)/60/24)+DATE(1970,1,1)+(-5/24))</f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5">
        <f>E1846/D1846</f>
        <v>1.014</v>
      </c>
      <c r="R1846" s="8">
        <f>E1846/N1846</f>
        <v>76.05</v>
      </c>
      <c r="S1846" s="9" t="str">
        <f>LEFT(P1846, SEARCH("/",P1846,1)-1)</f>
        <v>music</v>
      </c>
      <c r="T1846" s="9" t="str">
        <f>RIGHT(P1846,LEN(P1846)-SEARCH("/",P1846,1))</f>
        <v>rock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9">
        <f>(((I1847/60)/60/24)+DATE(1970,1,1)+(-5/24))</f>
        <v>42537.996527777774</v>
      </c>
      <c r="K1847">
        <v>1464854398</v>
      </c>
      <c r="L1847" s="19">
        <f>(((K1847/60)/60/24)+DATE(1970,1,1)+(-5/24))</f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5">
        <f>E1847/D1847</f>
        <v>1</v>
      </c>
      <c r="R1847" s="8">
        <f>E1847/N1847</f>
        <v>52.631578947368418</v>
      </c>
      <c r="S1847" s="9" t="str">
        <f>LEFT(P1847, SEARCH("/",P1847,1)-1)</f>
        <v>music</v>
      </c>
      <c r="T1847" s="9" t="str">
        <f>RIGHT(P1847,LEN(P1847)-SEARCH("/",P1847,1))</f>
        <v>rock</v>
      </c>
    </row>
    <row r="1848" spans="1:20" ht="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9">
        <f>(((I1848/60)/60/24)+DATE(1970,1,1)+(-5/24))</f>
        <v>41258.441863425927</v>
      </c>
      <c r="K1848">
        <v>1352993777</v>
      </c>
      <c r="L1848" s="19">
        <f>(((K1848/60)/60/24)+DATE(1970,1,1)+(-5/24))</f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5">
        <f>E1848/D1848</f>
        <v>1.3792666666666666</v>
      </c>
      <c r="R1848" s="8">
        <f>E1848/N1848</f>
        <v>98.990430622009569</v>
      </c>
      <c r="S1848" s="9" t="str">
        <f>LEFT(P1848, SEARCH("/",P1848,1)-1)</f>
        <v>music</v>
      </c>
      <c r="T1848" s="9" t="str">
        <f>RIGHT(P1848,LEN(P1848)-SEARCH("/",P1848,1))</f>
        <v>rock</v>
      </c>
    </row>
    <row r="1849" spans="1:20" ht="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9">
        <f>(((I1849/60)/60/24)+DATE(1970,1,1)+(-5/24))</f>
        <v>42115.028148148143</v>
      </c>
      <c r="K1849">
        <v>1427780432</v>
      </c>
      <c r="L1849" s="19">
        <f>(((K1849/60)/60/24)+DATE(1970,1,1)+(-5/24))</f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5">
        <f>E1849/D1849</f>
        <v>1.2088000000000001</v>
      </c>
      <c r="R1849" s="8">
        <f>E1849/N1849</f>
        <v>79.526315789473685</v>
      </c>
      <c r="S1849" s="9" t="str">
        <f>LEFT(P1849, SEARCH("/",P1849,1)-1)</f>
        <v>music</v>
      </c>
      <c r="T1849" s="9" t="str">
        <f>RIGHT(P1849,LEN(P1849)-SEARCH("/",P1849,1))</f>
        <v>rock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9">
        <f>(((I1850/60)/60/24)+DATE(1970,1,1)+(-5/24))</f>
        <v>40755.082638888889</v>
      </c>
      <c r="K1850">
        <v>1306608888</v>
      </c>
      <c r="L1850" s="19">
        <f>(((K1850/60)/60/24)+DATE(1970,1,1)+(-5/24))</f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5">
        <f>E1850/D1850</f>
        <v>1.0736666666666668</v>
      </c>
      <c r="R1850" s="8">
        <f>E1850/N1850</f>
        <v>134.20833333333334</v>
      </c>
      <c r="S1850" s="9" t="str">
        <f>LEFT(P1850, SEARCH("/",P1850,1)-1)</f>
        <v>music</v>
      </c>
      <c r="T1850" s="9" t="str">
        <f>RIGHT(P1850,LEN(P1850)-SEARCH("/",P1850,1))</f>
        <v>rock</v>
      </c>
    </row>
    <row r="1851" spans="1:20" ht="30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9">
        <f>(((I1851/60)/60/24)+DATE(1970,1,1)+(-5/24))</f>
        <v>41199.637256944443</v>
      </c>
      <c r="K1851">
        <v>1347913059</v>
      </c>
      <c r="L1851" s="19">
        <f>(((K1851/60)/60/24)+DATE(1970,1,1)+(-5/24))</f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5">
        <f>E1851/D1851</f>
        <v>1.0033333333333334</v>
      </c>
      <c r="R1851" s="8">
        <f>E1851/N1851</f>
        <v>37.625</v>
      </c>
      <c r="S1851" s="9" t="str">
        <f>LEFT(P1851, SEARCH("/",P1851,1)-1)</f>
        <v>music</v>
      </c>
      <c r="T1851" s="9" t="str">
        <f>RIGHT(P1851,LEN(P1851)-SEARCH("/",P1851,1))</f>
        <v>rock</v>
      </c>
    </row>
    <row r="1852" spans="1:20" ht="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9">
        <f>(((I1852/60)/60/24)+DATE(1970,1,1)+(-5/24))</f>
        <v>41830.751157407409</v>
      </c>
      <c r="K1852">
        <v>1402441300</v>
      </c>
      <c r="L1852" s="19">
        <f>(((K1852/60)/60/24)+DATE(1970,1,1)+(-5/24))</f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5">
        <f>E1852/D1852</f>
        <v>1.0152222222222222</v>
      </c>
      <c r="R1852" s="8">
        <f>E1852/N1852</f>
        <v>51.044692737430168</v>
      </c>
      <c r="S1852" s="9" t="str">
        <f>LEFT(P1852, SEARCH("/",P1852,1)-1)</f>
        <v>music</v>
      </c>
      <c r="T1852" s="9" t="str">
        <f>RIGHT(P1852,LEN(P1852)-SEARCH("/",P1852,1))</f>
        <v>rock</v>
      </c>
    </row>
    <row r="1853" spans="1:20" ht="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9">
        <f>(((I1853/60)/60/24)+DATE(1970,1,1)+(-5/24))</f>
        <v>41847.833333333328</v>
      </c>
      <c r="K1853">
        <v>1404769538</v>
      </c>
      <c r="L1853" s="19">
        <f>(((K1853/60)/60/24)+DATE(1970,1,1)+(-5/24))</f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5">
        <f>E1853/D1853</f>
        <v>1.0007692307692309</v>
      </c>
      <c r="R1853" s="8">
        <f>E1853/N1853</f>
        <v>50.03846153846154</v>
      </c>
      <c r="S1853" s="9" t="str">
        <f>LEFT(P1853, SEARCH("/",P1853,1)-1)</f>
        <v>music</v>
      </c>
      <c r="T1853" s="9" t="str">
        <f>RIGHT(P1853,LEN(P1853)-SEARCH("/",P1853,1))</f>
        <v>rock</v>
      </c>
    </row>
    <row r="1854" spans="1:20" ht="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9">
        <f>(((I1854/60)/60/24)+DATE(1970,1,1)+(-5/24))</f>
        <v>42118.791666666664</v>
      </c>
      <c r="K1854">
        <v>1426703452</v>
      </c>
      <c r="L1854" s="19">
        <f>(((K1854/60)/60/24)+DATE(1970,1,1)+(-5/24))</f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5">
        <f>E1854/D1854</f>
        <v>1.1696666666666666</v>
      </c>
      <c r="R1854" s="8">
        <f>E1854/N1854</f>
        <v>133.93129770992365</v>
      </c>
      <c r="S1854" s="9" t="str">
        <f>LEFT(P1854, SEARCH("/",P1854,1)-1)</f>
        <v>music</v>
      </c>
      <c r="T1854" s="9" t="str">
        <f>RIGHT(P1854,LEN(P1854)-SEARCH("/",P1854,1))</f>
        <v>rock</v>
      </c>
    </row>
    <row r="1855" spans="1:20" ht="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9">
        <f>(((I1855/60)/60/24)+DATE(1970,1,1)+(-5/24))</f>
        <v>41226.893715277773</v>
      </c>
      <c r="K1855">
        <v>1348536417</v>
      </c>
      <c r="L1855" s="19">
        <f>(((K1855/60)/60/24)+DATE(1970,1,1)+(-5/24))</f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5">
        <f>E1855/D1855</f>
        <v>1.01875</v>
      </c>
      <c r="R1855" s="8">
        <f>E1855/N1855</f>
        <v>58.214285714285715</v>
      </c>
      <c r="S1855" s="9" t="str">
        <f>LEFT(P1855, SEARCH("/",P1855,1)-1)</f>
        <v>music</v>
      </c>
      <c r="T1855" s="9" t="str">
        <f>RIGHT(P1855,LEN(P1855)-SEARCH("/",P1855,1))</f>
        <v>rock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9">
        <f>(((I1856/60)/60/24)+DATE(1970,1,1)+(-5/24))</f>
        <v>41417.812928240739</v>
      </c>
      <c r="K1856">
        <v>1366763437</v>
      </c>
      <c r="L1856" s="19">
        <f>(((K1856/60)/60/24)+DATE(1970,1,1)+(-5/24))</f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5">
        <f>E1856/D1856</f>
        <v>1.0212366666666666</v>
      </c>
      <c r="R1856" s="8">
        <f>E1856/N1856</f>
        <v>88.037643678160919</v>
      </c>
      <c r="S1856" s="9" t="str">
        <f>LEFT(P1856, SEARCH("/",P1856,1)-1)</f>
        <v>music</v>
      </c>
      <c r="T1856" s="9" t="str">
        <f>RIGHT(P1856,LEN(P1856)-SEARCH("/",P1856,1))</f>
        <v>rock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9">
        <f>(((I1857/60)/60/24)+DATE(1970,1,1)+(-5/24))</f>
        <v>41645.330324074072</v>
      </c>
      <c r="K1857">
        <v>1385124940</v>
      </c>
      <c r="L1857" s="19">
        <f>(((K1857/60)/60/24)+DATE(1970,1,1)+(-5/24))</f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>E1857/D1857</f>
        <v>1.5405897142857143</v>
      </c>
      <c r="R1857" s="8">
        <f>E1857/N1857</f>
        <v>70.576753926701571</v>
      </c>
      <c r="S1857" s="9" t="str">
        <f>LEFT(P1857, SEARCH("/",P1857,1)-1)</f>
        <v>music</v>
      </c>
      <c r="T1857" s="9" t="str">
        <f>RIGHT(P1857,LEN(P1857)-SEARCH("/",P1857,1))</f>
        <v>rock</v>
      </c>
    </row>
    <row r="1858" spans="1:20" ht="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9">
        <f>(((I1858/60)/60/24)+DATE(1970,1,1)+(-5/24))</f>
        <v>41838.64666666666</v>
      </c>
      <c r="K1858">
        <v>1403901072</v>
      </c>
      <c r="L1858" s="19">
        <f>(((K1858/60)/60/24)+DATE(1970,1,1)+(-5/24))</f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5">
        <f>E1858/D1858</f>
        <v>1.0125</v>
      </c>
      <c r="R1858" s="8">
        <f>E1858/N1858</f>
        <v>53.289473684210527</v>
      </c>
      <c r="S1858" s="9" t="str">
        <f>LEFT(P1858, SEARCH("/",P1858,1)-1)</f>
        <v>music</v>
      </c>
      <c r="T1858" s="9" t="str">
        <f>RIGHT(P1858,LEN(P1858)-SEARCH("/",P1858,1))</f>
        <v>rock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9">
        <f>(((I1859/60)/60/24)+DATE(1970,1,1)+(-5/24))</f>
        <v>41894.560335648144</v>
      </c>
      <c r="K1859">
        <v>1407954413</v>
      </c>
      <c r="L1859" s="19">
        <f>(((K1859/60)/60/24)+DATE(1970,1,1)+(-5/24))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5">
        <f>E1859/D1859</f>
        <v>1</v>
      </c>
      <c r="R1859" s="8">
        <f>E1859/N1859</f>
        <v>136.36363636363637</v>
      </c>
      <c r="S1859" s="9" t="str">
        <f>LEFT(P1859, SEARCH("/",P1859,1)-1)</f>
        <v>music</v>
      </c>
      <c r="T1859" s="9" t="str">
        <f>RIGHT(P1859,LEN(P1859)-SEARCH("/",P1859,1))</f>
        <v>rock</v>
      </c>
    </row>
    <row r="1860" spans="1:20" ht="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9">
        <f>(((I1860/60)/60/24)+DATE(1970,1,1)+(-5/24))</f>
        <v>40893.033807870372</v>
      </c>
      <c r="K1860">
        <v>1318826921</v>
      </c>
      <c r="L1860" s="19">
        <f>(((K1860/60)/60/24)+DATE(1970,1,1)+(-5/24))</f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5">
        <f>E1860/D1860</f>
        <v>1.0874800874800874</v>
      </c>
      <c r="R1860" s="8">
        <f>E1860/N1860</f>
        <v>40.547315436241611</v>
      </c>
      <c r="S1860" s="9" t="str">
        <f>LEFT(P1860, SEARCH("/",P1860,1)-1)</f>
        <v>music</v>
      </c>
      <c r="T1860" s="9" t="str">
        <f>RIGHT(P1860,LEN(P1860)-SEARCH("/",P1860,1))</f>
        <v>rock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9">
        <f>(((I1861/60)/60/24)+DATE(1970,1,1)+(-5/24))</f>
        <v>40808.561678240738</v>
      </c>
      <c r="K1861">
        <v>1314124129</v>
      </c>
      <c r="L1861" s="19">
        <f>(((K1861/60)/60/24)+DATE(1970,1,1)+(-5/24))</f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5">
        <f>E1861/D1861</f>
        <v>1.3183333333333334</v>
      </c>
      <c r="R1861" s="8">
        <f>E1861/N1861</f>
        <v>70.625</v>
      </c>
      <c r="S1861" s="9" t="str">
        <f>LEFT(P1861, SEARCH("/",P1861,1)-1)</f>
        <v>music</v>
      </c>
      <c r="T1861" s="9" t="str">
        <f>RIGHT(P1861,LEN(P1861)-SEARCH("/",P1861,1))</f>
        <v>rock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9">
        <f>(((I1862/60)/60/24)+DATE(1970,1,1)+(-5/24))</f>
        <v>41676.500972222217</v>
      </c>
      <c r="K1862">
        <v>1389891684</v>
      </c>
      <c r="L1862" s="19">
        <f>(((K1862/60)/60/24)+DATE(1970,1,1)+(-5/24))</f>
        <v>41655.500972222217</v>
      </c>
      <c r="M1862" t="b">
        <v>0</v>
      </c>
      <c r="N1862">
        <v>19</v>
      </c>
      <c r="O1862" t="b">
        <v>1</v>
      </c>
      <c r="P1862" t="s">
        <v>8276</v>
      </c>
      <c r="Q1862" s="5">
        <f>E1862/D1862</f>
        <v>1.3346666666666667</v>
      </c>
      <c r="R1862" s="8">
        <f>E1862/N1862</f>
        <v>52.684210526315788</v>
      </c>
      <c r="S1862" s="9" t="str">
        <f>LEFT(P1862, SEARCH("/",P1862,1)-1)</f>
        <v>music</v>
      </c>
      <c r="T1862" s="9" t="str">
        <f>RIGHT(P1862,LEN(P1862)-SEARCH("/",P1862,1))</f>
        <v>rock</v>
      </c>
    </row>
    <row r="1863" spans="1:20" ht="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9">
        <f>(((I1863/60)/60/24)+DATE(1970,1,1)+(-5/24))</f>
        <v>42030.091909722221</v>
      </c>
      <c r="K1863">
        <v>1419664341</v>
      </c>
      <c r="L1863" s="19">
        <f>(((K1863/60)/60/24)+DATE(1970,1,1)+(-5/24))</f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5">
        <f>E1863/D1863</f>
        <v>0</v>
      </c>
      <c r="R1863" s="8" t="e">
        <f>E1863/N1863</f>
        <v>#DIV/0!</v>
      </c>
      <c r="S1863" s="9" t="str">
        <f>LEFT(P1863, SEARCH("/",P1863,1)-1)</f>
        <v>games</v>
      </c>
      <c r="T1863" s="9" t="str">
        <f>RIGHT(P1863,LEN(P1863)-SEARCH("/",P1863,1))</f>
        <v>mobile games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9">
        <f>(((I1864/60)/60/24)+DATE(1970,1,1)+(-5/24))</f>
        <v>42802.104166666664</v>
      </c>
      <c r="K1864">
        <v>1484912974</v>
      </c>
      <c r="L1864" s="19">
        <f>(((K1864/60)/60/24)+DATE(1970,1,1)+(-5/24))</f>
        <v>42755.284421296288</v>
      </c>
      <c r="M1864" t="b">
        <v>0</v>
      </c>
      <c r="N1864">
        <v>16</v>
      </c>
      <c r="O1864" t="b">
        <v>0</v>
      </c>
      <c r="P1864" t="s">
        <v>8283</v>
      </c>
      <c r="Q1864" s="5">
        <f>E1864/D1864</f>
        <v>8.0833333333333326E-2</v>
      </c>
      <c r="R1864" s="8">
        <f>E1864/N1864</f>
        <v>90.9375</v>
      </c>
      <c r="S1864" s="9" t="str">
        <f>LEFT(P1864, SEARCH("/",P1864,1)-1)</f>
        <v>games</v>
      </c>
      <c r="T1864" s="9" t="str">
        <f>RIGHT(P1864,LEN(P1864)-SEARCH("/",P1864,1))</f>
        <v>mobile games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9">
        <f>(((I1865/60)/60/24)+DATE(1970,1,1)+(-5/24))</f>
        <v>41802.588946759257</v>
      </c>
      <c r="K1865">
        <v>1400008085</v>
      </c>
      <c r="L1865" s="19">
        <f>(((K1865/60)/60/24)+DATE(1970,1,1)+(-5/24))</f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5">
        <f>E1865/D1865</f>
        <v>4.0000000000000001E-3</v>
      </c>
      <c r="R1865" s="8">
        <f>E1865/N1865</f>
        <v>5</v>
      </c>
      <c r="S1865" s="9" t="str">
        <f>LEFT(P1865, SEARCH("/",P1865,1)-1)</f>
        <v>games</v>
      </c>
      <c r="T1865" s="9" t="str">
        <f>RIGHT(P1865,LEN(P1865)-SEARCH("/",P1865,1))</f>
        <v>mobile games</v>
      </c>
    </row>
    <row r="1866" spans="1:20" ht="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9">
        <f>(((I1866/60)/60/24)+DATE(1970,1,1)+(-5/24))</f>
        <v>41763.508101851847</v>
      </c>
      <c r="K1866">
        <v>1396631500</v>
      </c>
      <c r="L1866" s="19">
        <f>(((K1866/60)/60/24)+DATE(1970,1,1)+(-5/24))</f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5">
        <f>E1866/D1866</f>
        <v>0.42892307692307691</v>
      </c>
      <c r="R1866" s="8">
        <f>E1866/N1866</f>
        <v>58.083333333333336</v>
      </c>
      <c r="S1866" s="9" t="str">
        <f>LEFT(P1866, SEARCH("/",P1866,1)-1)</f>
        <v>games</v>
      </c>
      <c r="T1866" s="9" t="str">
        <f>RIGHT(P1866,LEN(P1866)-SEARCH("/",P1866,1))</f>
        <v>mobile games</v>
      </c>
    </row>
    <row r="1867" spans="1:20" ht="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9">
        <f>(((I1867/60)/60/24)+DATE(1970,1,1)+(-5/24))</f>
        <v>42680.200775462967</v>
      </c>
      <c r="K1867">
        <v>1475398147</v>
      </c>
      <c r="L1867" s="19">
        <f>(((K1867/60)/60/24)+DATE(1970,1,1)+(-5/24))</f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5">
        <f>E1867/D1867</f>
        <v>3.6363636363636364E-5</v>
      </c>
      <c r="R1867" s="8">
        <f>E1867/N1867</f>
        <v>2</v>
      </c>
      <c r="S1867" s="9" t="str">
        <f>LEFT(P1867, SEARCH("/",P1867,1)-1)</f>
        <v>games</v>
      </c>
      <c r="T1867" s="9" t="str">
        <f>RIGHT(P1867,LEN(P1867)-SEARCH("/",P1867,1))</f>
        <v>mobile games</v>
      </c>
    </row>
    <row r="1868" spans="1:20" ht="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9">
        <f>(((I1868/60)/60/24)+DATE(1970,1,1)+(-5/24))</f>
        <v>42794.958333333336</v>
      </c>
      <c r="K1868">
        <v>1483768497</v>
      </c>
      <c r="L1868" s="19">
        <f>(((K1868/60)/60/24)+DATE(1970,1,1)+(-5/24))</f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5">
        <f>E1868/D1868</f>
        <v>5.0000000000000001E-3</v>
      </c>
      <c r="R1868" s="8">
        <f>E1868/N1868</f>
        <v>62.5</v>
      </c>
      <c r="S1868" s="9" t="str">
        <f>LEFT(P1868, SEARCH("/",P1868,1)-1)</f>
        <v>games</v>
      </c>
      <c r="T1868" s="9" t="str">
        <f>RIGHT(P1868,LEN(P1868)-SEARCH("/",P1868,1))</f>
        <v>mobile games</v>
      </c>
    </row>
    <row r="1869" spans="1:20" ht="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9">
        <f>(((I1869/60)/60/24)+DATE(1970,1,1)+(-5/24))</f>
        <v>42679.716574074067</v>
      </c>
      <c r="K1869">
        <v>1475791912</v>
      </c>
      <c r="L1869" s="19">
        <f>(((K1869/60)/60/24)+DATE(1970,1,1)+(-5/24))</f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5">
        <f>E1869/D1869</f>
        <v>5.0000000000000001E-4</v>
      </c>
      <c r="R1869" s="8">
        <f>E1869/N1869</f>
        <v>10</v>
      </c>
      <c r="S1869" s="9" t="str">
        <f>LEFT(P1869, SEARCH("/",P1869,1)-1)</f>
        <v>games</v>
      </c>
      <c r="T1869" s="9" t="str">
        <f>RIGHT(P1869,LEN(P1869)-SEARCH("/",P1869,1))</f>
        <v>mobile games</v>
      </c>
    </row>
    <row r="1870" spans="1:20" ht="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9">
        <f>(((I1870/60)/60/24)+DATE(1970,1,1)+(-5/24))</f>
        <v>42353.124305555553</v>
      </c>
      <c r="K1870">
        <v>1448044925</v>
      </c>
      <c r="L1870" s="19">
        <f>(((K1870/60)/60/24)+DATE(1970,1,1)+(-5/24))</f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5">
        <f>E1870/D1870</f>
        <v>4.8680000000000001E-2</v>
      </c>
      <c r="R1870" s="8">
        <f>E1870/N1870</f>
        <v>71.588235294117652</v>
      </c>
      <c r="S1870" s="9" t="str">
        <f>LEFT(P1870, SEARCH("/",P1870,1)-1)</f>
        <v>games</v>
      </c>
      <c r="T1870" s="9" t="str">
        <f>RIGHT(P1870,LEN(P1870)-SEARCH("/",P1870,1))</f>
        <v>mobile games</v>
      </c>
    </row>
    <row r="1871" spans="1:20" ht="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9">
        <f>(((I1871/60)/60/24)+DATE(1970,1,1)+(-5/24))</f>
        <v>42738.794548611106</v>
      </c>
      <c r="K1871">
        <v>1480896249</v>
      </c>
      <c r="L1871" s="19">
        <f>(((K1871/60)/60/24)+DATE(1970,1,1)+(-5/24))</f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5">
        <f>E1871/D1871</f>
        <v>0</v>
      </c>
      <c r="R1871" s="8" t="e">
        <f>E1871/N1871</f>
        <v>#DIV/0!</v>
      </c>
      <c r="S1871" s="9" t="str">
        <f>LEFT(P1871, SEARCH("/",P1871,1)-1)</f>
        <v>games</v>
      </c>
      <c r="T1871" s="9" t="str">
        <f>RIGHT(P1871,LEN(P1871)-SEARCH("/",P1871,1))</f>
        <v>mobile games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9">
        <f>(((I1872/60)/60/24)+DATE(1970,1,1)+(-5/24))</f>
        <v>42399.970138888886</v>
      </c>
      <c r="K1872">
        <v>1451723535</v>
      </c>
      <c r="L1872" s="19">
        <f>(((K1872/60)/60/24)+DATE(1970,1,1)+(-5/24))</f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5">
        <f>E1872/D1872</f>
        <v>0.10314285714285715</v>
      </c>
      <c r="R1872" s="8">
        <f>E1872/N1872</f>
        <v>32.81818181818182</v>
      </c>
      <c r="S1872" s="9" t="str">
        <f>LEFT(P1872, SEARCH("/",P1872,1)-1)</f>
        <v>games</v>
      </c>
      <c r="T1872" s="9" t="str">
        <f>RIGHT(P1872,LEN(P1872)-SEARCH("/",P1872,1))</f>
        <v>mobile games</v>
      </c>
    </row>
    <row r="1873" spans="1:20" ht="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9">
        <f>(((I1873/60)/60/24)+DATE(1970,1,1)+(-5/24))</f>
        <v>41963.616909722223</v>
      </c>
      <c r="K1873">
        <v>1413053301</v>
      </c>
      <c r="L1873" s="19">
        <f>(((K1873/60)/60/24)+DATE(1970,1,1)+(-5/24))</f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5">
        <f>E1873/D1873</f>
        <v>0.7178461538461538</v>
      </c>
      <c r="R1873" s="8">
        <f>E1873/N1873</f>
        <v>49.11578947368421</v>
      </c>
      <c r="S1873" s="9" t="str">
        <f>LEFT(P1873, SEARCH("/",P1873,1)-1)</f>
        <v>games</v>
      </c>
      <c r="T1873" s="9" t="str">
        <f>RIGHT(P1873,LEN(P1873)-SEARCH("/",P1873,1))</f>
        <v>mobile games</v>
      </c>
    </row>
    <row r="1874" spans="1:20" ht="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9">
        <f>(((I1874/60)/60/24)+DATE(1970,1,1)+(-5/24))</f>
        <v>42184.921319444438</v>
      </c>
      <c r="K1874">
        <v>1433041602</v>
      </c>
      <c r="L1874" s="19">
        <f>(((K1874/60)/60/24)+DATE(1970,1,1)+(-5/24))</f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5">
        <f>E1874/D1874</f>
        <v>1.06E-2</v>
      </c>
      <c r="R1874" s="8">
        <f>E1874/N1874</f>
        <v>16.307692307692307</v>
      </c>
      <c r="S1874" s="9" t="str">
        <f>LEFT(P1874, SEARCH("/",P1874,1)-1)</f>
        <v>games</v>
      </c>
      <c r="T1874" s="9" t="str">
        <f>RIGHT(P1874,LEN(P1874)-SEARCH("/",P1874,1))</f>
        <v>mobile games</v>
      </c>
    </row>
    <row r="1875" spans="1:20" ht="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9">
        <f>(((I1875/60)/60/24)+DATE(1970,1,1)+(-5/24))</f>
        <v>42193.489583333336</v>
      </c>
      <c r="K1875">
        <v>1433861210</v>
      </c>
      <c r="L1875" s="19">
        <f>(((K1875/60)/60/24)+DATE(1970,1,1)+(-5/24))</f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5">
        <f>E1875/D1875</f>
        <v>4.4999999999999997E-3</v>
      </c>
      <c r="R1875" s="8">
        <f>E1875/N1875</f>
        <v>18</v>
      </c>
      <c r="S1875" s="9" t="str">
        <f>LEFT(P1875, SEARCH("/",P1875,1)-1)</f>
        <v>games</v>
      </c>
      <c r="T1875" s="9" t="str">
        <f>RIGHT(P1875,LEN(P1875)-SEARCH("/",P1875,1))</f>
        <v>mobile games</v>
      </c>
    </row>
    <row r="1876" spans="1:20" ht="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9">
        <f>(((I1876/60)/60/24)+DATE(1970,1,1)+(-5/24))</f>
        <v>42549.760798611103</v>
      </c>
      <c r="K1876">
        <v>1465427733</v>
      </c>
      <c r="L1876" s="19">
        <f>(((K1876/60)/60/24)+DATE(1970,1,1)+(-5/24))</f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5">
        <f>E1876/D1876</f>
        <v>1.6249999999999999E-4</v>
      </c>
      <c r="R1876" s="8">
        <f>E1876/N1876</f>
        <v>13</v>
      </c>
      <c r="S1876" s="9" t="str">
        <f>LEFT(P1876, SEARCH("/",P1876,1)-1)</f>
        <v>games</v>
      </c>
      <c r="T1876" s="9" t="str">
        <f>RIGHT(P1876,LEN(P1876)-SEARCH("/",P1876,1))</f>
        <v>mobile games</v>
      </c>
    </row>
    <row r="1877" spans="1:20" ht="30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9">
        <f>(((I1877/60)/60/24)+DATE(1970,1,1)+(-5/24))</f>
        <v>42588.691064814811</v>
      </c>
      <c r="K1877">
        <v>1465335308</v>
      </c>
      <c r="L1877" s="19">
        <f>(((K1877/60)/60/24)+DATE(1970,1,1)+(-5/24))</f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5">
        <f>E1877/D1877</f>
        <v>5.1000000000000004E-3</v>
      </c>
      <c r="R1877" s="8">
        <f>E1877/N1877</f>
        <v>17</v>
      </c>
      <c r="S1877" s="9" t="str">
        <f>LEFT(P1877, SEARCH("/",P1877,1)-1)</f>
        <v>games</v>
      </c>
      <c r="T1877" s="9" t="str">
        <f>RIGHT(P1877,LEN(P1877)-SEARCH("/",P1877,1))</f>
        <v>mobile games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9">
        <f>(((I1878/60)/60/24)+DATE(1970,1,1)+(-5/24))</f>
        <v>41806.076446759253</v>
      </c>
      <c r="K1878">
        <v>1400309405</v>
      </c>
      <c r="L1878" s="19">
        <f>(((K1878/60)/60/24)+DATE(1970,1,1)+(-5/24))</f>
        <v>41776.076446759253</v>
      </c>
      <c r="M1878" t="b">
        <v>0</v>
      </c>
      <c r="N1878">
        <v>0</v>
      </c>
      <c r="O1878" t="b">
        <v>0</v>
      </c>
      <c r="P1878" t="s">
        <v>8283</v>
      </c>
      <c r="Q1878" s="5">
        <f>E1878/D1878</f>
        <v>0</v>
      </c>
      <c r="R1878" s="8" t="e">
        <f>E1878/N1878</f>
        <v>#DIV/0!</v>
      </c>
      <c r="S1878" s="9" t="str">
        <f>LEFT(P1878, SEARCH("/",P1878,1)-1)</f>
        <v>games</v>
      </c>
      <c r="T1878" s="9" t="str">
        <f>RIGHT(P1878,LEN(P1878)-SEARCH("/",P1878,1))</f>
        <v>mobile games</v>
      </c>
    </row>
    <row r="1879" spans="1:20" ht="30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9">
        <f>(((I1879/60)/60/24)+DATE(1970,1,1)+(-5/24))</f>
        <v>42063.820891203701</v>
      </c>
      <c r="K1879">
        <v>1422664925</v>
      </c>
      <c r="L1879" s="19">
        <f>(((K1879/60)/60/24)+DATE(1970,1,1)+(-5/24))</f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5">
        <f>E1879/D1879</f>
        <v>0</v>
      </c>
      <c r="R1879" s="8" t="e">
        <f>E1879/N1879</f>
        <v>#DIV/0!</v>
      </c>
      <c r="S1879" s="9" t="str">
        <f>LEFT(P1879, SEARCH("/",P1879,1)-1)</f>
        <v>games</v>
      </c>
      <c r="T1879" s="9" t="str">
        <f>RIGHT(P1879,LEN(P1879)-SEARCH("/",P1879,1))</f>
        <v>mobile games</v>
      </c>
    </row>
    <row r="1880" spans="1:20" ht="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9">
        <f>(((I1880/60)/60/24)+DATE(1970,1,1)+(-5/24))</f>
        <v>41802.800405092588</v>
      </c>
      <c r="K1880">
        <v>1400026355</v>
      </c>
      <c r="L1880" s="19">
        <f>(((K1880/60)/60/24)+DATE(1970,1,1)+(-5/24))</f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5">
        <f>E1880/D1880</f>
        <v>0</v>
      </c>
      <c r="R1880" s="8" t="e">
        <f>E1880/N1880</f>
        <v>#DIV/0!</v>
      </c>
      <c r="S1880" s="9" t="str">
        <f>LEFT(P1880, SEARCH("/",P1880,1)-1)</f>
        <v>games</v>
      </c>
      <c r="T1880" s="9" t="str">
        <f>RIGHT(P1880,LEN(P1880)-SEARCH("/",P1880,1))</f>
        <v>mobile games</v>
      </c>
    </row>
    <row r="1881" spans="1:20" ht="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9">
        <f>(((I1881/60)/60/24)+DATE(1970,1,1)+(-5/24))</f>
        <v>42443.399641203701</v>
      </c>
      <c r="K1881">
        <v>1455377729</v>
      </c>
      <c r="L1881" s="19">
        <f>(((K1881/60)/60/24)+DATE(1970,1,1)+(-5/24))</f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5">
        <f>E1881/D1881</f>
        <v>1.1999999999999999E-3</v>
      </c>
      <c r="R1881" s="8">
        <f>E1881/N1881</f>
        <v>3</v>
      </c>
      <c r="S1881" s="9" t="str">
        <f>LEFT(P1881, SEARCH("/",P1881,1)-1)</f>
        <v>games</v>
      </c>
      <c r="T1881" s="9" t="str">
        <f>RIGHT(P1881,LEN(P1881)-SEARCH("/",P1881,1))</f>
        <v>mobile games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9">
        <f>(((I1882/60)/60/24)+DATE(1970,1,1)+(-5/24))</f>
        <v>42459.31689814815</v>
      </c>
      <c r="K1882">
        <v>1456839380</v>
      </c>
      <c r="L1882" s="19">
        <f>(((K1882/60)/60/24)+DATE(1970,1,1)+(-5/24))</f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5">
        <f>E1882/D1882</f>
        <v>0.20080000000000001</v>
      </c>
      <c r="R1882" s="8">
        <f>E1882/N1882</f>
        <v>41.833333333333336</v>
      </c>
      <c r="S1882" s="9" t="str">
        <f>LEFT(P1882, SEARCH("/",P1882,1)-1)</f>
        <v>games</v>
      </c>
      <c r="T1882" s="9" t="str">
        <f>RIGHT(P1882,LEN(P1882)-SEARCH("/",P1882,1))</f>
        <v>mobile games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9">
        <f>(((I1883/60)/60/24)+DATE(1970,1,1)+(-5/24))</f>
        <v>42072.902650462966</v>
      </c>
      <c r="K1883">
        <v>1423366789</v>
      </c>
      <c r="L1883" s="19">
        <f>(((K1883/60)/60/24)+DATE(1970,1,1)+(-5/24))</f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5">
        <f>E1883/D1883</f>
        <v>1.726845</v>
      </c>
      <c r="R1883" s="8">
        <f>E1883/N1883</f>
        <v>49.338428571428572</v>
      </c>
      <c r="S1883" s="9" t="str">
        <f>LEFT(P1883, SEARCH("/",P1883,1)-1)</f>
        <v>music</v>
      </c>
      <c r="T1883" s="9" t="str">
        <f>RIGHT(P1883,LEN(P1883)-SEARCH("/",P1883,1))</f>
        <v>indie rock</v>
      </c>
    </row>
    <row r="1884" spans="1:20" ht="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9">
        <f>(((I1884/60)/60/24)+DATE(1970,1,1)+(-5/24))</f>
        <v>41100.783333333333</v>
      </c>
      <c r="K1884">
        <v>1339109212</v>
      </c>
      <c r="L1884" s="19">
        <f>(((K1884/60)/60/24)+DATE(1970,1,1)+(-5/24))</f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5">
        <f>E1884/D1884</f>
        <v>1.008955223880597</v>
      </c>
      <c r="R1884" s="8">
        <f>E1884/N1884</f>
        <v>41.728395061728392</v>
      </c>
      <c r="S1884" s="9" t="str">
        <f>LEFT(P1884, SEARCH("/",P1884,1)-1)</f>
        <v>music</v>
      </c>
      <c r="T1884" s="9" t="str">
        <f>RIGHT(P1884,LEN(P1884)-SEARCH("/",P1884,1))</f>
        <v>indie rock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9">
        <f>(((I1885/60)/60/24)+DATE(1970,1,1)+(-5/24))</f>
        <v>41007.698009259257</v>
      </c>
      <c r="K1885">
        <v>1331333108</v>
      </c>
      <c r="L1885" s="19">
        <f>(((K1885/60)/60/24)+DATE(1970,1,1)+(-5/24))</f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5">
        <f>E1885/D1885</f>
        <v>1.0480480480480481</v>
      </c>
      <c r="R1885" s="8">
        <f>E1885/N1885</f>
        <v>32.71875</v>
      </c>
      <c r="S1885" s="9" t="str">
        <f>LEFT(P1885, SEARCH("/",P1885,1)-1)</f>
        <v>music</v>
      </c>
      <c r="T1885" s="9" t="str">
        <f>RIGHT(P1885,LEN(P1885)-SEARCH("/",P1885,1))</f>
        <v>indie rock</v>
      </c>
    </row>
    <row r="1886" spans="1:20" ht="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9">
        <f>(((I1886/60)/60/24)+DATE(1970,1,1)+(-5/24))</f>
        <v>41240.291666666664</v>
      </c>
      <c r="K1886">
        <v>1350967535</v>
      </c>
      <c r="L1886" s="19">
        <f>(((K1886/60)/60/24)+DATE(1970,1,1)+(-5/24))</f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5">
        <f>E1886/D1886</f>
        <v>1.351</v>
      </c>
      <c r="R1886" s="8">
        <f>E1886/N1886</f>
        <v>51.96153846153846</v>
      </c>
      <c r="S1886" s="9" t="str">
        <f>LEFT(P1886, SEARCH("/",P1886,1)-1)</f>
        <v>music</v>
      </c>
      <c r="T1886" s="9" t="str">
        <f>RIGHT(P1886,LEN(P1886)-SEARCH("/",P1886,1))</f>
        <v>indie rock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9">
        <f>(((I1887/60)/60/24)+DATE(1970,1,1)+(-5/24))</f>
        <v>41131.708333333328</v>
      </c>
      <c r="K1887">
        <v>1341800110</v>
      </c>
      <c r="L1887" s="19">
        <f>(((K1887/60)/60/24)+DATE(1970,1,1)+(-5/24))</f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5">
        <f>E1887/D1887</f>
        <v>1.1632786885245903</v>
      </c>
      <c r="R1887" s="8">
        <f>E1887/N1887</f>
        <v>50.685714285714283</v>
      </c>
      <c r="S1887" s="9" t="str">
        <f>LEFT(P1887, SEARCH("/",P1887,1)-1)</f>
        <v>music</v>
      </c>
      <c r="T1887" s="9" t="str">
        <f>RIGHT(P1887,LEN(P1887)-SEARCH("/",P1887,1))</f>
        <v>indie rock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9">
        <f>(((I1888/60)/60/24)+DATE(1970,1,1)+(-5/24))</f>
        <v>41955.740023148144</v>
      </c>
      <c r="K1888">
        <v>1413236738</v>
      </c>
      <c r="L1888" s="19">
        <f>(((K1888/60)/60/24)+DATE(1970,1,1)+(-5/24))</f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5">
        <f>E1888/D1888</f>
        <v>1.0208333333333333</v>
      </c>
      <c r="R1888" s="8">
        <f>E1888/N1888</f>
        <v>42.241379310344826</v>
      </c>
      <c r="S1888" s="9" t="str">
        <f>LEFT(P1888, SEARCH("/",P1888,1)-1)</f>
        <v>music</v>
      </c>
      <c r="T1888" s="9" t="str">
        <f>RIGHT(P1888,LEN(P1888)-SEARCH("/",P1888,1))</f>
        <v>indie rock</v>
      </c>
    </row>
    <row r="1889" spans="1:20" ht="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9">
        <f>(((I1889/60)/60/24)+DATE(1970,1,1)+(-5/24))</f>
        <v>42341.687499999993</v>
      </c>
      <c r="K1889">
        <v>1447614732</v>
      </c>
      <c r="L1889" s="19">
        <f>(((K1889/60)/60/24)+DATE(1970,1,1)+(-5/24))</f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5">
        <f>E1889/D1889</f>
        <v>1.1116666666666666</v>
      </c>
      <c r="R1889" s="8">
        <f>E1889/N1889</f>
        <v>416.875</v>
      </c>
      <c r="S1889" s="9" t="str">
        <f>LEFT(P1889, SEARCH("/",P1889,1)-1)</f>
        <v>music</v>
      </c>
      <c r="T1889" s="9" t="str">
        <f>RIGHT(P1889,LEN(P1889)-SEARCH("/",P1889,1))</f>
        <v>indie rock</v>
      </c>
    </row>
    <row r="1890" spans="1:20" ht="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9">
        <f>(((I1890/60)/60/24)+DATE(1970,1,1)+(-5/24))</f>
        <v>40329.999305555553</v>
      </c>
      <c r="K1890">
        <v>1272692732</v>
      </c>
      <c r="L1890" s="19">
        <f>(((K1890/60)/60/24)+DATE(1970,1,1)+(-5/24))</f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5">
        <f>E1890/D1890</f>
        <v>1.6608000000000001</v>
      </c>
      <c r="R1890" s="8">
        <f>E1890/N1890</f>
        <v>46.651685393258425</v>
      </c>
      <c r="S1890" s="9" t="str">
        <f>LEFT(P1890, SEARCH("/",P1890,1)-1)</f>
        <v>music</v>
      </c>
      <c r="T1890" s="9" t="str">
        <f>RIGHT(P1890,LEN(P1890)-SEARCH("/",P1890,1))</f>
        <v>indie rock</v>
      </c>
    </row>
    <row r="1891" spans="1:20" ht="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9">
        <f>(((I1891/60)/60/24)+DATE(1970,1,1)+(-5/24))</f>
        <v>41344.543356481481</v>
      </c>
      <c r="K1891">
        <v>1359140546</v>
      </c>
      <c r="L1891" s="19">
        <f>(((K1891/60)/60/24)+DATE(1970,1,1)+(-5/24))</f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5">
        <f>E1891/D1891</f>
        <v>1.0660000000000001</v>
      </c>
      <c r="R1891" s="8">
        <f>E1891/N1891</f>
        <v>48.454545454545453</v>
      </c>
      <c r="S1891" s="9" t="str">
        <f>LEFT(P1891, SEARCH("/",P1891,1)-1)</f>
        <v>music</v>
      </c>
      <c r="T1891" s="9" t="str">
        <f>RIGHT(P1891,LEN(P1891)-SEARCH("/",P1891,1))</f>
        <v>indie rock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9">
        <f>(((I1892/60)/60/24)+DATE(1970,1,1)+(-5/24))</f>
        <v>41258.577870370369</v>
      </c>
      <c r="K1892">
        <v>1353005528</v>
      </c>
      <c r="L1892" s="19">
        <f>(((K1892/60)/60/24)+DATE(1970,1,1)+(-5/24))</f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5">
        <f>E1892/D1892</f>
        <v>1.4458441666666668</v>
      </c>
      <c r="R1892" s="8">
        <f>E1892/N1892</f>
        <v>70.5289837398374</v>
      </c>
      <c r="S1892" s="9" t="str">
        <f>LEFT(P1892, SEARCH("/",P1892,1)-1)</f>
        <v>music</v>
      </c>
      <c r="T1892" s="9" t="str">
        <f>RIGHT(P1892,LEN(P1892)-SEARCH("/",P1892,1))</f>
        <v>indie rock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9">
        <f>(((I1893/60)/60/24)+DATE(1970,1,1)+(-5/24))</f>
        <v>40381.041666666664</v>
      </c>
      <c r="K1893">
        <v>1275851354</v>
      </c>
      <c r="L1893" s="19">
        <f>(((K1893/60)/60/24)+DATE(1970,1,1)+(-5/24))</f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5">
        <f>E1893/D1893</f>
        <v>1.0555000000000001</v>
      </c>
      <c r="R1893" s="8">
        <f>E1893/N1893</f>
        <v>87.958333333333329</v>
      </c>
      <c r="S1893" s="9" t="str">
        <f>LEFT(P1893, SEARCH("/",P1893,1)-1)</f>
        <v>music</v>
      </c>
      <c r="T1893" s="9" t="str">
        <f>RIGHT(P1893,LEN(P1893)-SEARCH("/",P1893,1))</f>
        <v>indie rock</v>
      </c>
    </row>
    <row r="1894" spans="1:20" ht="30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9">
        <f>(((I1894/60)/60/24)+DATE(1970,1,1)+(-5/24))</f>
        <v>40701.429178240738</v>
      </c>
      <c r="K1894">
        <v>1304867881</v>
      </c>
      <c r="L1894" s="19">
        <f>(((K1894/60)/60/24)+DATE(1970,1,1)+(-5/24))</f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5">
        <f>E1894/D1894</f>
        <v>1.3660000000000001</v>
      </c>
      <c r="R1894" s="8">
        <f>E1894/N1894</f>
        <v>26.26923076923077</v>
      </c>
      <c r="S1894" s="9" t="str">
        <f>LEFT(P1894, SEARCH("/",P1894,1)-1)</f>
        <v>music</v>
      </c>
      <c r="T1894" s="9" t="str">
        <f>RIGHT(P1894,LEN(P1894)-SEARCH("/",P1894,1))</f>
        <v>indie rock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9">
        <f>(((I1895/60)/60/24)+DATE(1970,1,1)+(-5/24))</f>
        <v>40648.957638888889</v>
      </c>
      <c r="K1895">
        <v>1301524585</v>
      </c>
      <c r="L1895" s="19">
        <f>(((K1895/60)/60/24)+DATE(1970,1,1)+(-5/24))</f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5">
        <f>E1895/D1895</f>
        <v>1.04</v>
      </c>
      <c r="R1895" s="8">
        <f>E1895/N1895</f>
        <v>57.777777777777779</v>
      </c>
      <c r="S1895" s="9" t="str">
        <f>LEFT(P1895, SEARCH("/",P1895,1)-1)</f>
        <v>music</v>
      </c>
      <c r="T1895" s="9" t="str">
        <f>RIGHT(P1895,LEN(P1895)-SEARCH("/",P1895,1))</f>
        <v>indie rock</v>
      </c>
    </row>
    <row r="1896" spans="1:2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9">
        <f>(((I1896/60)/60/24)+DATE(1970,1,1)+(-5/24))</f>
        <v>40951.696562500001</v>
      </c>
      <c r="K1896">
        <v>1326404583</v>
      </c>
      <c r="L1896" s="19">
        <f>(((K1896/60)/60/24)+DATE(1970,1,1)+(-5/24))</f>
        <v>40920.696562500001</v>
      </c>
      <c r="M1896" t="b">
        <v>0</v>
      </c>
      <c r="N1896">
        <v>20</v>
      </c>
      <c r="O1896" t="b">
        <v>1</v>
      </c>
      <c r="P1896" t="s">
        <v>8279</v>
      </c>
      <c r="Q1896" s="5">
        <f>E1896/D1896</f>
        <v>1.145</v>
      </c>
      <c r="R1896" s="8">
        <f>E1896/N1896</f>
        <v>57.25</v>
      </c>
      <c r="S1896" s="9" t="str">
        <f>LEFT(P1896, SEARCH("/",P1896,1)-1)</f>
        <v>music</v>
      </c>
      <c r="T1896" s="9" t="str">
        <f>RIGHT(P1896,LEN(P1896)-SEARCH("/",P1896,1))</f>
        <v>indie rock</v>
      </c>
    </row>
    <row r="1897" spans="1:20" ht="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9">
        <f>(((I1897/60)/60/24)+DATE(1970,1,1)+(-5/24))</f>
        <v>42297.538449074076</v>
      </c>
      <c r="K1897">
        <v>1442771722</v>
      </c>
      <c r="L1897" s="19">
        <f>(((K1897/60)/60/24)+DATE(1970,1,1)+(-5/24))</f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5">
        <f>E1897/D1897</f>
        <v>1.0171957671957672</v>
      </c>
      <c r="R1897" s="8">
        <f>E1897/N1897</f>
        <v>196.34042553191489</v>
      </c>
      <c r="S1897" s="9" t="str">
        <f>LEFT(P1897, SEARCH("/",P1897,1)-1)</f>
        <v>music</v>
      </c>
      <c r="T1897" s="9" t="str">
        <f>RIGHT(P1897,LEN(P1897)-SEARCH("/",P1897,1))</f>
        <v>indie rock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9">
        <f>(((I1898/60)/60/24)+DATE(1970,1,1)+(-5/24))</f>
        <v>41011.501909722218</v>
      </c>
      <c r="K1898">
        <v>1331658165</v>
      </c>
      <c r="L1898" s="19">
        <f>(((K1898/60)/60/24)+DATE(1970,1,1)+(-5/24))</f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5">
        <f>E1898/D1898</f>
        <v>1.2394678492239468</v>
      </c>
      <c r="R1898" s="8">
        <f>E1898/N1898</f>
        <v>43</v>
      </c>
      <c r="S1898" s="9" t="str">
        <f>LEFT(P1898, SEARCH("/",P1898,1)-1)</f>
        <v>music</v>
      </c>
      <c r="T1898" s="9" t="str">
        <f>RIGHT(P1898,LEN(P1898)-SEARCH("/",P1898,1))</f>
        <v>indie rock</v>
      </c>
    </row>
    <row r="1899" spans="1:20" ht="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9">
        <f>(((I1899/60)/60/24)+DATE(1970,1,1)+(-5/24))</f>
        <v>41702.666666666664</v>
      </c>
      <c r="K1899">
        <v>1392040806</v>
      </c>
      <c r="L1899" s="19">
        <f>(((K1899/60)/60/24)+DATE(1970,1,1)+(-5/24))</f>
        <v>41680.375069444446</v>
      </c>
      <c r="M1899" t="b">
        <v>0</v>
      </c>
      <c r="N1899">
        <v>183</v>
      </c>
      <c r="O1899" t="b">
        <v>1</v>
      </c>
      <c r="P1899" t="s">
        <v>8279</v>
      </c>
      <c r="Q1899" s="5">
        <f>E1899/D1899</f>
        <v>1.0245669291338582</v>
      </c>
      <c r="R1899" s="8">
        <f>E1899/N1899</f>
        <v>35.551912568306008</v>
      </c>
      <c r="S1899" s="9" t="str">
        <f>LEFT(P1899, SEARCH("/",P1899,1)-1)</f>
        <v>music</v>
      </c>
      <c r="T1899" s="9" t="str">
        <f>RIGHT(P1899,LEN(P1899)-SEARCH("/",P1899,1))</f>
        <v>indie rock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9">
        <f>(((I1900/60)/60/24)+DATE(1970,1,1)+(-5/24))</f>
        <v>42401.541666666664</v>
      </c>
      <c r="K1900">
        <v>1451277473</v>
      </c>
      <c r="L1900" s="19">
        <f>(((K1900/60)/60/24)+DATE(1970,1,1)+(-5/24))</f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5">
        <f>E1900/D1900</f>
        <v>1.4450000000000001</v>
      </c>
      <c r="R1900" s="8">
        <f>E1900/N1900</f>
        <v>68.80952380952381</v>
      </c>
      <c r="S1900" s="9" t="str">
        <f>LEFT(P1900, SEARCH("/",P1900,1)-1)</f>
        <v>music</v>
      </c>
      <c r="T1900" s="9" t="str">
        <f>RIGHT(P1900,LEN(P1900)-SEARCH("/",P1900,1))</f>
        <v>indie rock</v>
      </c>
    </row>
    <row r="1901" spans="1:20" ht="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9">
        <f>(((I1901/60)/60/24)+DATE(1970,1,1)+(-5/24))</f>
        <v>42088.691736111105</v>
      </c>
      <c r="K1901">
        <v>1424730966</v>
      </c>
      <c r="L1901" s="19">
        <f>(((K1901/60)/60/24)+DATE(1970,1,1)+(-5/24))</f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5">
        <f>E1901/D1901</f>
        <v>1.3333333333333333</v>
      </c>
      <c r="R1901" s="8">
        <f>E1901/N1901</f>
        <v>28.571428571428573</v>
      </c>
      <c r="S1901" s="9" t="str">
        <f>LEFT(P1901, SEARCH("/",P1901,1)-1)</f>
        <v>music</v>
      </c>
      <c r="T1901" s="9" t="str">
        <f>RIGHT(P1901,LEN(P1901)-SEARCH("/",P1901,1))</f>
        <v>indie rock</v>
      </c>
    </row>
    <row r="1902" spans="1:20" ht="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9">
        <f>(((I1902/60)/60/24)+DATE(1970,1,1)+(-5/24))</f>
        <v>41188.207638888889</v>
      </c>
      <c r="K1902">
        <v>1347137731</v>
      </c>
      <c r="L1902" s="19">
        <f>(((K1902/60)/60/24)+DATE(1970,1,1)+(-5/24))</f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5">
        <f>E1902/D1902</f>
        <v>1.0936440000000001</v>
      </c>
      <c r="R1902" s="8">
        <f>E1902/N1902</f>
        <v>50.631666666666668</v>
      </c>
      <c r="S1902" s="9" t="str">
        <f>LEFT(P1902, SEARCH("/",P1902,1)-1)</f>
        <v>music</v>
      </c>
      <c r="T1902" s="9" t="str">
        <f>RIGHT(P1902,LEN(P1902)-SEARCH("/",P1902,1))</f>
        <v>indie rock</v>
      </c>
    </row>
    <row r="1903" spans="1:20" ht="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9">
        <f>(((I1903/60)/60/24)+DATE(1970,1,1)+(-5/24))</f>
        <v>42146.333333333336</v>
      </c>
      <c r="K1903">
        <v>1429707729</v>
      </c>
      <c r="L1903" s="19">
        <f>(((K1903/60)/60/24)+DATE(1970,1,1)+(-5/24))</f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5">
        <f>E1903/D1903</f>
        <v>2.696969696969697E-2</v>
      </c>
      <c r="R1903" s="8">
        <f>E1903/N1903</f>
        <v>106.8</v>
      </c>
      <c r="S1903" s="9" t="str">
        <f>LEFT(P1903, SEARCH("/",P1903,1)-1)</f>
        <v>technology</v>
      </c>
      <c r="T1903" s="9" t="str">
        <f>RIGHT(P1903,LEN(P1903)-SEARCH("/",P1903,1))</f>
        <v>gadgets</v>
      </c>
    </row>
    <row r="1904" spans="1:20" ht="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9">
        <f>(((I1904/60)/60/24)+DATE(1970,1,1)+(-5/24))</f>
        <v>42067.581562499996</v>
      </c>
      <c r="K1904">
        <v>1422903447</v>
      </c>
      <c r="L1904" s="19">
        <f>(((K1904/60)/60/24)+DATE(1970,1,1)+(-5/24))</f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5">
        <f>E1904/D1904</f>
        <v>1.2E-2</v>
      </c>
      <c r="R1904" s="8">
        <f>E1904/N1904</f>
        <v>4</v>
      </c>
      <c r="S1904" s="9" t="str">
        <f>LEFT(P1904, SEARCH("/",P1904,1)-1)</f>
        <v>technology</v>
      </c>
      <c r="T1904" s="9" t="str">
        <f>RIGHT(P1904,LEN(P1904)-SEARCH("/",P1904,1))</f>
        <v>gadgets</v>
      </c>
    </row>
    <row r="1905" spans="1:20" ht="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9">
        <f>(((I1905/60)/60/24)+DATE(1970,1,1)+(-5/24))</f>
        <v>42762.562395833331</v>
      </c>
      <c r="K1905">
        <v>1480357791</v>
      </c>
      <c r="L1905" s="19">
        <f>(((K1905/60)/60/24)+DATE(1970,1,1)+(-5/24))</f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5">
        <f>E1905/D1905</f>
        <v>0.46600000000000003</v>
      </c>
      <c r="R1905" s="8">
        <f>E1905/N1905</f>
        <v>34.097560975609753</v>
      </c>
      <c r="S1905" s="9" t="str">
        <f>LEFT(P1905, SEARCH("/",P1905,1)-1)</f>
        <v>technology</v>
      </c>
      <c r="T1905" s="9" t="str">
        <f>RIGHT(P1905,LEN(P1905)-SEARCH("/",P1905,1))</f>
        <v>gadgets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9">
        <f>(((I1906/60)/60/24)+DATE(1970,1,1)+(-5/24))</f>
        <v>42371.477094907408</v>
      </c>
      <c r="K1906">
        <v>1447864021</v>
      </c>
      <c r="L1906" s="19">
        <f>(((K1906/60)/60/24)+DATE(1970,1,1)+(-5/24))</f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5">
        <f>E1906/D1906</f>
        <v>1E-3</v>
      </c>
      <c r="R1906" s="8">
        <f>E1906/N1906</f>
        <v>25</v>
      </c>
      <c r="S1906" s="9" t="str">
        <f>LEFT(P1906, SEARCH("/",P1906,1)-1)</f>
        <v>technology</v>
      </c>
      <c r="T1906" s="9" t="str">
        <f>RIGHT(P1906,LEN(P1906)-SEARCH("/",P1906,1))</f>
        <v>gadgets</v>
      </c>
    </row>
    <row r="1907" spans="1:20" ht="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9">
        <f>(((I1907/60)/60/24)+DATE(1970,1,1)+(-5/24))</f>
        <v>41889.717523148145</v>
      </c>
      <c r="K1907">
        <v>1407535994</v>
      </c>
      <c r="L1907" s="19">
        <f>(((K1907/60)/60/24)+DATE(1970,1,1)+(-5/24))</f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5">
        <f>E1907/D1907</f>
        <v>1.6800000000000001E-3</v>
      </c>
      <c r="R1907" s="8">
        <f>E1907/N1907</f>
        <v>10.5</v>
      </c>
      <c r="S1907" s="9" t="str">
        <f>LEFT(P1907, SEARCH("/",P1907,1)-1)</f>
        <v>technology</v>
      </c>
      <c r="T1907" s="9" t="str">
        <f>RIGHT(P1907,LEN(P1907)-SEARCH("/",P1907,1))</f>
        <v>gadgets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9">
        <f>(((I1908/60)/60/24)+DATE(1970,1,1)+(-5/24))</f>
        <v>42544.462766203702</v>
      </c>
      <c r="K1908">
        <v>1464105983</v>
      </c>
      <c r="L1908" s="19">
        <f>(((K1908/60)/60/24)+DATE(1970,1,1)+(-5/24))</f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5">
        <f>E1908/D1908</f>
        <v>0.42759999999999998</v>
      </c>
      <c r="R1908" s="8">
        <f>E1908/N1908</f>
        <v>215.95959595959596</v>
      </c>
      <c r="S1908" s="9" t="str">
        <f>LEFT(P1908, SEARCH("/",P1908,1)-1)</f>
        <v>technology</v>
      </c>
      <c r="T1908" s="9" t="str">
        <f>RIGHT(P1908,LEN(P1908)-SEARCH("/",P1908,1))</f>
        <v>gadgets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9">
        <f>(((I1909/60)/60/24)+DATE(1970,1,1)+(-5/24))</f>
        <v>41782.378761574073</v>
      </c>
      <c r="K1909">
        <v>1399557925</v>
      </c>
      <c r="L1909" s="19">
        <f>(((K1909/60)/60/24)+DATE(1970,1,1)+(-5/24))</f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5">
        <f>E1909/D1909</f>
        <v>2.8333333333333335E-3</v>
      </c>
      <c r="R1909" s="8">
        <f>E1909/N1909</f>
        <v>21.25</v>
      </c>
      <c r="S1909" s="9" t="str">
        <f>LEFT(P1909, SEARCH("/",P1909,1)-1)</f>
        <v>technology</v>
      </c>
      <c r="T1909" s="9" t="str">
        <f>RIGHT(P1909,LEN(P1909)-SEARCH("/",P1909,1))</f>
        <v>gadgets</v>
      </c>
    </row>
    <row r="1910" spans="1:20" ht="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9">
        <f>(((I1910/60)/60/24)+DATE(1970,1,1)+(-5/24))</f>
        <v>42733.709490740737</v>
      </c>
      <c r="K1910">
        <v>1480456900</v>
      </c>
      <c r="L1910" s="19">
        <f>(((K1910/60)/60/24)+DATE(1970,1,1)+(-5/24))</f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5">
        <f>E1910/D1910</f>
        <v>1.7319999999999999E-2</v>
      </c>
      <c r="R1910" s="8">
        <f>E1910/N1910</f>
        <v>108.25</v>
      </c>
      <c r="S1910" s="9" t="str">
        <f>LEFT(P1910, SEARCH("/",P1910,1)-1)</f>
        <v>technology</v>
      </c>
      <c r="T1910" s="9" t="str">
        <f>RIGHT(P1910,LEN(P1910)-SEARCH("/",P1910,1))</f>
        <v>gadgets</v>
      </c>
    </row>
    <row r="1911" spans="1:20" ht="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9">
        <f>(((I1911/60)/60/24)+DATE(1970,1,1)+(-5/24))</f>
        <v>41935.220821759256</v>
      </c>
      <c r="K1911">
        <v>1411467479</v>
      </c>
      <c r="L1911" s="19">
        <f>(((K1911/60)/60/24)+DATE(1970,1,1)+(-5/24))</f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5">
        <f>E1911/D1911</f>
        <v>0.14111428571428572</v>
      </c>
      <c r="R1911" s="8">
        <f>E1911/N1911</f>
        <v>129.97368421052633</v>
      </c>
      <c r="S1911" s="9" t="str">
        <f>LEFT(P1911, SEARCH("/",P1911,1)-1)</f>
        <v>technology</v>
      </c>
      <c r="T1911" s="9" t="str">
        <f>RIGHT(P1911,LEN(P1911)-SEARCH("/",P1911,1))</f>
        <v>gadgets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9">
        <f>(((I1912/60)/60/24)+DATE(1970,1,1)+(-5/24))</f>
        <v>42308.739583333336</v>
      </c>
      <c r="K1912">
        <v>1442531217</v>
      </c>
      <c r="L1912" s="19">
        <f>(((K1912/60)/60/24)+DATE(1970,1,1)+(-5/24))</f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5">
        <f>E1912/D1912</f>
        <v>0.39395294117647056</v>
      </c>
      <c r="R1912" s="8">
        <f>E1912/N1912</f>
        <v>117.49473684210527</v>
      </c>
      <c r="S1912" s="9" t="str">
        <f>LEFT(P1912, SEARCH("/",P1912,1)-1)</f>
        <v>technology</v>
      </c>
      <c r="T1912" s="9" t="str">
        <f>RIGHT(P1912,LEN(P1912)-SEARCH("/",P1912,1))</f>
        <v>gadgets</v>
      </c>
    </row>
    <row r="1913" spans="1:20" ht="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9">
        <f>(((I1913/60)/60/24)+DATE(1970,1,1)+(-5/24))</f>
        <v>41859.825624999998</v>
      </c>
      <c r="K1913">
        <v>1404953334</v>
      </c>
      <c r="L1913" s="19">
        <f>(((K1913/60)/60/24)+DATE(1970,1,1)+(-5/24))</f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5">
        <f>E1913/D1913</f>
        <v>2.3529411764705883E-4</v>
      </c>
      <c r="R1913" s="8">
        <f>E1913/N1913</f>
        <v>10</v>
      </c>
      <c r="S1913" s="9" t="str">
        <f>LEFT(P1913, SEARCH("/",P1913,1)-1)</f>
        <v>technology</v>
      </c>
      <c r="T1913" s="9" t="str">
        <f>RIGHT(P1913,LEN(P1913)-SEARCH("/",P1913,1))</f>
        <v>gadgets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9">
        <f>(((I1914/60)/60/24)+DATE(1970,1,1)+(-5/24))</f>
        <v>42159.018055555549</v>
      </c>
      <c r="K1914">
        <v>1430803560</v>
      </c>
      <c r="L1914" s="19">
        <f>(((K1914/60)/60/24)+DATE(1970,1,1)+(-5/24))</f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5">
        <f>E1914/D1914</f>
        <v>0.59299999999999997</v>
      </c>
      <c r="R1914" s="8">
        <f>E1914/N1914</f>
        <v>70.595238095238102</v>
      </c>
      <c r="S1914" s="9" t="str">
        <f>LEFT(P1914, SEARCH("/",P1914,1)-1)</f>
        <v>technology</v>
      </c>
      <c r="T1914" s="9" t="str">
        <f>RIGHT(P1914,LEN(P1914)-SEARCH("/",P1914,1))</f>
        <v>gadgets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9">
        <f>(((I1915/60)/60/24)+DATE(1970,1,1)+(-5/24))</f>
        <v>41920.302986111106</v>
      </c>
      <c r="K1915">
        <v>1410178578</v>
      </c>
      <c r="L1915" s="19">
        <f>(((K1915/60)/60/24)+DATE(1970,1,1)+(-5/24))</f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5">
        <f>E1915/D1915</f>
        <v>1.3270833333333334E-2</v>
      </c>
      <c r="R1915" s="8">
        <f>E1915/N1915</f>
        <v>24.5</v>
      </c>
      <c r="S1915" s="9" t="str">
        <f>LEFT(P1915, SEARCH("/",P1915,1)-1)</f>
        <v>technology</v>
      </c>
      <c r="T1915" s="9" t="str">
        <f>RIGHT(P1915,LEN(P1915)-SEARCH("/",P1915,1))</f>
        <v>gadgets</v>
      </c>
    </row>
    <row r="1916" spans="1:20" ht="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9">
        <f>(((I1916/60)/60/24)+DATE(1970,1,1)+(-5/24))</f>
        <v>41943.957638888889</v>
      </c>
      <c r="K1916">
        <v>1413519073</v>
      </c>
      <c r="L1916" s="19">
        <f>(((K1916/60)/60/24)+DATE(1970,1,1)+(-5/24))</f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5">
        <f>E1916/D1916</f>
        <v>9.0090090090090086E-2</v>
      </c>
      <c r="R1916" s="8">
        <f>E1916/N1916</f>
        <v>30</v>
      </c>
      <c r="S1916" s="9" t="str">
        <f>LEFT(P1916, SEARCH("/",P1916,1)-1)</f>
        <v>technology</v>
      </c>
      <c r="T1916" s="9" t="str">
        <f>RIGHT(P1916,LEN(P1916)-SEARCH("/",P1916,1))</f>
        <v>gadgets</v>
      </c>
    </row>
    <row r="1917" spans="1:20" ht="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9">
        <f>(((I1917/60)/60/24)+DATE(1970,1,1)+(-5/24))</f>
        <v>41883.840532407405</v>
      </c>
      <c r="K1917">
        <v>1407892222</v>
      </c>
      <c r="L1917" s="19">
        <f>(((K1917/60)/60/24)+DATE(1970,1,1)+(-5/24))</f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5">
        <f>E1917/D1917</f>
        <v>1.6E-2</v>
      </c>
      <c r="R1917" s="8">
        <f>E1917/N1917</f>
        <v>2</v>
      </c>
      <c r="S1917" s="9" t="str">
        <f>LEFT(P1917, SEARCH("/",P1917,1)-1)</f>
        <v>technology</v>
      </c>
      <c r="T1917" s="9" t="str">
        <f>RIGHT(P1917,LEN(P1917)-SEARCH("/",P1917,1))</f>
        <v>gadgets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9">
        <f>(((I1918/60)/60/24)+DATE(1970,1,1)+(-5/24))</f>
        <v>42681.550636574073</v>
      </c>
      <c r="K1918">
        <v>1476378775</v>
      </c>
      <c r="L1918" s="19">
        <f>(((K1918/60)/60/24)+DATE(1970,1,1)+(-5/24))</f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5">
        <f>E1918/D1918</f>
        <v>5.1000000000000004E-3</v>
      </c>
      <c r="R1918" s="8">
        <f>E1918/N1918</f>
        <v>17</v>
      </c>
      <c r="S1918" s="9" t="str">
        <f>LEFT(P1918, SEARCH("/",P1918,1)-1)</f>
        <v>technology</v>
      </c>
      <c r="T1918" s="9" t="str">
        <f>RIGHT(P1918,LEN(P1918)-SEARCH("/",P1918,1))</f>
        <v>gadgets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9">
        <f>(((I1919/60)/60/24)+DATE(1970,1,1)+(-5/24))</f>
        <v>42776.06172453703</v>
      </c>
      <c r="K1919">
        <v>1484116133</v>
      </c>
      <c r="L1919" s="19">
        <f>(((K1919/60)/60/24)+DATE(1970,1,1)+(-5/24))</f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5">
        <f>E1919/D1919</f>
        <v>0.52570512820512816</v>
      </c>
      <c r="R1919" s="8">
        <f>E1919/N1919</f>
        <v>2928.9285714285716</v>
      </c>
      <c r="S1919" s="9" t="str">
        <f>LEFT(P1919, SEARCH("/",P1919,1)-1)</f>
        <v>technology</v>
      </c>
      <c r="T1919" s="9" t="str">
        <f>RIGHT(P1919,LEN(P1919)-SEARCH("/",P1919,1))</f>
        <v>gadgets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9">
        <f>(((I1920/60)/60/24)+DATE(1970,1,1)+(-5/24))</f>
        <v>41863.581608796296</v>
      </c>
      <c r="K1920">
        <v>1404845851</v>
      </c>
      <c r="L1920" s="19">
        <f>(((K1920/60)/60/24)+DATE(1970,1,1)+(-5/24))</f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5">
        <f>E1920/D1920</f>
        <v>1.04E-2</v>
      </c>
      <c r="R1920" s="8">
        <f>E1920/N1920</f>
        <v>28.888888888888889</v>
      </c>
      <c r="S1920" s="9" t="str">
        <f>LEFT(P1920, SEARCH("/",P1920,1)-1)</f>
        <v>technology</v>
      </c>
      <c r="T1920" s="9" t="str">
        <f>RIGHT(P1920,LEN(P1920)-SEARCH("/",P1920,1))</f>
        <v>gadgets</v>
      </c>
    </row>
    <row r="1921" spans="1:20" ht="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9">
        <f>(((I1921/60)/60/24)+DATE(1970,1,1)+(-5/24))</f>
        <v>42143.667233796288</v>
      </c>
      <c r="K1921">
        <v>1429477249</v>
      </c>
      <c r="L1921" s="19">
        <f>(((K1921/60)/60/24)+DATE(1970,1,1)+(-5/24))</f>
        <v>42113.667233796288</v>
      </c>
      <c r="M1921" t="b">
        <v>0</v>
      </c>
      <c r="N1921">
        <v>8</v>
      </c>
      <c r="O1921" t="b">
        <v>0</v>
      </c>
      <c r="P1921" t="s">
        <v>8294</v>
      </c>
      <c r="Q1921" s="5">
        <f>E1921/D1921</f>
        <v>0.47399999999999998</v>
      </c>
      <c r="R1921" s="8">
        <f>E1921/N1921</f>
        <v>29.625</v>
      </c>
      <c r="S1921" s="9" t="str">
        <f>LEFT(P1921, SEARCH("/",P1921,1)-1)</f>
        <v>technology</v>
      </c>
      <c r="T1921" s="9" t="str">
        <f>RIGHT(P1921,LEN(P1921)-SEARCH("/",P1921,1))</f>
        <v>gadgets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9">
        <f>(((I1922/60)/60/24)+DATE(1970,1,1)+(-5/24))</f>
        <v>42298.749999999993</v>
      </c>
      <c r="K1922">
        <v>1443042061</v>
      </c>
      <c r="L1922" s="19">
        <f>(((K1922/60)/60/24)+DATE(1970,1,1)+(-5/24))</f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5">
        <f>E1922/D1922</f>
        <v>0.43030000000000002</v>
      </c>
      <c r="R1922" s="8">
        <f>E1922/N1922</f>
        <v>40.980952380952381</v>
      </c>
      <c r="S1922" s="9" t="str">
        <f>LEFT(P1922, SEARCH("/",P1922,1)-1)</f>
        <v>technology</v>
      </c>
      <c r="T1922" s="9" t="str">
        <f>RIGHT(P1922,LEN(P1922)-SEARCH("/",P1922,1))</f>
        <v>gadgets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9">
        <f>(((I1923/60)/60/24)+DATE(1970,1,1)+(-5/24))</f>
        <v>41104.013229166667</v>
      </c>
      <c r="K1923">
        <v>1339651143</v>
      </c>
      <c r="L1923" s="19">
        <f>(((K1923/60)/60/24)+DATE(1970,1,1)+(-5/24))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5">
        <f>E1923/D1923</f>
        <v>1.3680000000000001</v>
      </c>
      <c r="R1923" s="8">
        <f>E1923/N1923</f>
        <v>54</v>
      </c>
      <c r="S1923" s="9" t="str">
        <f>LEFT(P1923, SEARCH("/",P1923,1)-1)</f>
        <v>music</v>
      </c>
      <c r="T1923" s="9" t="str">
        <f>RIGHT(P1923,LEN(P1923)-SEARCH("/",P1923,1))</f>
        <v>indie rock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9">
        <f>(((I1924/60)/60/24)+DATE(1970,1,1)+(-5/24))</f>
        <v>41620.047534722216</v>
      </c>
      <c r="K1924">
        <v>1384236507</v>
      </c>
      <c r="L1924" s="19">
        <f>(((K1924/60)/60/24)+DATE(1970,1,1)+(-5/24))</f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5">
        <f>E1924/D1924</f>
        <v>1.1555</v>
      </c>
      <c r="R1924" s="8">
        <f>E1924/N1924</f>
        <v>36.109375</v>
      </c>
      <c r="S1924" s="9" t="str">
        <f>LEFT(P1924, SEARCH("/",P1924,1)-1)</f>
        <v>music</v>
      </c>
      <c r="T1924" s="9" t="str">
        <f>RIGHT(P1924,LEN(P1924)-SEARCH("/",P1924,1))</f>
        <v>indie rock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9">
        <f>(((I1925/60)/60/24)+DATE(1970,1,1)+(-5/24))</f>
        <v>40812.999305555553</v>
      </c>
      <c r="K1925">
        <v>1313612532</v>
      </c>
      <c r="L1925" s="19">
        <f>(((K1925/60)/60/24)+DATE(1970,1,1)+(-5/24))</f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5">
        <f>E1925/D1925</f>
        <v>2.4079999999999999</v>
      </c>
      <c r="R1925" s="8">
        <f>E1925/N1925</f>
        <v>23.153846153846153</v>
      </c>
      <c r="S1925" s="9" t="str">
        <f>LEFT(P1925, SEARCH("/",P1925,1)-1)</f>
        <v>music</v>
      </c>
      <c r="T1925" s="9" t="str">
        <f>RIGHT(P1925,LEN(P1925)-SEARCH("/",P1925,1))</f>
        <v>indie rock</v>
      </c>
    </row>
    <row r="1926" spans="1:20" ht="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9">
        <f>(((I1926/60)/60/24)+DATE(1970,1,1)+(-5/24))</f>
        <v>41654.606249999997</v>
      </c>
      <c r="K1926">
        <v>1387390555</v>
      </c>
      <c r="L1926" s="19">
        <f>(((K1926/60)/60/24)+DATE(1970,1,1)+(-5/24))</f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5">
        <f>E1926/D1926</f>
        <v>1.1439999999999999</v>
      </c>
      <c r="R1926" s="8">
        <f>E1926/N1926</f>
        <v>104</v>
      </c>
      <c r="S1926" s="9" t="str">
        <f>LEFT(P1926, SEARCH("/",P1926,1)-1)</f>
        <v>music</v>
      </c>
      <c r="T1926" s="9" t="str">
        <f>RIGHT(P1926,LEN(P1926)-SEARCH("/",P1926,1))</f>
        <v>indie rock</v>
      </c>
    </row>
    <row r="1927" spans="1:20" ht="30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9">
        <f>(((I1927/60)/60/24)+DATE(1970,1,1)+(-5/24))</f>
        <v>41557.791666666664</v>
      </c>
      <c r="K1927">
        <v>1379540288</v>
      </c>
      <c r="L1927" s="19">
        <f>(((K1927/60)/60/24)+DATE(1970,1,1)+(-5/24))</f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5">
        <f>E1927/D1927</f>
        <v>1.1033333333333333</v>
      </c>
      <c r="R1927" s="8">
        <f>E1927/N1927</f>
        <v>31.826923076923077</v>
      </c>
      <c r="S1927" s="9" t="str">
        <f>LEFT(P1927, SEARCH("/",P1927,1)-1)</f>
        <v>music</v>
      </c>
      <c r="T1927" s="9" t="str">
        <f>RIGHT(P1927,LEN(P1927)-SEARCH("/",P1927,1))</f>
        <v>indie rock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9">
        <f>(((I1928/60)/60/24)+DATE(1970,1,1)+(-5/24))</f>
        <v>40483.80972222222</v>
      </c>
      <c r="K1928">
        <v>1286319256</v>
      </c>
      <c r="L1928" s="19">
        <f>(((K1928/60)/60/24)+DATE(1970,1,1)+(-5/24))</f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5">
        <f>E1928/D1928</f>
        <v>1.9537933333333333</v>
      </c>
      <c r="R1928" s="8">
        <f>E1928/N1928</f>
        <v>27.3896261682243</v>
      </c>
      <c r="S1928" s="9" t="str">
        <f>LEFT(P1928, SEARCH("/",P1928,1)-1)</f>
        <v>music</v>
      </c>
      <c r="T1928" s="9" t="str">
        <f>RIGHT(P1928,LEN(P1928)-SEARCH("/",P1928,1))</f>
        <v>indie rock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9">
        <f>(((I1929/60)/60/24)+DATE(1970,1,1)+(-5/24))</f>
        <v>40975.999305555553</v>
      </c>
      <c r="K1929">
        <v>1329856839</v>
      </c>
      <c r="L1929" s="19">
        <f>(((K1929/60)/60/24)+DATE(1970,1,1)+(-5/24))</f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5">
        <f>E1929/D1929</f>
        <v>1.0333333333333334</v>
      </c>
      <c r="R1929" s="8">
        <f>E1929/N1929</f>
        <v>56.363636363636367</v>
      </c>
      <c r="S1929" s="9" t="str">
        <f>LEFT(P1929, SEARCH("/",P1929,1)-1)</f>
        <v>music</v>
      </c>
      <c r="T1929" s="9" t="str">
        <f>RIGHT(P1929,LEN(P1929)-SEARCH("/",P1929,1))</f>
        <v>indie rock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9">
        <f>(((I1930/60)/60/24)+DATE(1970,1,1)+(-5/24))</f>
        <v>41401.439745370371</v>
      </c>
      <c r="K1930">
        <v>1365348794</v>
      </c>
      <c r="L1930" s="19">
        <f>(((K1930/60)/60/24)+DATE(1970,1,1)+(-5/24))</f>
        <v>41371.439745370371</v>
      </c>
      <c r="M1930" t="b">
        <v>0</v>
      </c>
      <c r="N1930">
        <v>34</v>
      </c>
      <c r="O1930" t="b">
        <v>1</v>
      </c>
      <c r="P1930" t="s">
        <v>8279</v>
      </c>
      <c r="Q1930" s="5">
        <f>E1930/D1930</f>
        <v>1.031372549019608</v>
      </c>
      <c r="R1930" s="8">
        <f>E1930/N1930</f>
        <v>77.352941176470594</v>
      </c>
      <c r="S1930" s="9" t="str">
        <f>LEFT(P1930, SEARCH("/",P1930,1)-1)</f>
        <v>music</v>
      </c>
      <c r="T1930" s="9" t="str">
        <f>RIGHT(P1930,LEN(P1930)-SEARCH("/",P1930,1))</f>
        <v>indie rock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9">
        <f>(((I1931/60)/60/24)+DATE(1970,1,1)+(-5/24))</f>
        <v>40728.813263888886</v>
      </c>
      <c r="K1931">
        <v>1306197066</v>
      </c>
      <c r="L1931" s="19">
        <f>(((K1931/60)/60/24)+DATE(1970,1,1)+(-5/24))</f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5">
        <f>E1931/D1931</f>
        <v>1.003125</v>
      </c>
      <c r="R1931" s="8">
        <f>E1931/N1931</f>
        <v>42.8</v>
      </c>
      <c r="S1931" s="9" t="str">
        <f>LEFT(P1931, SEARCH("/",P1931,1)-1)</f>
        <v>music</v>
      </c>
      <c r="T1931" s="9" t="str">
        <f>RIGHT(P1931,LEN(P1931)-SEARCH("/",P1931,1))</f>
        <v>indie rock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9">
        <f>(((I1932/60)/60/24)+DATE(1970,1,1)+(-5/24))</f>
        <v>41462.350486111107</v>
      </c>
      <c r="K1932">
        <v>1368019482</v>
      </c>
      <c r="L1932" s="19">
        <f>(((K1932/60)/60/24)+DATE(1970,1,1)+(-5/24))</f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5">
        <f>E1932/D1932</f>
        <v>1.27</v>
      </c>
      <c r="R1932" s="8">
        <f>E1932/N1932</f>
        <v>48.846153846153847</v>
      </c>
      <c r="S1932" s="9" t="str">
        <f>LEFT(P1932, SEARCH("/",P1932,1)-1)</f>
        <v>music</v>
      </c>
      <c r="T1932" s="9" t="str">
        <f>RIGHT(P1932,LEN(P1932)-SEARCH("/",P1932,1))</f>
        <v>indie rock</v>
      </c>
    </row>
    <row r="1933" spans="1:20" ht="30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9">
        <f>(((I1933/60)/60/24)+DATE(1970,1,1)+(-5/24))</f>
        <v>41050.9375</v>
      </c>
      <c r="K1933">
        <v>1336512309</v>
      </c>
      <c r="L1933" s="19">
        <f>(((K1933/60)/60/24)+DATE(1970,1,1)+(-5/24))</f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5">
        <f>E1933/D1933</f>
        <v>1.20601</v>
      </c>
      <c r="R1933" s="8">
        <f>E1933/N1933</f>
        <v>48.240400000000001</v>
      </c>
      <c r="S1933" s="9" t="str">
        <f>LEFT(P1933, SEARCH("/",P1933,1)-1)</f>
        <v>music</v>
      </c>
      <c r="T1933" s="9" t="str">
        <f>RIGHT(P1933,LEN(P1933)-SEARCH("/",P1933,1))</f>
        <v>indie rock</v>
      </c>
    </row>
    <row r="1934" spans="1:20" ht="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9">
        <f>(((I1934/60)/60/24)+DATE(1970,1,1)+(-5/24))</f>
        <v>40932.601539351846</v>
      </c>
      <c r="K1934">
        <v>1325618773</v>
      </c>
      <c r="L1934" s="19">
        <f>(((K1934/60)/60/24)+DATE(1970,1,1)+(-5/24))</f>
        <v>40911.601539351846</v>
      </c>
      <c r="M1934" t="b">
        <v>0</v>
      </c>
      <c r="N1934">
        <v>80</v>
      </c>
      <c r="O1934" t="b">
        <v>1</v>
      </c>
      <c r="P1934" t="s">
        <v>8279</v>
      </c>
      <c r="Q1934" s="5">
        <f>E1934/D1934</f>
        <v>1.0699047619047619</v>
      </c>
      <c r="R1934" s="8">
        <f>E1934/N1934</f>
        <v>70.212500000000006</v>
      </c>
      <c r="S1934" s="9" t="str">
        <f>LEFT(P1934, SEARCH("/",P1934,1)-1)</f>
        <v>music</v>
      </c>
      <c r="T1934" s="9" t="str">
        <f>RIGHT(P1934,LEN(P1934)-SEARCH("/",P1934,1))</f>
        <v>indie rock</v>
      </c>
    </row>
    <row r="1935" spans="1:20" ht="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9">
        <f>(((I1935/60)/60/24)+DATE(1970,1,1)+(-5/24))</f>
        <v>41908.922534722216</v>
      </c>
      <c r="K1935">
        <v>1409195307</v>
      </c>
      <c r="L1935" s="19">
        <f>(((K1935/60)/60/24)+DATE(1970,1,1)+(-5/24))</f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5">
        <f>E1935/D1935</f>
        <v>1.7243333333333333</v>
      </c>
      <c r="R1935" s="8">
        <f>E1935/N1935</f>
        <v>94.054545454545448</v>
      </c>
      <c r="S1935" s="9" t="str">
        <f>LEFT(P1935, SEARCH("/",P1935,1)-1)</f>
        <v>music</v>
      </c>
      <c r="T1935" s="9" t="str">
        <f>RIGHT(P1935,LEN(P1935)-SEARCH("/",P1935,1))</f>
        <v>indie rock</v>
      </c>
    </row>
    <row r="1936" spans="1:20" ht="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9">
        <f>(((I1936/60)/60/24)+DATE(1970,1,1)+(-5/24))</f>
        <v>40902</v>
      </c>
      <c r="K1936">
        <v>1321649321</v>
      </c>
      <c r="L1936" s="19">
        <f>(((K1936/60)/60/24)+DATE(1970,1,1)+(-5/24))</f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5">
        <f>E1936/D1936</f>
        <v>1.2362</v>
      </c>
      <c r="R1936" s="8">
        <f>E1936/N1936</f>
        <v>80.272727272727266</v>
      </c>
      <c r="S1936" s="9" t="str">
        <f>LEFT(P1936, SEARCH("/",P1936,1)-1)</f>
        <v>music</v>
      </c>
      <c r="T1936" s="9" t="str">
        <f>RIGHT(P1936,LEN(P1936)-SEARCH("/",P1936,1))</f>
        <v>indie rock</v>
      </c>
    </row>
    <row r="1937" spans="1:20" ht="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9">
        <f>(((I1937/60)/60/24)+DATE(1970,1,1)+(-5/24))</f>
        <v>41810.999305555553</v>
      </c>
      <c r="K1937">
        <v>1400106171</v>
      </c>
      <c r="L1937" s="19">
        <f>(((K1937/60)/60/24)+DATE(1970,1,1)+(-5/24))</f>
        <v>41773.72420138889</v>
      </c>
      <c r="M1937" t="b">
        <v>0</v>
      </c>
      <c r="N1937">
        <v>50</v>
      </c>
      <c r="O1937" t="b">
        <v>1</v>
      </c>
      <c r="P1937" t="s">
        <v>8279</v>
      </c>
      <c r="Q1937" s="5">
        <f>E1937/D1937</f>
        <v>1.0840000000000001</v>
      </c>
      <c r="R1937" s="8">
        <f>E1937/N1937</f>
        <v>54.2</v>
      </c>
      <c r="S1937" s="9" t="str">
        <f>LEFT(P1937, SEARCH("/",P1937,1)-1)</f>
        <v>music</v>
      </c>
      <c r="T1937" s="9" t="str">
        <f>RIGHT(P1937,LEN(P1937)-SEARCH("/",P1937,1))</f>
        <v>indie rock</v>
      </c>
    </row>
    <row r="1938" spans="1:20" ht="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9">
        <f>(((I1938/60)/60/24)+DATE(1970,1,1)+(-5/24))</f>
        <v>40883.040972222218</v>
      </c>
      <c r="K1938">
        <v>1320528070</v>
      </c>
      <c r="L1938" s="19">
        <f>(((K1938/60)/60/24)+DATE(1970,1,1)+(-5/24))</f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5">
        <f>E1938/D1938</f>
        <v>1.1652013333333333</v>
      </c>
      <c r="R1938" s="8">
        <f>E1938/N1938</f>
        <v>60.26903448275862</v>
      </c>
      <c r="S1938" s="9" t="str">
        <f>LEFT(P1938, SEARCH("/",P1938,1)-1)</f>
        <v>music</v>
      </c>
      <c r="T1938" s="9" t="str">
        <f>RIGHT(P1938,LEN(P1938)-SEARCH("/",P1938,1))</f>
        <v>indie rock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9">
        <f>(((I1939/60)/60/24)+DATE(1970,1,1)+(-5/24))</f>
        <v>41074.957638888889</v>
      </c>
      <c r="K1939">
        <v>1338346281</v>
      </c>
      <c r="L1939" s="19">
        <f>(((K1939/60)/60/24)+DATE(1970,1,1)+(-5/24))</f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5">
        <f>E1939/D1939</f>
        <v>1.8724499999999999</v>
      </c>
      <c r="R1939" s="8">
        <f>E1939/N1939</f>
        <v>38.740344827586206</v>
      </c>
      <c r="S1939" s="9" t="str">
        <f>LEFT(P1939, SEARCH("/",P1939,1)-1)</f>
        <v>music</v>
      </c>
      <c r="T1939" s="9" t="str">
        <f>RIGHT(P1939,LEN(P1939)-SEARCH("/",P1939,1))</f>
        <v>indie rock</v>
      </c>
    </row>
    <row r="1940" spans="1:20" ht="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9">
        <f>(((I1940/60)/60/24)+DATE(1970,1,1)+(-5/24))</f>
        <v>41457</v>
      </c>
      <c r="K1940">
        <v>1370067231</v>
      </c>
      <c r="L1940" s="19">
        <f>(((K1940/60)/60/24)+DATE(1970,1,1)+(-5/24))</f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5">
        <f>E1940/D1940</f>
        <v>1.1593333333333333</v>
      </c>
      <c r="R1940" s="8">
        <f>E1940/N1940</f>
        <v>152.54385964912279</v>
      </c>
      <c r="S1940" s="9" t="str">
        <f>LEFT(P1940, SEARCH("/",P1940,1)-1)</f>
        <v>music</v>
      </c>
      <c r="T1940" s="9" t="str">
        <f>RIGHT(P1940,LEN(P1940)-SEARCH("/",P1940,1))</f>
        <v>indie rock</v>
      </c>
    </row>
    <row r="1941" spans="1:20" ht="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9">
        <f>(((I1941/60)/60/24)+DATE(1970,1,1)+(-5/24))</f>
        <v>41343.735046296293</v>
      </c>
      <c r="K1941">
        <v>1360366708</v>
      </c>
      <c r="L1941" s="19">
        <f>(((K1941/60)/60/24)+DATE(1970,1,1)+(-5/24))</f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5">
        <f>E1941/D1941</f>
        <v>1.107</v>
      </c>
      <c r="R1941" s="8">
        <f>E1941/N1941</f>
        <v>115.3125</v>
      </c>
      <c r="S1941" s="9" t="str">
        <f>LEFT(P1941, SEARCH("/",P1941,1)-1)</f>
        <v>music</v>
      </c>
      <c r="T1941" s="9" t="str">
        <f>RIGHT(P1941,LEN(P1941)-SEARCH("/",P1941,1))</f>
        <v>indie rock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9">
        <f>(((I1942/60)/60/24)+DATE(1970,1,1)+(-5/24))</f>
        <v>40708.957638888889</v>
      </c>
      <c r="K1942">
        <v>1304770233</v>
      </c>
      <c r="L1942" s="19">
        <f>(((K1942/60)/60/24)+DATE(1970,1,1)+(-5/24))</f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5">
        <f>E1942/D1942</f>
        <v>1.7092307692307693</v>
      </c>
      <c r="R1942" s="8">
        <f>E1942/N1942</f>
        <v>35.838709677419352</v>
      </c>
      <c r="S1942" s="9" t="str">
        <f>LEFT(P1942, SEARCH("/",P1942,1)-1)</f>
        <v>music</v>
      </c>
      <c r="T1942" s="9" t="str">
        <f>RIGHT(P1942,LEN(P1942)-SEARCH("/",P1942,1))</f>
        <v>indie rock</v>
      </c>
    </row>
    <row r="1943" spans="1:20" ht="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9">
        <f>(((I1943/60)/60/24)+DATE(1970,1,1)+(-5/24))</f>
        <v>41774.08253472222</v>
      </c>
      <c r="K1943">
        <v>1397545131</v>
      </c>
      <c r="L1943" s="19">
        <f>(((K1943/60)/60/24)+DATE(1970,1,1)+(-5/24))</f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5">
        <f>E1943/D1943</f>
        <v>1.2611835600000001</v>
      </c>
      <c r="R1943" s="8">
        <f>E1943/N1943</f>
        <v>64.570118779438872</v>
      </c>
      <c r="S1943" s="9" t="str">
        <f>LEFT(P1943, SEARCH("/",P1943,1)-1)</f>
        <v>technology</v>
      </c>
      <c r="T1943" s="9" t="str">
        <f>RIGHT(P1943,LEN(P1943)-SEARCH("/",P1943,1))</f>
        <v>hardware</v>
      </c>
    </row>
    <row r="1944" spans="1:20" ht="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9">
        <f>(((I1944/60)/60/24)+DATE(1970,1,1)+(-5/24))</f>
        <v>40728.619675925926</v>
      </c>
      <c r="K1944">
        <v>1302033140</v>
      </c>
      <c r="L1944" s="19">
        <f>(((K1944/60)/60/24)+DATE(1970,1,1)+(-5/24))</f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5">
        <f>E1944/D1944</f>
        <v>1.3844033333333334</v>
      </c>
      <c r="R1944" s="8">
        <f>E1944/N1944</f>
        <v>87.436000000000007</v>
      </c>
      <c r="S1944" s="9" t="str">
        <f>LEFT(P1944, SEARCH("/",P1944,1)-1)</f>
        <v>technology</v>
      </c>
      <c r="T1944" s="9" t="str">
        <f>RIGHT(P1944,LEN(P1944)-SEARCH("/",P1944,1))</f>
        <v>hardware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9">
        <f>(((I1945/60)/60/24)+DATE(1970,1,1)+(-5/24))</f>
        <v>42593.061527777776</v>
      </c>
      <c r="K1945">
        <v>1467008916</v>
      </c>
      <c r="L1945" s="19">
        <f>(((K1945/60)/60/24)+DATE(1970,1,1)+(-5/24))</f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5">
        <f>E1945/D1945</f>
        <v>17.052499999999998</v>
      </c>
      <c r="R1945" s="8">
        <f>E1945/N1945</f>
        <v>68.815577078288939</v>
      </c>
      <c r="S1945" s="9" t="str">
        <f>LEFT(P1945, SEARCH("/",P1945,1)-1)</f>
        <v>technology</v>
      </c>
      <c r="T1945" s="9" t="str">
        <f>RIGHT(P1945,LEN(P1945)-SEARCH("/",P1945,1))</f>
        <v>hardware</v>
      </c>
    </row>
    <row r="1946" spans="1:20" ht="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9">
        <f>(((I1946/60)/60/24)+DATE(1970,1,1)+(-5/24))</f>
        <v>41760.376041666663</v>
      </c>
      <c r="K1946">
        <v>1396360890</v>
      </c>
      <c r="L1946" s="19">
        <f>(((K1946/60)/60/24)+DATE(1970,1,1)+(-5/24))</f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5">
        <f>E1946/D1946</f>
        <v>7.8805550000000002</v>
      </c>
      <c r="R1946" s="8">
        <f>E1946/N1946</f>
        <v>176.200223588597</v>
      </c>
      <c r="S1946" s="9" t="str">
        <f>LEFT(P1946, SEARCH("/",P1946,1)-1)</f>
        <v>technology</v>
      </c>
      <c r="T1946" s="9" t="str">
        <f>RIGHT(P1946,LEN(P1946)-SEARCH("/",P1946,1))</f>
        <v>hardware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9">
        <f>(((I1947/60)/60/24)+DATE(1970,1,1)+(-5/24))</f>
        <v>42197.043495370373</v>
      </c>
      <c r="K1947">
        <v>1433224958</v>
      </c>
      <c r="L1947" s="19">
        <f>(((K1947/60)/60/24)+DATE(1970,1,1)+(-5/24))</f>
        <v>42157.043495370373</v>
      </c>
      <c r="M1947" t="b">
        <v>1</v>
      </c>
      <c r="N1947">
        <v>680</v>
      </c>
      <c r="O1947" t="b">
        <v>1</v>
      </c>
      <c r="P1947" t="s">
        <v>8295</v>
      </c>
      <c r="Q1947" s="5">
        <f>E1947/D1947</f>
        <v>3.4801799999999998</v>
      </c>
      <c r="R1947" s="8">
        <f>E1947/N1947</f>
        <v>511.79117647058825</v>
      </c>
      <c r="S1947" s="9" t="str">
        <f>LEFT(P1947, SEARCH("/",P1947,1)-1)</f>
        <v>technology</v>
      </c>
      <c r="T1947" s="9" t="str">
        <f>RIGHT(P1947,LEN(P1947)-SEARCH("/",P1947,1))</f>
        <v>hardware</v>
      </c>
    </row>
    <row r="1948" spans="1:20" ht="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9">
        <f>(((I1948/60)/60/24)+DATE(1970,1,1)+(-5/24))</f>
        <v>41748.900011574071</v>
      </c>
      <c r="K1948">
        <v>1392780961</v>
      </c>
      <c r="L1948" s="19">
        <f>(((K1948/60)/60/24)+DATE(1970,1,1)+(-5/24))</f>
        <v>41688.941678240735</v>
      </c>
      <c r="M1948" t="b">
        <v>1</v>
      </c>
      <c r="N1948">
        <v>70</v>
      </c>
      <c r="O1948" t="b">
        <v>1</v>
      </c>
      <c r="P1948" t="s">
        <v>8295</v>
      </c>
      <c r="Q1948" s="5">
        <f>E1948/D1948</f>
        <v>1.4974666666666667</v>
      </c>
      <c r="R1948" s="8">
        <f>E1948/N1948</f>
        <v>160.44285714285715</v>
      </c>
      <c r="S1948" s="9" t="str">
        <f>LEFT(P1948, SEARCH("/",P1948,1)-1)</f>
        <v>technology</v>
      </c>
      <c r="T1948" s="9" t="str">
        <f>RIGHT(P1948,LEN(P1948)-SEARCH("/",P1948,1))</f>
        <v>hardware</v>
      </c>
    </row>
    <row r="1949" spans="1:20" ht="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9">
        <f>(((I1949/60)/60/24)+DATE(1970,1,1)+(-5/24))</f>
        <v>40140.040972222218</v>
      </c>
      <c r="K1949">
        <v>1255730520</v>
      </c>
      <c r="L1949" s="19">
        <f>(((K1949/60)/60/24)+DATE(1970,1,1)+(-5/24))</f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5">
        <f>E1949/D1949</f>
        <v>1.0063375000000001</v>
      </c>
      <c r="R1949" s="8">
        <f>E1949/N1949</f>
        <v>35.003043478260871</v>
      </c>
      <c r="S1949" s="9" t="str">
        <f>LEFT(P1949, SEARCH("/",P1949,1)-1)</f>
        <v>technology</v>
      </c>
      <c r="T1949" s="9" t="str">
        <f>RIGHT(P1949,LEN(P1949)-SEARCH("/",P1949,1))</f>
        <v>hardware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9">
        <f>(((I1950/60)/60/24)+DATE(1970,1,1)+(-5/24))</f>
        <v>42527.501388888886</v>
      </c>
      <c r="K1950">
        <v>1460557809</v>
      </c>
      <c r="L1950" s="19">
        <f>(((K1950/60)/60/24)+DATE(1970,1,1)+(-5/24))</f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5">
        <f>E1950/D1950</f>
        <v>8.0021100000000001</v>
      </c>
      <c r="R1950" s="8">
        <f>E1950/N1950</f>
        <v>188.50671378091872</v>
      </c>
      <c r="S1950" s="9" t="str">
        <f>LEFT(P1950, SEARCH("/",P1950,1)-1)</f>
        <v>technology</v>
      </c>
      <c r="T1950" s="9" t="str">
        <f>RIGHT(P1950,LEN(P1950)-SEARCH("/",P1950,1))</f>
        <v>hardware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9">
        <f>(((I1951/60)/60/24)+DATE(1970,1,1)+(-5/24))</f>
        <v>41830.214710648142</v>
      </c>
      <c r="K1951">
        <v>1402394951</v>
      </c>
      <c r="L1951" s="19">
        <f>(((K1951/60)/60/24)+DATE(1970,1,1)+(-5/24))</f>
        <v>41800.214710648142</v>
      </c>
      <c r="M1951" t="b">
        <v>1</v>
      </c>
      <c r="N1951">
        <v>943</v>
      </c>
      <c r="O1951" t="b">
        <v>1</v>
      </c>
      <c r="P1951" t="s">
        <v>8295</v>
      </c>
      <c r="Q1951" s="5">
        <f>E1951/D1951</f>
        <v>1.0600260000000001</v>
      </c>
      <c r="R1951" s="8">
        <f>E1951/N1951</f>
        <v>56.204984093319197</v>
      </c>
      <c r="S1951" s="9" t="str">
        <f>LEFT(P1951, SEARCH("/",P1951,1)-1)</f>
        <v>technology</v>
      </c>
      <c r="T1951" s="9" t="str">
        <f>RIGHT(P1951,LEN(P1951)-SEARCH("/",P1951,1))</f>
        <v>hardware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9">
        <f>(((I1952/60)/60/24)+DATE(1970,1,1)+(-5/24))</f>
        <v>40654.973067129627</v>
      </c>
      <c r="K1952">
        <v>1300767673</v>
      </c>
      <c r="L1952" s="19">
        <f>(((K1952/60)/60/24)+DATE(1970,1,1)+(-5/24))</f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5">
        <f>E1952/D1952</f>
        <v>2.0051866666666669</v>
      </c>
      <c r="R1952" s="8">
        <f>E1952/N1952</f>
        <v>51.3054157782516</v>
      </c>
      <c r="S1952" s="9" t="str">
        <f>LEFT(P1952, SEARCH("/",P1952,1)-1)</f>
        <v>technology</v>
      </c>
      <c r="T1952" s="9" t="str">
        <f>RIGHT(P1952,LEN(P1952)-SEARCH("/",P1952,1))</f>
        <v>hardware</v>
      </c>
    </row>
    <row r="1953" spans="1:20" ht="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9">
        <f>(((I1953/60)/60/24)+DATE(1970,1,1)+(-5/24))</f>
        <v>42681.253900462958</v>
      </c>
      <c r="K1953">
        <v>1475921137</v>
      </c>
      <c r="L1953" s="19">
        <f>(((K1953/60)/60/24)+DATE(1970,1,1)+(-5/24))</f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5">
        <f>E1953/D1953</f>
        <v>2.1244399999999999</v>
      </c>
      <c r="R1953" s="8">
        <f>E1953/N1953</f>
        <v>127.36450839328538</v>
      </c>
      <c r="S1953" s="9" t="str">
        <f>LEFT(P1953, SEARCH("/",P1953,1)-1)</f>
        <v>technology</v>
      </c>
      <c r="T1953" s="9" t="str">
        <f>RIGHT(P1953,LEN(P1953)-SEARCH("/",P1953,1))</f>
        <v>hardware</v>
      </c>
    </row>
    <row r="1954" spans="1:20" ht="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9">
        <f>(((I1954/60)/60/24)+DATE(1970,1,1)+(-5/24))</f>
        <v>41563.398321759254</v>
      </c>
      <c r="K1954">
        <v>1378737215</v>
      </c>
      <c r="L1954" s="19">
        <f>(((K1954/60)/60/24)+DATE(1970,1,1)+(-5/24))</f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5">
        <f>E1954/D1954</f>
        <v>1.9847237142857144</v>
      </c>
      <c r="R1954" s="8">
        <f>E1954/N1954</f>
        <v>101.85532258064516</v>
      </c>
      <c r="S1954" s="9" t="str">
        <f>LEFT(P1954, SEARCH("/",P1954,1)-1)</f>
        <v>technology</v>
      </c>
      <c r="T1954" s="9" t="str">
        <f>RIGHT(P1954,LEN(P1954)-SEARCH("/",P1954,1))</f>
        <v>hardware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9">
        <f>(((I1955/60)/60/24)+DATE(1970,1,1)+(-5/24))</f>
        <v>40969.916666666664</v>
      </c>
      <c r="K1955">
        <v>1328158065</v>
      </c>
      <c r="L1955" s="19">
        <f>(((K1955/60)/60/24)+DATE(1970,1,1)+(-5/24))</f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5">
        <f>E1955/D1955</f>
        <v>2.2594666666666665</v>
      </c>
      <c r="R1955" s="8">
        <f>E1955/N1955</f>
        <v>230.55782312925169</v>
      </c>
      <c r="S1955" s="9" t="str">
        <f>LEFT(P1955, SEARCH("/",P1955,1)-1)</f>
        <v>technology</v>
      </c>
      <c r="T1955" s="9" t="str">
        <f>RIGHT(P1955,LEN(P1955)-SEARCH("/",P1955,1))</f>
        <v>hardware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9">
        <f>(((I1956/60)/60/24)+DATE(1970,1,1)+(-5/24))</f>
        <v>42440.999999999993</v>
      </c>
      <c r="K1956">
        <v>1453730176</v>
      </c>
      <c r="L1956" s="19">
        <f>(((K1956/60)/60/24)+DATE(1970,1,1)+(-5/24))</f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5">
        <f>E1956/D1956</f>
        <v>6.9894800000000004</v>
      </c>
      <c r="R1956" s="8">
        <f>E1956/N1956</f>
        <v>842.10602409638557</v>
      </c>
      <c r="S1956" s="9" t="str">
        <f>LEFT(P1956, SEARCH("/",P1956,1)-1)</f>
        <v>technology</v>
      </c>
      <c r="T1956" s="9" t="str">
        <f>RIGHT(P1956,LEN(P1956)-SEARCH("/",P1956,1))</f>
        <v>hardware</v>
      </c>
    </row>
    <row r="1957" spans="1:20" ht="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9">
        <f>(((I1957/60)/60/24)+DATE(1970,1,1)+(-5/24))</f>
        <v>41052.583333333328</v>
      </c>
      <c r="K1957">
        <v>1334989881</v>
      </c>
      <c r="L1957" s="19">
        <f>(((K1957/60)/60/24)+DATE(1970,1,1)+(-5/24))</f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5">
        <f>E1957/D1957</f>
        <v>3.9859528571428569</v>
      </c>
      <c r="R1957" s="8">
        <f>E1957/N1957</f>
        <v>577.27593103448271</v>
      </c>
      <c r="S1957" s="9" t="str">
        <f>LEFT(P1957, SEARCH("/",P1957,1)-1)</f>
        <v>technology</v>
      </c>
      <c r="T1957" s="9" t="str">
        <f>RIGHT(P1957,LEN(P1957)-SEARCH("/",P1957,1))</f>
        <v>hardware</v>
      </c>
    </row>
    <row r="1958" spans="1:20" ht="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9">
        <f>(((I1958/60)/60/24)+DATE(1970,1,1)+(-5/24))</f>
        <v>42112.673668981479</v>
      </c>
      <c r="K1958">
        <v>1425507005</v>
      </c>
      <c r="L1958" s="19">
        <f>(((K1958/60)/60/24)+DATE(1970,1,1)+(-5/24))</f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5">
        <f>E1958/D1958</f>
        <v>2.9403333333333332</v>
      </c>
      <c r="R1958" s="8">
        <f>E1958/N1958</f>
        <v>483.34246575342468</v>
      </c>
      <c r="S1958" s="9" t="str">
        <f>LEFT(P1958, SEARCH("/",P1958,1)-1)</f>
        <v>technology</v>
      </c>
      <c r="T1958" s="9" t="str">
        <f>RIGHT(P1958,LEN(P1958)-SEARCH("/",P1958,1))</f>
        <v>hardware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9">
        <f>(((I1959/60)/60/24)+DATE(1970,1,1)+(-5/24))</f>
        <v>41208.890196759254</v>
      </c>
      <c r="K1959">
        <v>1348712513</v>
      </c>
      <c r="L1959" s="19">
        <f>(((K1959/60)/60/24)+DATE(1970,1,1)+(-5/24))</f>
        <v>41178.890196759254</v>
      </c>
      <c r="M1959" t="b">
        <v>1</v>
      </c>
      <c r="N1959">
        <v>660</v>
      </c>
      <c r="O1959" t="b">
        <v>1</v>
      </c>
      <c r="P1959" t="s">
        <v>8295</v>
      </c>
      <c r="Q1959" s="5">
        <f>E1959/D1959</f>
        <v>1.6750470000000002</v>
      </c>
      <c r="R1959" s="8">
        <f>E1959/N1959</f>
        <v>76.138500000000008</v>
      </c>
      <c r="S1959" s="9" t="str">
        <f>LEFT(P1959, SEARCH("/",P1959,1)-1)</f>
        <v>technology</v>
      </c>
      <c r="T1959" s="9" t="str">
        <f>RIGHT(P1959,LEN(P1959)-SEARCH("/",P1959,1))</f>
        <v>hardware</v>
      </c>
    </row>
    <row r="1960" spans="1:20" ht="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9">
        <f>(((I1960/60)/60/24)+DATE(1970,1,1)+(-5/24))</f>
        <v>41356.737974537034</v>
      </c>
      <c r="K1960">
        <v>1361490161</v>
      </c>
      <c r="L1960" s="19">
        <f>(((K1960/60)/60/24)+DATE(1970,1,1)+(-5/24))</f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5">
        <f>E1960/D1960</f>
        <v>14.355717142857143</v>
      </c>
      <c r="R1960" s="8">
        <f>E1960/N1960</f>
        <v>74.107684365781708</v>
      </c>
      <c r="S1960" s="9" t="str">
        <f>LEFT(P1960, SEARCH("/",P1960,1)-1)</f>
        <v>technology</v>
      </c>
      <c r="T1960" s="9" t="str">
        <f>RIGHT(P1960,LEN(P1960)-SEARCH("/",P1960,1))</f>
        <v>hardware</v>
      </c>
    </row>
    <row r="1961" spans="1:20" ht="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9">
        <f>(((I1961/60)/60/24)+DATE(1970,1,1)+(-5/24))</f>
        <v>41912.791666666664</v>
      </c>
      <c r="K1961">
        <v>1408565860</v>
      </c>
      <c r="L1961" s="19">
        <f>(((K1961/60)/60/24)+DATE(1970,1,1)+(-5/24))</f>
        <v>41871.63726851852</v>
      </c>
      <c r="M1961" t="b">
        <v>1</v>
      </c>
      <c r="N1961">
        <v>424</v>
      </c>
      <c r="O1961" t="b">
        <v>1</v>
      </c>
      <c r="P1961" t="s">
        <v>8295</v>
      </c>
      <c r="Q1961" s="5">
        <f>E1961/D1961</f>
        <v>1.5673440000000001</v>
      </c>
      <c r="R1961" s="8">
        <f>E1961/N1961</f>
        <v>36.965660377358489</v>
      </c>
      <c r="S1961" s="9" t="str">
        <f>LEFT(P1961, SEARCH("/",P1961,1)-1)</f>
        <v>technology</v>
      </c>
      <c r="T1961" s="9" t="str">
        <f>RIGHT(P1961,LEN(P1961)-SEARCH("/",P1961,1))</f>
        <v>hardware</v>
      </c>
    </row>
    <row r="1962" spans="1:20" ht="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9">
        <f>(((I1962/60)/60/24)+DATE(1970,1,1)+(-5/24))</f>
        <v>41994.154409722221</v>
      </c>
      <c r="K1962">
        <v>1416559341</v>
      </c>
      <c r="L1962" s="19">
        <f>(((K1962/60)/60/24)+DATE(1970,1,1)+(-5/24))</f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5">
        <f>E1962/D1962</f>
        <v>1.1790285714285715</v>
      </c>
      <c r="R1962" s="8">
        <f>E1962/N1962</f>
        <v>2500.969696969697</v>
      </c>
      <c r="S1962" s="9" t="str">
        <f>LEFT(P1962, SEARCH("/",P1962,1)-1)</f>
        <v>technology</v>
      </c>
      <c r="T1962" s="9" t="str">
        <f>RIGHT(P1962,LEN(P1962)-SEARCH("/",P1962,1))</f>
        <v>hardware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9">
        <f>(((I1963/60)/60/24)+DATE(1970,1,1)+(-5/24))</f>
        <v>41187.957638888889</v>
      </c>
      <c r="K1963">
        <v>1346042417</v>
      </c>
      <c r="L1963" s="19">
        <f>(((K1963/60)/60/24)+DATE(1970,1,1)+(-5/24))</f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5">
        <f>E1963/D1963</f>
        <v>11.053811999999999</v>
      </c>
      <c r="R1963" s="8">
        <f>E1963/N1963</f>
        <v>67.690214329454989</v>
      </c>
      <c r="S1963" s="9" t="str">
        <f>LEFT(P1963, SEARCH("/",P1963,1)-1)</f>
        <v>technology</v>
      </c>
      <c r="T1963" s="9" t="str">
        <f>RIGHT(P1963,LEN(P1963)-SEARCH("/",P1963,1))</f>
        <v>hardware</v>
      </c>
    </row>
    <row r="1964" spans="1:20" ht="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9">
        <f>(((I1964/60)/60/24)+DATE(1970,1,1)+(-5/24))</f>
        <v>41772.572175925925</v>
      </c>
      <c r="K1964">
        <v>1397414636</v>
      </c>
      <c r="L1964" s="19">
        <f>(((K1964/60)/60/24)+DATE(1970,1,1)+(-5/24))</f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5">
        <f>E1964/D1964</f>
        <v>1.9292499999999999</v>
      </c>
      <c r="R1964" s="8">
        <f>E1964/N1964</f>
        <v>63.04738562091503</v>
      </c>
      <c r="S1964" s="9" t="str">
        <f>LEFT(P1964, SEARCH("/",P1964,1)-1)</f>
        <v>technology</v>
      </c>
      <c r="T1964" s="9" t="str">
        <f>RIGHT(P1964,LEN(P1964)-SEARCH("/",P1964,1))</f>
        <v>hardware</v>
      </c>
    </row>
    <row r="1965" spans="1:20" ht="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9">
        <f>(((I1965/60)/60/24)+DATE(1970,1,1)+(-5/24))</f>
        <v>41898.221458333333</v>
      </c>
      <c r="K1965">
        <v>1407838734</v>
      </c>
      <c r="L1965" s="19">
        <f>(((K1965/60)/60/24)+DATE(1970,1,1)+(-5/24))</f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5">
        <f>E1965/D1965</f>
        <v>1.268842105263158</v>
      </c>
      <c r="R1965" s="8">
        <f>E1965/N1965</f>
        <v>117.6</v>
      </c>
      <c r="S1965" s="9" t="str">
        <f>LEFT(P1965, SEARCH("/",P1965,1)-1)</f>
        <v>technology</v>
      </c>
      <c r="T1965" s="9" t="str">
        <f>RIGHT(P1965,LEN(P1965)-SEARCH("/",P1965,1))</f>
        <v>hardware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9">
        <f>(((I1966/60)/60/24)+DATE(1970,1,1)+(-5/24))</f>
        <v>42482.064490740733</v>
      </c>
      <c r="K1966">
        <v>1458714772</v>
      </c>
      <c r="L1966" s="19">
        <f>(((K1966/60)/60/24)+DATE(1970,1,1)+(-5/24))</f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5">
        <f>E1966/D1966</f>
        <v>2.5957748878923765</v>
      </c>
      <c r="R1966" s="8">
        <f>E1966/N1966</f>
        <v>180.75185011709601</v>
      </c>
      <c r="S1966" s="9" t="str">
        <f>LEFT(P1966, SEARCH("/",P1966,1)-1)</f>
        <v>technology</v>
      </c>
      <c r="T1966" s="9" t="str">
        <f>RIGHT(P1966,LEN(P1966)-SEARCH("/",P1966,1))</f>
        <v>hardware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9">
        <f>(((I1967/60)/60/24)+DATE(1970,1,1)+(-5/24))</f>
        <v>40919.833333333328</v>
      </c>
      <c r="K1967">
        <v>1324433310</v>
      </c>
      <c r="L1967" s="19">
        <f>(((K1967/60)/60/24)+DATE(1970,1,1)+(-5/24))</f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5">
        <f>E1967/D1967</f>
        <v>2.6227999999999998</v>
      </c>
      <c r="R1967" s="8">
        <f>E1967/N1967</f>
        <v>127.32038834951456</v>
      </c>
      <c r="S1967" s="9" t="str">
        <f>LEFT(P1967, SEARCH("/",P1967,1)-1)</f>
        <v>technology</v>
      </c>
      <c r="T1967" s="9" t="str">
        <f>RIGHT(P1967,LEN(P1967)-SEARCH("/",P1967,1))</f>
        <v>hardware</v>
      </c>
    </row>
    <row r="1968" spans="1:20" ht="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9">
        <f>(((I1968/60)/60/24)+DATE(1970,1,1)+(-5/24))</f>
        <v>41865.332152777773</v>
      </c>
      <c r="K1968">
        <v>1405429098</v>
      </c>
      <c r="L1968" s="19">
        <f>(((K1968/60)/60/24)+DATE(1970,1,1)+(-5/24))</f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5">
        <f>E1968/D1968</f>
        <v>2.0674309000000002</v>
      </c>
      <c r="R1968" s="8">
        <f>E1968/N1968</f>
        <v>136.6444745538665</v>
      </c>
      <c r="S1968" s="9" t="str">
        <f>LEFT(P1968, SEARCH("/",P1968,1)-1)</f>
        <v>technology</v>
      </c>
      <c r="T1968" s="9" t="str">
        <f>RIGHT(P1968,LEN(P1968)-SEARCH("/",P1968,1))</f>
        <v>hardware</v>
      </c>
    </row>
    <row r="1969" spans="1:20" ht="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9">
        <f>(((I1969/60)/60/24)+DATE(1970,1,1)+(-5/24))</f>
        <v>41760.455196759256</v>
      </c>
      <c r="K1969">
        <v>1396367729</v>
      </c>
      <c r="L1969" s="19">
        <f>(((K1969/60)/60/24)+DATE(1970,1,1)+(-5/24))</f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5">
        <f>E1969/D1969</f>
        <v>3.7012999999999998</v>
      </c>
      <c r="R1969" s="8">
        <f>E1969/N1969</f>
        <v>182.78024691358024</v>
      </c>
      <c r="S1969" s="9" t="str">
        <f>LEFT(P1969, SEARCH("/",P1969,1)-1)</f>
        <v>technology</v>
      </c>
      <c r="T1969" s="9" t="str">
        <f>RIGHT(P1969,LEN(P1969)-SEARCH("/",P1969,1))</f>
        <v>hardware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9">
        <f>(((I1970/60)/60/24)+DATE(1970,1,1)+(-5/24))</f>
        <v>42707.420312499999</v>
      </c>
      <c r="K1970">
        <v>1478095515</v>
      </c>
      <c r="L1970" s="19">
        <f>(((K1970/60)/60/24)+DATE(1970,1,1)+(-5/24))</f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5">
        <f>E1970/D1970</f>
        <v>2.8496600000000001</v>
      </c>
      <c r="R1970" s="8">
        <f>E1970/N1970</f>
        <v>279.37843137254902</v>
      </c>
      <c r="S1970" s="9" t="str">
        <f>LEFT(P1970, SEARCH("/",P1970,1)-1)</f>
        <v>technology</v>
      </c>
      <c r="T1970" s="9" t="str">
        <f>RIGHT(P1970,LEN(P1970)-SEARCH("/",P1970,1))</f>
        <v>hardware</v>
      </c>
    </row>
    <row r="1971" spans="1:20" ht="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9">
        <f>(((I1971/60)/60/24)+DATE(1970,1,1)+(-5/24))</f>
        <v>42587.584120370368</v>
      </c>
      <c r="K1971">
        <v>1467831668</v>
      </c>
      <c r="L1971" s="19">
        <f>(((K1971/60)/60/24)+DATE(1970,1,1)+(-5/24))</f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5">
        <f>E1971/D1971</f>
        <v>5.7907999999999999</v>
      </c>
      <c r="R1971" s="8">
        <f>E1971/N1971</f>
        <v>61.375728669846318</v>
      </c>
      <c r="S1971" s="9" t="str">
        <f>LEFT(P1971, SEARCH("/",P1971,1)-1)</f>
        <v>technology</v>
      </c>
      <c r="T1971" s="9" t="str">
        <f>RIGHT(P1971,LEN(P1971)-SEARCH("/",P1971,1))</f>
        <v>hardware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9">
        <f>(((I1972/60)/60/24)+DATE(1970,1,1)+(-5/24))</f>
        <v>41383.943298611113</v>
      </c>
      <c r="K1972">
        <v>1361248701</v>
      </c>
      <c r="L1972" s="19">
        <f>(((K1972/60)/60/24)+DATE(1970,1,1)+(-5/24))</f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5">
        <f>E1972/D1972</f>
        <v>11.318</v>
      </c>
      <c r="R1972" s="8">
        <f>E1972/N1972</f>
        <v>80.727532097004286</v>
      </c>
      <c r="S1972" s="9" t="str">
        <f>LEFT(P1972, SEARCH("/",P1972,1)-1)</f>
        <v>technology</v>
      </c>
      <c r="T1972" s="9" t="str">
        <f>RIGHT(P1972,LEN(P1972)-SEARCH("/",P1972,1))</f>
        <v>hardware</v>
      </c>
    </row>
    <row r="1973" spans="1:20" ht="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9">
        <f>(((I1973/60)/60/24)+DATE(1970,1,1)+(-5/24))</f>
        <v>41592.958333333328</v>
      </c>
      <c r="K1973">
        <v>1381752061</v>
      </c>
      <c r="L1973" s="19">
        <f>(((K1973/60)/60/24)+DATE(1970,1,1)+(-5/24))</f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5">
        <f>E1973/D1973</f>
        <v>2.6302771750000002</v>
      </c>
      <c r="R1973" s="8">
        <f>E1973/N1973</f>
        <v>272.35590732591254</v>
      </c>
      <c r="S1973" s="9" t="str">
        <f>LEFT(P1973, SEARCH("/",P1973,1)-1)</f>
        <v>technology</v>
      </c>
      <c r="T1973" s="9" t="str">
        <f>RIGHT(P1973,LEN(P1973)-SEARCH("/",P1973,1))</f>
        <v>hardware</v>
      </c>
    </row>
    <row r="1974" spans="1:20" ht="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9">
        <f>(((I1974/60)/60/24)+DATE(1970,1,1)+(-5/24))</f>
        <v>41230.845416666663</v>
      </c>
      <c r="K1974">
        <v>1350605844</v>
      </c>
      <c r="L1974" s="19">
        <f>(((K1974/60)/60/24)+DATE(1970,1,1)+(-5/24))</f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5">
        <f>E1974/D1974</f>
        <v>6.7447999999999997</v>
      </c>
      <c r="R1974" s="8">
        <f>E1974/N1974</f>
        <v>70.848739495798313</v>
      </c>
      <c r="S1974" s="9" t="str">
        <f>LEFT(P1974, SEARCH("/",P1974,1)-1)</f>
        <v>technology</v>
      </c>
      <c r="T1974" s="9" t="str">
        <f>RIGHT(P1974,LEN(P1974)-SEARCH("/",P1974,1))</f>
        <v>hardware</v>
      </c>
    </row>
    <row r="1975" spans="1:20" ht="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9">
        <f>(((I1975/60)/60/24)+DATE(1970,1,1)+(-5/24))</f>
        <v>42588.083333333336</v>
      </c>
      <c r="K1975">
        <v>1467134464</v>
      </c>
      <c r="L1975" s="19">
        <f>(((K1975/60)/60/24)+DATE(1970,1,1)+(-5/24))</f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5">
        <f>E1975/D1975</f>
        <v>2.5683081313131315</v>
      </c>
      <c r="R1975" s="8">
        <f>E1975/N1975</f>
        <v>247.94003412969283</v>
      </c>
      <c r="S1975" s="9" t="str">
        <f>LEFT(P1975, SEARCH("/",P1975,1)-1)</f>
        <v>technology</v>
      </c>
      <c r="T1975" s="9" t="str">
        <f>RIGHT(P1975,LEN(P1975)-SEARCH("/",P1975,1))</f>
        <v>hardware</v>
      </c>
    </row>
    <row r="1976" spans="1:20" ht="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9">
        <f>(((I1976/60)/60/24)+DATE(1970,1,1)+(-5/24))</f>
        <v>41505.125798611109</v>
      </c>
      <c r="K1976">
        <v>1371715269</v>
      </c>
      <c r="L1976" s="19">
        <f>(((K1976/60)/60/24)+DATE(1970,1,1)+(-5/24))</f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5">
        <f>E1976/D1976</f>
        <v>3.7549600000000001</v>
      </c>
      <c r="R1976" s="8">
        <f>E1976/N1976</f>
        <v>186.81393034825871</v>
      </c>
      <c r="S1976" s="9" t="str">
        <f>LEFT(P1976, SEARCH("/",P1976,1)-1)</f>
        <v>technology</v>
      </c>
      <c r="T1976" s="9" t="str">
        <f>RIGHT(P1976,LEN(P1976)-SEARCH("/",P1976,1))</f>
        <v>hardware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9">
        <f>(((I1977/60)/60/24)+DATE(1970,1,1)+(-5/24))</f>
        <v>41343.54688657407</v>
      </c>
      <c r="K1977">
        <v>1360346851</v>
      </c>
      <c r="L1977" s="19">
        <f>(((K1977/60)/60/24)+DATE(1970,1,1)+(-5/24))</f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5">
        <f>E1977/D1977</f>
        <v>2.0870837499999997</v>
      </c>
      <c r="R1977" s="8">
        <f>E1977/N1977</f>
        <v>131.98948616600788</v>
      </c>
      <c r="S1977" s="9" t="str">
        <f>LEFT(P1977, SEARCH("/",P1977,1)-1)</f>
        <v>technology</v>
      </c>
      <c r="T1977" s="9" t="str">
        <f>RIGHT(P1977,LEN(P1977)-SEARCH("/",P1977,1))</f>
        <v>hardware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9">
        <f>(((I1978/60)/60/24)+DATE(1970,1,1)+(-5/24))</f>
        <v>41468.691261574073</v>
      </c>
      <c r="K1978">
        <v>1371159325</v>
      </c>
      <c r="L1978" s="19">
        <f>(((K1978/60)/60/24)+DATE(1970,1,1)+(-5/24))</f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5">
        <f>E1978/D1978</f>
        <v>3.4660000000000002</v>
      </c>
      <c r="R1978" s="8">
        <f>E1978/N1978</f>
        <v>29.310782241014799</v>
      </c>
      <c r="S1978" s="9" t="str">
        <f>LEFT(P1978, SEARCH("/",P1978,1)-1)</f>
        <v>technology</v>
      </c>
      <c r="T1978" s="9" t="str">
        <f>RIGHT(P1978,LEN(P1978)-SEARCH("/",P1978,1))</f>
        <v>hardware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9">
        <f>(((I1979/60)/60/24)+DATE(1970,1,1)+(-5/24))</f>
        <v>42357.124305555553</v>
      </c>
      <c r="K1979">
        <v>1446527540</v>
      </c>
      <c r="L1979" s="19">
        <f>(((K1979/60)/60/24)+DATE(1970,1,1)+(-5/24))</f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5">
        <f>E1979/D1979</f>
        <v>4.0232999999999999</v>
      </c>
      <c r="R1979" s="8">
        <f>E1979/N1979</f>
        <v>245.02436053593178</v>
      </c>
      <c r="S1979" s="9" t="str">
        <f>LEFT(P1979, SEARCH("/",P1979,1)-1)</f>
        <v>technology</v>
      </c>
      <c r="T1979" s="9" t="str">
        <f>RIGHT(P1979,LEN(P1979)-SEARCH("/",P1979,1))</f>
        <v>hardware</v>
      </c>
    </row>
    <row r="1980" spans="1:20" ht="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9">
        <f>(((I1980/60)/60/24)+DATE(1970,1,1)+(-5/24))</f>
        <v>41072.083333333328</v>
      </c>
      <c r="K1980">
        <v>1336627492</v>
      </c>
      <c r="L1980" s="19">
        <f>(((K1980/60)/60/24)+DATE(1970,1,1)+(-5/24))</f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5">
        <f>E1980/D1980</f>
        <v>10.2684514</v>
      </c>
      <c r="R1980" s="8">
        <f>E1980/N1980</f>
        <v>1323.2540463917526</v>
      </c>
      <c r="S1980" s="9" t="str">
        <f>LEFT(P1980, SEARCH("/",P1980,1)-1)</f>
        <v>technology</v>
      </c>
      <c r="T1980" s="9" t="str">
        <f>RIGHT(P1980,LEN(P1980)-SEARCH("/",P1980,1))</f>
        <v>hardware</v>
      </c>
    </row>
    <row r="1981" spans="1:20" ht="30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9">
        <f>(((I1981/60)/60/24)+DATE(1970,1,1)+(-5/24))</f>
        <v>42326.999305555553</v>
      </c>
      <c r="K1981">
        <v>1444734146</v>
      </c>
      <c r="L1981" s="19">
        <f>(((K1981/60)/60/24)+DATE(1970,1,1)+(-5/24))</f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5">
        <f>E1981/D1981</f>
        <v>1.14901155</v>
      </c>
      <c r="R1981" s="8">
        <f>E1981/N1981</f>
        <v>282.65966789667897</v>
      </c>
      <c r="S1981" s="9" t="str">
        <f>LEFT(P1981, SEARCH("/",P1981,1)-1)</f>
        <v>technology</v>
      </c>
      <c r="T1981" s="9" t="str">
        <f>RIGHT(P1981,LEN(P1981)-SEARCH("/",P1981,1))</f>
        <v>hardware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9">
        <f>(((I1982/60)/60/24)+DATE(1970,1,1)+(-5/24))</f>
        <v>42463.292384259257</v>
      </c>
      <c r="K1982">
        <v>1456232462</v>
      </c>
      <c r="L1982" s="19">
        <f>(((K1982/60)/60/24)+DATE(1970,1,1)+(-5/24))</f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5">
        <f>E1982/D1982</f>
        <v>3.5482402000000004</v>
      </c>
      <c r="R1982" s="8">
        <f>E1982/N1982</f>
        <v>91.214401028277635</v>
      </c>
      <c r="S1982" s="9" t="str">
        <f>LEFT(P1982, SEARCH("/",P1982,1)-1)</f>
        <v>technology</v>
      </c>
      <c r="T1982" s="9" t="str">
        <f>RIGHT(P1982,LEN(P1982)-SEARCH("/",P1982,1))</f>
        <v>hardware</v>
      </c>
    </row>
    <row r="1983" spans="1:20" ht="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9">
        <f>(((I1983/60)/60/24)+DATE(1970,1,1)+(-5/24))</f>
        <v>41829.516956018517</v>
      </c>
      <c r="K1983">
        <v>1402334665</v>
      </c>
      <c r="L1983" s="19">
        <f>(((K1983/60)/60/24)+DATE(1970,1,1)+(-5/24))</f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5">
        <f>E1983/D1983</f>
        <v>5.0799999999999998E-2</v>
      </c>
      <c r="R1983" s="8">
        <f>E1983/N1983</f>
        <v>31.75</v>
      </c>
      <c r="S1983" s="9" t="str">
        <f>LEFT(P1983, SEARCH("/",P1983,1)-1)</f>
        <v>photography</v>
      </c>
      <c r="T1983" s="9" t="str">
        <f>RIGHT(P1983,LEN(P1983)-SEARCH("/",P1983,1))</f>
        <v>people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9">
        <f>(((I1984/60)/60/24)+DATE(1970,1,1)+(-5/24))</f>
        <v>42708.419988425921</v>
      </c>
      <c r="K1984">
        <v>1478268287</v>
      </c>
      <c r="L1984" s="19">
        <f>(((K1984/60)/60/24)+DATE(1970,1,1)+(-5/24))</f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5">
        <f>E1984/D1984</f>
        <v>0</v>
      </c>
      <c r="R1984" s="8" t="e">
        <f>E1984/N1984</f>
        <v>#DIV/0!</v>
      </c>
      <c r="S1984" s="9" t="str">
        <f>LEFT(P1984, SEARCH("/",P1984,1)-1)</f>
        <v>photography</v>
      </c>
      <c r="T1984" s="9" t="str">
        <f>RIGHT(P1984,LEN(P1984)-SEARCH("/",P1984,1))</f>
        <v>people</v>
      </c>
    </row>
    <row r="1985" spans="1:20" ht="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9">
        <f>(((I1985/60)/60/24)+DATE(1970,1,1)+(-5/24))</f>
        <v>42615.083333333336</v>
      </c>
      <c r="K1985">
        <v>1470874618</v>
      </c>
      <c r="L1985" s="19">
        <f>(((K1985/60)/60/24)+DATE(1970,1,1)+(-5/24))</f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5">
        <f>E1985/D1985</f>
        <v>4.2999999999999997E-2</v>
      </c>
      <c r="R1985" s="8">
        <f>E1985/N1985</f>
        <v>88.6875</v>
      </c>
      <c r="S1985" s="9" t="str">
        <f>LEFT(P1985, SEARCH("/",P1985,1)-1)</f>
        <v>photography</v>
      </c>
      <c r="T1985" s="9" t="str">
        <f>RIGHT(P1985,LEN(P1985)-SEARCH("/",P1985,1))</f>
        <v>people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9">
        <f>(((I1986/60)/60/24)+DATE(1970,1,1)+(-5/24))</f>
        <v>41973.623622685183</v>
      </c>
      <c r="K1986">
        <v>1412189881</v>
      </c>
      <c r="L1986" s="19">
        <f>(((K1986/60)/60/24)+DATE(1970,1,1)+(-5/24))</f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5">
        <f>E1986/D1986</f>
        <v>0.21146666666666666</v>
      </c>
      <c r="R1986" s="8">
        <f>E1986/N1986</f>
        <v>453.14285714285717</v>
      </c>
      <c r="S1986" s="9" t="str">
        <f>LEFT(P1986, SEARCH("/",P1986,1)-1)</f>
        <v>photography</v>
      </c>
      <c r="T1986" s="9" t="str">
        <f>RIGHT(P1986,LEN(P1986)-SEARCH("/",P1986,1))</f>
        <v>people</v>
      </c>
    </row>
    <row r="1987" spans="1:20" ht="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9">
        <f>(((I1987/60)/60/24)+DATE(1970,1,1)+(-5/24))</f>
        <v>42584.749999999993</v>
      </c>
      <c r="K1987">
        <v>1467650771</v>
      </c>
      <c r="L1987" s="19">
        <f>(((K1987/60)/60/24)+DATE(1970,1,1)+(-5/24))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5">
        <f>E1987/D1987</f>
        <v>3.1875000000000001E-2</v>
      </c>
      <c r="R1987" s="8">
        <f>E1987/N1987</f>
        <v>12.75</v>
      </c>
      <c r="S1987" s="9" t="str">
        <f>LEFT(P1987, SEARCH("/",P1987,1)-1)</f>
        <v>photography</v>
      </c>
      <c r="T1987" s="9" t="str">
        <f>RIGHT(P1987,LEN(P1987)-SEARCH("/",P1987,1))</f>
        <v>people</v>
      </c>
    </row>
    <row r="1988" spans="1:20" ht="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9">
        <f>(((I1988/60)/60/24)+DATE(1970,1,1)+(-5/24))</f>
        <v>42443.183831018519</v>
      </c>
      <c r="K1988">
        <v>1455359083</v>
      </c>
      <c r="L1988" s="19">
        <f>(((K1988/60)/60/24)+DATE(1970,1,1)+(-5/24))</f>
        <v>42413.225497685176</v>
      </c>
      <c r="M1988" t="b">
        <v>0</v>
      </c>
      <c r="N1988">
        <v>1</v>
      </c>
      <c r="O1988" t="b">
        <v>0</v>
      </c>
      <c r="P1988" t="s">
        <v>8296</v>
      </c>
      <c r="Q1988" s="5">
        <f>E1988/D1988</f>
        <v>5.0000000000000001E-4</v>
      </c>
      <c r="R1988" s="8">
        <f>E1988/N1988</f>
        <v>1</v>
      </c>
      <c r="S1988" s="9" t="str">
        <f>LEFT(P1988, SEARCH("/",P1988,1)-1)</f>
        <v>photography</v>
      </c>
      <c r="T1988" s="9" t="str">
        <f>RIGHT(P1988,LEN(P1988)-SEARCH("/",P1988,1))</f>
        <v>people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9">
        <f>(((I1989/60)/60/24)+DATE(1970,1,1)+(-5/24))</f>
        <v>42064.431435185186</v>
      </c>
      <c r="K1989">
        <v>1422631276</v>
      </c>
      <c r="L1989" s="19">
        <f>(((K1989/60)/60/24)+DATE(1970,1,1)+(-5/24))</f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5">
        <f>E1989/D1989</f>
        <v>0.42472727272727273</v>
      </c>
      <c r="R1989" s="8">
        <f>E1989/N1989</f>
        <v>83.428571428571431</v>
      </c>
      <c r="S1989" s="9" t="str">
        <f>LEFT(P1989, SEARCH("/",P1989,1)-1)</f>
        <v>photography</v>
      </c>
      <c r="T1989" s="9" t="str">
        <f>RIGHT(P1989,LEN(P1989)-SEARCH("/",P1989,1))</f>
        <v>people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9">
        <f>(((I1990/60)/60/24)+DATE(1970,1,1)+(-5/24))</f>
        <v>42236.554884259262</v>
      </c>
      <c r="K1990">
        <v>1437502742</v>
      </c>
      <c r="L1990" s="19">
        <f>(((K1990/60)/60/24)+DATE(1970,1,1)+(-5/24))</f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5">
        <f>E1990/D1990</f>
        <v>4.1666666666666666E-3</v>
      </c>
      <c r="R1990" s="8">
        <f>E1990/N1990</f>
        <v>25</v>
      </c>
      <c r="S1990" s="9" t="str">
        <f>LEFT(P1990, SEARCH("/",P1990,1)-1)</f>
        <v>photography</v>
      </c>
      <c r="T1990" s="9" t="str">
        <f>RIGHT(P1990,LEN(P1990)-SEARCH("/",P1990,1))</f>
        <v>people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9">
        <f>(((I1991/60)/60/24)+DATE(1970,1,1)+(-5/24))</f>
        <v>42715.472314814811</v>
      </c>
      <c r="K1991">
        <v>1478881208</v>
      </c>
      <c r="L1991" s="19">
        <f>(((K1991/60)/60/24)+DATE(1970,1,1)+(-5/24))</f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5">
        <f>E1991/D1991</f>
        <v>0.01</v>
      </c>
      <c r="R1991" s="8">
        <f>E1991/N1991</f>
        <v>50</v>
      </c>
      <c r="S1991" s="9" t="str">
        <f>LEFT(P1991, SEARCH("/",P1991,1)-1)</f>
        <v>photography</v>
      </c>
      <c r="T1991" s="9" t="str">
        <f>RIGHT(P1991,LEN(P1991)-SEARCH("/",P1991,1))</f>
        <v>people</v>
      </c>
    </row>
    <row r="1992" spans="1:20" ht="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9">
        <f>(((I1992/60)/60/24)+DATE(1970,1,1)+(-5/24))</f>
        <v>42412.987638888888</v>
      </c>
      <c r="K1992">
        <v>1454042532</v>
      </c>
      <c r="L1992" s="19">
        <f>(((K1992/60)/60/24)+DATE(1970,1,1)+(-5/24))</f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5">
        <f>E1992/D1992</f>
        <v>0.16966666666666666</v>
      </c>
      <c r="R1992" s="8">
        <f>E1992/N1992</f>
        <v>101.8</v>
      </c>
      <c r="S1992" s="9" t="str">
        <f>LEFT(P1992, SEARCH("/",P1992,1)-1)</f>
        <v>photography</v>
      </c>
      <c r="T1992" s="9" t="str">
        <f>RIGHT(P1992,LEN(P1992)-SEARCH("/",P1992,1))</f>
        <v>people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9">
        <f>(((I1993/60)/60/24)+DATE(1970,1,1)+(-5/24))</f>
        <v>42188.685023148144</v>
      </c>
      <c r="K1993">
        <v>1434144386</v>
      </c>
      <c r="L1993" s="19">
        <f>(((K1993/60)/60/24)+DATE(1970,1,1)+(-5/24))</f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5">
        <f>E1993/D1993</f>
        <v>7.0000000000000007E-2</v>
      </c>
      <c r="R1993" s="8">
        <f>E1993/N1993</f>
        <v>46.666666666666664</v>
      </c>
      <c r="S1993" s="9" t="str">
        <f>LEFT(P1993, SEARCH("/",P1993,1)-1)</f>
        <v>photography</v>
      </c>
      <c r="T1993" s="9" t="str">
        <f>RIGHT(P1993,LEN(P1993)-SEARCH("/",P1993,1))</f>
        <v>people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9">
        <f>(((I1994/60)/60/24)+DATE(1970,1,1)+(-5/24))</f>
        <v>42052.935081018521</v>
      </c>
      <c r="K1994">
        <v>1421637991</v>
      </c>
      <c r="L1994" s="19">
        <f>(((K1994/60)/60/24)+DATE(1970,1,1)+(-5/24))</f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5">
        <f>E1994/D1994</f>
        <v>1.3333333333333333E-3</v>
      </c>
      <c r="R1994" s="8">
        <f>E1994/N1994</f>
        <v>1</v>
      </c>
      <c r="S1994" s="9" t="str">
        <f>LEFT(P1994, SEARCH("/",P1994,1)-1)</f>
        <v>photography</v>
      </c>
      <c r="T1994" s="9" t="str">
        <f>RIGHT(P1994,LEN(P1994)-SEARCH("/",P1994,1))</f>
        <v>people</v>
      </c>
    </row>
    <row r="1995" spans="1:20" ht="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9">
        <f>(((I1995/60)/60/24)+DATE(1970,1,1)+(-5/24))</f>
        <v>42359.380057870374</v>
      </c>
      <c r="K1995">
        <v>1448114837</v>
      </c>
      <c r="L1995" s="19">
        <f>(((K1995/60)/60/24)+DATE(1970,1,1)+(-5/24))</f>
        <v>42329.380057870374</v>
      </c>
      <c r="M1995" t="b">
        <v>0</v>
      </c>
      <c r="N1995">
        <v>0</v>
      </c>
      <c r="O1995" t="b">
        <v>0</v>
      </c>
      <c r="P1995" t="s">
        <v>8296</v>
      </c>
      <c r="Q1995" s="5">
        <f>E1995/D1995</f>
        <v>0</v>
      </c>
      <c r="R1995" s="8" t="e">
        <f>E1995/N1995</f>
        <v>#DIV/0!</v>
      </c>
      <c r="S1995" s="9" t="str">
        <f>LEFT(P1995, SEARCH("/",P1995,1)-1)</f>
        <v>photography</v>
      </c>
      <c r="T1995" s="9" t="str">
        <f>RIGHT(P1995,LEN(P1995)-SEARCH("/",P1995,1))</f>
        <v>people</v>
      </c>
    </row>
    <row r="1996" spans="1:20" ht="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9">
        <f>(((I1996/60)/60/24)+DATE(1970,1,1)+(-5/24))</f>
        <v>42710.839606481481</v>
      </c>
      <c r="K1996">
        <v>1475885342</v>
      </c>
      <c r="L1996" s="19">
        <f>(((K1996/60)/60/24)+DATE(1970,1,1)+(-5/24))</f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5">
        <f>E1996/D1996</f>
        <v>0</v>
      </c>
      <c r="R1996" s="8" t="e">
        <f>E1996/N1996</f>
        <v>#DIV/0!</v>
      </c>
      <c r="S1996" s="9" t="str">
        <f>LEFT(P1996, SEARCH("/",P1996,1)-1)</f>
        <v>photography</v>
      </c>
      <c r="T1996" s="9" t="str">
        <f>RIGHT(P1996,LEN(P1996)-SEARCH("/",P1996,1))</f>
        <v>people</v>
      </c>
    </row>
    <row r="1997" spans="1:20" ht="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9">
        <f>(((I1997/60)/60/24)+DATE(1970,1,1)+(-5/24))</f>
        <v>42201.693703703706</v>
      </c>
      <c r="K1997">
        <v>1435354736</v>
      </c>
      <c r="L1997" s="19">
        <f>(((K1997/60)/60/24)+DATE(1970,1,1)+(-5/24))</f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5">
        <f>E1997/D1997</f>
        <v>7.8E-2</v>
      </c>
      <c r="R1997" s="8">
        <f>E1997/N1997</f>
        <v>26</v>
      </c>
      <c r="S1997" s="9" t="str">
        <f>LEFT(P1997, SEARCH("/",P1997,1)-1)</f>
        <v>photography</v>
      </c>
      <c r="T1997" s="9" t="str">
        <f>RIGHT(P1997,LEN(P1997)-SEARCH("/",P1997,1))</f>
        <v>people</v>
      </c>
    </row>
    <row r="1998" spans="1:20" ht="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9">
        <f>(((I1998/60)/60/24)+DATE(1970,1,1)+(-5/24))</f>
        <v>41830.611238425925</v>
      </c>
      <c r="K1998">
        <v>1402429211</v>
      </c>
      <c r="L1998" s="19">
        <f>(((K1998/60)/60/24)+DATE(1970,1,1)+(-5/24))</f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5">
        <f>E1998/D1998</f>
        <v>0</v>
      </c>
      <c r="R1998" s="8" t="e">
        <f>E1998/N1998</f>
        <v>#DIV/0!</v>
      </c>
      <c r="S1998" s="9" t="str">
        <f>LEFT(P1998, SEARCH("/",P1998,1)-1)</f>
        <v>photography</v>
      </c>
      <c r="T1998" s="9" t="str">
        <f>RIGHT(P1998,LEN(P1998)-SEARCH("/",P1998,1))</f>
        <v>people</v>
      </c>
    </row>
    <row r="1999" spans="1:20" ht="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9">
        <f>(((I1999/60)/60/24)+DATE(1970,1,1)+(-5/24))</f>
        <v>41877.722361111111</v>
      </c>
      <c r="K1999">
        <v>1406499612</v>
      </c>
      <c r="L1999" s="19">
        <f>(((K1999/60)/60/24)+DATE(1970,1,1)+(-5/24))</f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5">
        <f>E1999/D1999</f>
        <v>0</v>
      </c>
      <c r="R1999" s="8" t="e">
        <f>E1999/N1999</f>
        <v>#DIV/0!</v>
      </c>
      <c r="S1999" s="9" t="str">
        <f>LEFT(P1999, SEARCH("/",P1999,1)-1)</f>
        <v>photography</v>
      </c>
      <c r="T1999" s="9" t="str">
        <f>RIGHT(P1999,LEN(P1999)-SEARCH("/",P1999,1))</f>
        <v>people</v>
      </c>
    </row>
    <row r="2000" spans="1:20" ht="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9">
        <f>(((I2000/60)/60/24)+DATE(1970,1,1)+(-5/24))</f>
        <v>41851.910162037035</v>
      </c>
      <c r="K2000">
        <v>1402973438</v>
      </c>
      <c r="L2000" s="19">
        <f>(((K2000/60)/60/24)+DATE(1970,1,1)+(-5/24))</f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5">
        <f>E2000/D2000</f>
        <v>0.26200000000000001</v>
      </c>
      <c r="R2000" s="8">
        <f>E2000/N2000</f>
        <v>218.33333333333334</v>
      </c>
      <c r="S2000" s="9" t="str">
        <f>LEFT(P2000, SEARCH("/",P2000,1)-1)</f>
        <v>photography</v>
      </c>
      <c r="T2000" s="9" t="str">
        <f>RIGHT(P2000,LEN(P2000)-SEARCH("/",P2000,1))</f>
        <v>people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9">
        <f>(((I2001/60)/60/24)+DATE(1970,1,1)+(-5/24))</f>
        <v>41956.316064814811</v>
      </c>
      <c r="K2001">
        <v>1413286508</v>
      </c>
      <c r="L2001" s="19">
        <f>(((K2001/60)/60/24)+DATE(1970,1,1)+(-5/24))</f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5">
        <f>E2001/D2001</f>
        <v>7.6129032258064515E-3</v>
      </c>
      <c r="R2001" s="8">
        <f>E2001/N2001</f>
        <v>33.714285714285715</v>
      </c>
      <c r="S2001" s="9" t="str">
        <f>LEFT(P2001, SEARCH("/",P2001,1)-1)</f>
        <v>photography</v>
      </c>
      <c r="T2001" s="9" t="str">
        <f>RIGHT(P2001,LEN(P2001)-SEARCH("/",P2001,1))</f>
        <v>people</v>
      </c>
    </row>
    <row r="2002" spans="1:20" ht="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9">
        <f>(((I2002/60)/60/24)+DATE(1970,1,1)+(-5/24))</f>
        <v>42375.743206018517</v>
      </c>
      <c r="K2002">
        <v>1449528613</v>
      </c>
      <c r="L2002" s="19">
        <f>(((K2002/60)/60/24)+DATE(1970,1,1)+(-5/24))</f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5">
        <f>E2002/D2002</f>
        <v>0.125</v>
      </c>
      <c r="R2002" s="8">
        <f>E2002/N2002</f>
        <v>25</v>
      </c>
      <c r="S2002" s="9" t="str">
        <f>LEFT(P2002, SEARCH("/",P2002,1)-1)</f>
        <v>photography</v>
      </c>
      <c r="T2002" s="9" t="str">
        <f>RIGHT(P2002,LEN(P2002)-SEARCH("/",P2002,1))</f>
        <v>people</v>
      </c>
    </row>
    <row r="2003" spans="1:20" ht="30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9">
        <f>(((I2003/60)/60/24)+DATE(1970,1,1)+(-5/24))</f>
        <v>42167.624999999993</v>
      </c>
      <c r="K2003">
        <v>1431406916</v>
      </c>
      <c r="L2003" s="19">
        <f>(((K2003/60)/60/24)+DATE(1970,1,1)+(-5/24))</f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5">
        <f>E2003/D2003</f>
        <v>3.8212909090909091</v>
      </c>
      <c r="R2003" s="8">
        <f>E2003/N2003</f>
        <v>128.38790470372632</v>
      </c>
      <c r="S2003" s="9" t="str">
        <f>LEFT(P2003, SEARCH("/",P2003,1)-1)</f>
        <v>technology</v>
      </c>
      <c r="T2003" s="9" t="str">
        <f>RIGHT(P2003,LEN(P2003)-SEARCH("/",P2003,1))</f>
        <v>hardware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9">
        <f>(((I2004/60)/60/24)+DATE(1970,1,1)+(-5/24))</f>
        <v>42758.503969907404</v>
      </c>
      <c r="K2004">
        <v>1482599143</v>
      </c>
      <c r="L2004" s="19">
        <f>(((K2004/60)/60/24)+DATE(1970,1,1)+(-5/24))</f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5">
        <f>E2004/D2004</f>
        <v>2.1679422000000002</v>
      </c>
      <c r="R2004" s="8">
        <f>E2004/N2004</f>
        <v>78.834261818181815</v>
      </c>
      <c r="S2004" s="9" t="str">
        <f>LEFT(P2004, SEARCH("/",P2004,1)-1)</f>
        <v>technology</v>
      </c>
      <c r="T2004" s="9" t="str">
        <f>RIGHT(P2004,LEN(P2004)-SEARCH("/",P2004,1))</f>
        <v>hardware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9">
        <f>(((I2005/60)/60/24)+DATE(1970,1,1)+(-5/24))</f>
        <v>40361.75</v>
      </c>
      <c r="K2005">
        <v>1276830052</v>
      </c>
      <c r="L2005" s="19">
        <f>(((K2005/60)/60/24)+DATE(1970,1,1)+(-5/24))</f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5">
        <f>E2005/D2005</f>
        <v>3.12</v>
      </c>
      <c r="R2005" s="8">
        <f>E2005/N2005</f>
        <v>91.764705882352942</v>
      </c>
      <c r="S2005" s="9" t="str">
        <f>LEFT(P2005, SEARCH("/",P2005,1)-1)</f>
        <v>technology</v>
      </c>
      <c r="T2005" s="9" t="str">
        <f>RIGHT(P2005,LEN(P2005)-SEARCH("/",P2005,1))</f>
        <v>hardware</v>
      </c>
    </row>
    <row r="2006" spans="1:20" ht="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9">
        <f>(((I2006/60)/60/24)+DATE(1970,1,1)+(-5/24))</f>
        <v>41830.396562499998</v>
      </c>
      <c r="K2006">
        <v>1402410663</v>
      </c>
      <c r="L2006" s="19">
        <f>(((K2006/60)/60/24)+DATE(1970,1,1)+(-5/24))</f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5">
        <f>E2006/D2006</f>
        <v>2.3442048</v>
      </c>
      <c r="R2006" s="8">
        <f>E2006/N2006</f>
        <v>331.10237288135596</v>
      </c>
      <c r="S2006" s="9" t="str">
        <f>LEFT(P2006, SEARCH("/",P2006,1)-1)</f>
        <v>technology</v>
      </c>
      <c r="T2006" s="9" t="str">
        <f>RIGHT(P2006,LEN(P2006)-SEARCH("/",P2006,1))</f>
        <v>hardware</v>
      </c>
    </row>
    <row r="2007" spans="1:20" ht="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9">
        <f>(((I2007/60)/60/24)+DATE(1970,1,1)+(-5/24))</f>
        <v>41562.957638888889</v>
      </c>
      <c r="K2007">
        <v>1379532618</v>
      </c>
      <c r="L2007" s="19">
        <f>(((K2007/60)/60/24)+DATE(1970,1,1)+(-5/24))</f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5">
        <f>E2007/D2007</f>
        <v>1.236801</v>
      </c>
      <c r="R2007" s="8">
        <f>E2007/N2007</f>
        <v>194.26193717277485</v>
      </c>
      <c r="S2007" s="9" t="str">
        <f>LEFT(P2007, SEARCH("/",P2007,1)-1)</f>
        <v>technology</v>
      </c>
      <c r="T2007" s="9" t="str">
        <f>RIGHT(P2007,LEN(P2007)-SEARCH("/",P2007,1))</f>
        <v>hardware</v>
      </c>
    </row>
    <row r="2008" spans="1:20" ht="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9">
        <f>(((I2008/60)/60/24)+DATE(1970,1,1)+(-5/24))</f>
        <v>41976.333854166667</v>
      </c>
      <c r="K2008">
        <v>1414584045</v>
      </c>
      <c r="L2008" s="19">
        <f>(((K2008/60)/60/24)+DATE(1970,1,1)+(-5/24))</f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5">
        <f>E2008/D2008</f>
        <v>2.4784000000000002</v>
      </c>
      <c r="R2008" s="8">
        <f>E2008/N2008</f>
        <v>408.97689768976898</v>
      </c>
      <c r="S2008" s="9" t="str">
        <f>LEFT(P2008, SEARCH("/",P2008,1)-1)</f>
        <v>technology</v>
      </c>
      <c r="T2008" s="9" t="str">
        <f>RIGHT(P2008,LEN(P2008)-SEARCH("/",P2008,1))</f>
        <v>hardware</v>
      </c>
    </row>
    <row r="2009" spans="1:20" ht="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9">
        <f>(((I2009/60)/60/24)+DATE(1970,1,1)+(-5/24))</f>
        <v>40413.958333333328</v>
      </c>
      <c r="K2009">
        <v>1276891586</v>
      </c>
      <c r="L2009" s="19">
        <f>(((K2009/60)/60/24)+DATE(1970,1,1)+(-5/24))</f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5">
        <f>E2009/D2009</f>
        <v>1.157092</v>
      </c>
      <c r="R2009" s="8">
        <f>E2009/N2009</f>
        <v>84.459270072992695</v>
      </c>
      <c r="S2009" s="9" t="str">
        <f>LEFT(P2009, SEARCH("/",P2009,1)-1)</f>
        <v>technology</v>
      </c>
      <c r="T2009" s="9" t="str">
        <f>RIGHT(P2009,LEN(P2009)-SEARCH("/",P2009,1))</f>
        <v>hardware</v>
      </c>
    </row>
    <row r="2010" spans="1:20" ht="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9">
        <f>(((I2010/60)/60/24)+DATE(1970,1,1)+(-5/24))</f>
        <v>40805.396087962959</v>
      </c>
      <c r="K2010">
        <v>1312641022</v>
      </c>
      <c r="L2010" s="19">
        <f>(((K2010/60)/60/24)+DATE(1970,1,1)+(-5/24))</f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5">
        <f>E2010/D2010</f>
        <v>1.1707484768810599</v>
      </c>
      <c r="R2010" s="8">
        <f>E2010/N2010</f>
        <v>44.853658536585364</v>
      </c>
      <c r="S2010" s="9" t="str">
        <f>LEFT(P2010, SEARCH("/",P2010,1)-1)</f>
        <v>technology</v>
      </c>
      <c r="T2010" s="9" t="str">
        <f>RIGHT(P2010,LEN(P2010)-SEARCH("/",P2010,1))</f>
        <v>hardware</v>
      </c>
    </row>
    <row r="2011" spans="1:20" ht="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9">
        <f>(((I2011/60)/60/24)+DATE(1970,1,1)+(-5/24))</f>
        <v>42697.156747685185</v>
      </c>
      <c r="K2011">
        <v>1476776743</v>
      </c>
      <c r="L2011" s="19">
        <f>(((K2011/60)/60/24)+DATE(1970,1,1)+(-5/24))</f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5">
        <f>E2011/D2011</f>
        <v>3.05158</v>
      </c>
      <c r="R2011" s="8">
        <f>E2011/N2011</f>
        <v>383.3643216080402</v>
      </c>
      <c r="S2011" s="9" t="str">
        <f>LEFT(P2011, SEARCH("/",P2011,1)-1)</f>
        <v>technology</v>
      </c>
      <c r="T2011" s="9" t="str">
        <f>RIGHT(P2011,LEN(P2011)-SEARCH("/",P2011,1))</f>
        <v>hardware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9">
        <f>(((I2012/60)/60/24)+DATE(1970,1,1)+(-5/24))</f>
        <v>42600.788090277776</v>
      </c>
      <c r="K2012">
        <v>1468972491</v>
      </c>
      <c r="L2012" s="19">
        <f>(((K2012/60)/60/24)+DATE(1970,1,1)+(-5/24))</f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5">
        <f>E2012/D2012</f>
        <v>3.2005299999999997</v>
      </c>
      <c r="R2012" s="8">
        <f>E2012/N2012</f>
        <v>55.276856649395505</v>
      </c>
      <c r="S2012" s="9" t="str">
        <f>LEFT(P2012, SEARCH("/",P2012,1)-1)</f>
        <v>technology</v>
      </c>
      <c r="T2012" s="9" t="str">
        <f>RIGHT(P2012,LEN(P2012)-SEARCH("/",P2012,1))</f>
        <v>hardware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9">
        <f>(((I2013/60)/60/24)+DATE(1970,1,1)+(-5/24))</f>
        <v>42380.749999999993</v>
      </c>
      <c r="K2013">
        <v>1449650173</v>
      </c>
      <c r="L2013" s="19">
        <f>(((K2013/60)/60/24)+DATE(1970,1,1)+(-5/24))</f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5">
        <f>E2013/D2013</f>
        <v>8.1956399999999991</v>
      </c>
      <c r="R2013" s="8">
        <f>E2013/N2013</f>
        <v>422.02059732234807</v>
      </c>
      <c r="S2013" s="9" t="str">
        <f>LEFT(P2013, SEARCH("/",P2013,1)-1)</f>
        <v>technology</v>
      </c>
      <c r="T2013" s="9" t="str">
        <f>RIGHT(P2013,LEN(P2013)-SEARCH("/",P2013,1))</f>
        <v>hardware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9">
        <f>(((I2014/60)/60/24)+DATE(1970,1,1)+(-5/24))</f>
        <v>42040.613900462959</v>
      </c>
      <c r="K2014">
        <v>1420573441</v>
      </c>
      <c r="L2014" s="19">
        <f>(((K2014/60)/60/24)+DATE(1970,1,1)+(-5/24))</f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5">
        <f>E2014/D2014</f>
        <v>2.3490000000000002</v>
      </c>
      <c r="R2014" s="8">
        <f>E2014/N2014</f>
        <v>64.180327868852459</v>
      </c>
      <c r="S2014" s="9" t="str">
        <f>LEFT(P2014, SEARCH("/",P2014,1)-1)</f>
        <v>technology</v>
      </c>
      <c r="T2014" s="9" t="str">
        <f>RIGHT(P2014,LEN(P2014)-SEARCH("/",P2014,1))</f>
        <v>hardware</v>
      </c>
    </row>
    <row r="2015" spans="1:20" ht="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9">
        <f>(((I2015/60)/60/24)+DATE(1970,1,1)+(-5/24))</f>
        <v>42559.752476851849</v>
      </c>
      <c r="K2015">
        <v>1462835014</v>
      </c>
      <c r="L2015" s="19">
        <f>(((K2015/60)/60/24)+DATE(1970,1,1)+(-5/24))</f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5">
        <f>E2015/D2015</f>
        <v>4.9491375</v>
      </c>
      <c r="R2015" s="8">
        <f>E2015/N2015</f>
        <v>173.57781674704077</v>
      </c>
      <c r="S2015" s="9" t="str">
        <f>LEFT(P2015, SEARCH("/",P2015,1)-1)</f>
        <v>technology</v>
      </c>
      <c r="T2015" s="9" t="str">
        <f>RIGHT(P2015,LEN(P2015)-SEARCH("/",P2015,1))</f>
        <v>hardware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9">
        <f>(((I2016/60)/60/24)+DATE(1970,1,1)+(-5/24))</f>
        <v>41357.964571759258</v>
      </c>
      <c r="K2016">
        <v>1361250539</v>
      </c>
      <c r="L2016" s="19">
        <f>(((K2016/60)/60/24)+DATE(1970,1,1)+(-5/24))</f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5">
        <f>E2016/D2016</f>
        <v>78.137822333333332</v>
      </c>
      <c r="R2016" s="8">
        <f>E2016/N2016</f>
        <v>88.601680840609291</v>
      </c>
      <c r="S2016" s="9" t="str">
        <f>LEFT(P2016, SEARCH("/",P2016,1)-1)</f>
        <v>technology</v>
      </c>
      <c r="T2016" s="9" t="str">
        <f>RIGHT(P2016,LEN(P2016)-SEARCH("/",P2016,1))</f>
        <v>hardware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9">
        <f>(((I2017/60)/60/24)+DATE(1970,1,1)+(-5/24))</f>
        <v>40795.668553240735</v>
      </c>
      <c r="K2017">
        <v>1313010163</v>
      </c>
      <c r="L2017" s="19">
        <f>(((K2017/60)/60/24)+DATE(1970,1,1)+(-5/24))</f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5">
        <f>E2017/D2017</f>
        <v>1.1300013888888889</v>
      </c>
      <c r="R2017" s="8">
        <f>E2017/N2017</f>
        <v>50.222283950617282</v>
      </c>
      <c r="S2017" s="9" t="str">
        <f>LEFT(P2017, SEARCH("/",P2017,1)-1)</f>
        <v>technology</v>
      </c>
      <c r="T2017" s="9" t="str">
        <f>RIGHT(P2017,LEN(P2017)-SEARCH("/",P2017,1))</f>
        <v>hardware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9">
        <f>(((I2018/60)/60/24)+DATE(1970,1,1)+(-5/24))</f>
        <v>41342.672442129624</v>
      </c>
      <c r="K2018">
        <v>1360271299</v>
      </c>
      <c r="L2018" s="19">
        <f>(((K2018/60)/60/24)+DATE(1970,1,1)+(-5/24))</f>
        <v>41312.672442129624</v>
      </c>
      <c r="M2018" t="b">
        <v>1</v>
      </c>
      <c r="N2018">
        <v>479</v>
      </c>
      <c r="O2018" t="b">
        <v>1</v>
      </c>
      <c r="P2018" t="s">
        <v>8295</v>
      </c>
      <c r="Q2018" s="5">
        <f>E2018/D2018</f>
        <v>9.2154220000000002</v>
      </c>
      <c r="R2018" s="8">
        <f>E2018/N2018</f>
        <v>192.38876826722338</v>
      </c>
      <c r="S2018" s="9" t="str">
        <f>LEFT(P2018, SEARCH("/",P2018,1)-1)</f>
        <v>technology</v>
      </c>
      <c r="T2018" s="9" t="str">
        <f>RIGHT(P2018,LEN(P2018)-SEARCH("/",P2018,1))</f>
        <v>hardware</v>
      </c>
    </row>
    <row r="2019" spans="1:20" ht="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9">
        <f>(((I2019/60)/60/24)+DATE(1970,1,1)+(-5/24))</f>
        <v>40991.958333333328</v>
      </c>
      <c r="K2019">
        <v>1329873755</v>
      </c>
      <c r="L2019" s="19">
        <f>(((K2019/60)/60/24)+DATE(1970,1,1)+(-5/24))</f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5">
        <f>E2019/D2019</f>
        <v>1.2510239999999999</v>
      </c>
      <c r="R2019" s="8">
        <f>E2019/N2019</f>
        <v>73.416901408450698</v>
      </c>
      <c r="S2019" s="9" t="str">
        <f>LEFT(P2019, SEARCH("/",P2019,1)-1)</f>
        <v>technology</v>
      </c>
      <c r="T2019" s="9" t="str">
        <f>RIGHT(P2019,LEN(P2019)-SEARCH("/",P2019,1))</f>
        <v>hardware</v>
      </c>
    </row>
    <row r="2020" spans="1:20" ht="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9">
        <f>(((I2020/60)/60/24)+DATE(1970,1,1)+(-5/24))</f>
        <v>42229.157511574071</v>
      </c>
      <c r="K2020">
        <v>1436863609</v>
      </c>
      <c r="L2020" s="19">
        <f>(((K2020/60)/60/24)+DATE(1970,1,1)+(-5/24))</f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5">
        <f>E2020/D2020</f>
        <v>1.0224343076923077</v>
      </c>
      <c r="R2020" s="8">
        <f>E2020/N2020</f>
        <v>147.68495555555555</v>
      </c>
      <c r="S2020" s="9" t="str">
        <f>LEFT(P2020, SEARCH("/",P2020,1)-1)</f>
        <v>technology</v>
      </c>
      <c r="T2020" s="9" t="str">
        <f>RIGHT(P2020,LEN(P2020)-SEARCH("/",P2020,1))</f>
        <v>hardware</v>
      </c>
    </row>
    <row r="2021" spans="1:20" ht="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9">
        <f>(((I2021/60)/60/24)+DATE(1970,1,1)+(-5/24))</f>
        <v>42635.500243055554</v>
      </c>
      <c r="K2021">
        <v>1471971621</v>
      </c>
      <c r="L2021" s="19">
        <f>(((K2021/60)/60/24)+DATE(1970,1,1)+(-5/24))</f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5">
        <f>E2021/D2021</f>
        <v>4.8490975000000001</v>
      </c>
      <c r="R2021" s="8">
        <f>E2021/N2021</f>
        <v>108.96848314606741</v>
      </c>
      <c r="S2021" s="9" t="str">
        <f>LEFT(P2021, SEARCH("/",P2021,1)-1)</f>
        <v>technology</v>
      </c>
      <c r="T2021" s="9" t="str">
        <f>RIGHT(P2021,LEN(P2021)-SEARCH("/",P2021,1))</f>
        <v>hardware</v>
      </c>
    </row>
    <row r="2022" spans="1:20" ht="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9">
        <f>(((I2022/60)/60/24)+DATE(1970,1,1)+(-5/24))</f>
        <v>41773.752777777772</v>
      </c>
      <c r="K2022">
        <v>1396923624</v>
      </c>
      <c r="L2022" s="19">
        <f>(((K2022/60)/60/24)+DATE(1970,1,1)+(-5/24))</f>
        <v>41736.88916666666</v>
      </c>
      <c r="M2022" t="b">
        <v>1</v>
      </c>
      <c r="N2022">
        <v>122</v>
      </c>
      <c r="O2022" t="b">
        <v>1</v>
      </c>
      <c r="P2022" t="s">
        <v>8295</v>
      </c>
      <c r="Q2022" s="5">
        <f>E2022/D2022</f>
        <v>1.9233333333333333</v>
      </c>
      <c r="R2022" s="8">
        <f>E2022/N2022</f>
        <v>23.647540983606557</v>
      </c>
      <c r="S2022" s="9" t="str">
        <f>LEFT(P2022, SEARCH("/",P2022,1)-1)</f>
        <v>technology</v>
      </c>
      <c r="T2022" s="9" t="str">
        <f>RIGHT(P2022,LEN(P2022)-SEARCH("/",P2022,1))</f>
        <v>hardware</v>
      </c>
    </row>
    <row r="2023" spans="1:20" ht="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9">
        <f>(((I2023/60)/60/24)+DATE(1970,1,1)+(-5/24))</f>
        <v>41905.862233796295</v>
      </c>
      <c r="K2023">
        <v>1407634897</v>
      </c>
      <c r="L2023" s="19">
        <f>(((K2023/60)/60/24)+DATE(1970,1,1)+(-5/24))</f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5">
        <f>E2023/D2023</f>
        <v>2.8109999999999999</v>
      </c>
      <c r="R2023" s="8">
        <f>E2023/N2023</f>
        <v>147.94736842105263</v>
      </c>
      <c r="S2023" s="9" t="str">
        <f>LEFT(P2023, SEARCH("/",P2023,1)-1)</f>
        <v>technology</v>
      </c>
      <c r="T2023" s="9" t="str">
        <f>RIGHT(P2023,LEN(P2023)-SEARCH("/",P2023,1))</f>
        <v>hardware</v>
      </c>
    </row>
    <row r="2024" spans="1:20" ht="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9">
        <f>(((I2024/60)/60/24)+DATE(1970,1,1)+(-5/24))</f>
        <v>42532.36078703704</v>
      </c>
      <c r="K2024">
        <v>1463060372</v>
      </c>
      <c r="L2024" s="19">
        <f>(((K2024/60)/60/24)+DATE(1970,1,1)+(-5/24))</f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5">
        <f>E2024/D2024</f>
        <v>1.2513700000000001</v>
      </c>
      <c r="R2024" s="8">
        <f>E2024/N2024</f>
        <v>385.03692307692307</v>
      </c>
      <c r="S2024" s="9" t="str">
        <f>LEFT(P2024, SEARCH("/",P2024,1)-1)</f>
        <v>technology</v>
      </c>
      <c r="T2024" s="9" t="str">
        <f>RIGHT(P2024,LEN(P2024)-SEARCH("/",P2024,1))</f>
        <v>hardware</v>
      </c>
    </row>
    <row r="2025" spans="1:20" ht="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9">
        <f>(((I2025/60)/60/24)+DATE(1970,1,1)+(-5/24))</f>
        <v>42166.212418981479</v>
      </c>
      <c r="K2025">
        <v>1431425153</v>
      </c>
      <c r="L2025" s="19">
        <f>(((K2025/60)/60/24)+DATE(1970,1,1)+(-5/24))</f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5">
        <f>E2025/D2025</f>
        <v>1.61459</v>
      </c>
      <c r="R2025" s="8">
        <f>E2025/N2025</f>
        <v>457.39093484419266</v>
      </c>
      <c r="S2025" s="9" t="str">
        <f>LEFT(P2025, SEARCH("/",P2025,1)-1)</f>
        <v>technology</v>
      </c>
      <c r="T2025" s="9" t="str">
        <f>RIGHT(P2025,LEN(P2025)-SEARCH("/",P2025,1))</f>
        <v>hardware</v>
      </c>
    </row>
    <row r="2026" spans="1:20" ht="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9">
        <f>(((I2026/60)/60/24)+DATE(1970,1,1)+(-5/24))</f>
        <v>41133.916666666664</v>
      </c>
      <c r="K2026">
        <v>1341875544</v>
      </c>
      <c r="L2026" s="19">
        <f>(((K2026/60)/60/24)+DATE(1970,1,1)+(-5/24))</f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5">
        <f>E2026/D2026</f>
        <v>5.8535000000000004</v>
      </c>
      <c r="R2026" s="8">
        <f>E2026/N2026</f>
        <v>222.99047619047619</v>
      </c>
      <c r="S2026" s="9" t="str">
        <f>LEFT(P2026, SEARCH("/",P2026,1)-1)</f>
        <v>technology</v>
      </c>
      <c r="T2026" s="9" t="str">
        <f>RIGHT(P2026,LEN(P2026)-SEARCH("/",P2026,1))</f>
        <v>hardware</v>
      </c>
    </row>
    <row r="2027" spans="1:20" ht="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9">
        <f>(((I2027/60)/60/24)+DATE(1970,1,1)+(-5/24))</f>
        <v>42165.976226851846</v>
      </c>
      <c r="K2027">
        <v>1431404746</v>
      </c>
      <c r="L2027" s="19">
        <f>(((K2027/60)/60/24)+DATE(1970,1,1)+(-5/24))</f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5">
        <f>E2027/D2027</f>
        <v>2.0114999999999998</v>
      </c>
      <c r="R2027" s="8">
        <f>E2027/N2027</f>
        <v>220.74074074074073</v>
      </c>
      <c r="S2027" s="9" t="str">
        <f>LEFT(P2027, SEARCH("/",P2027,1)-1)</f>
        <v>technology</v>
      </c>
      <c r="T2027" s="9" t="str">
        <f>RIGHT(P2027,LEN(P2027)-SEARCH("/",P2027,1))</f>
        <v>hardware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9">
        <f>(((I2028/60)/60/24)+DATE(1970,1,1)+(-5/24))</f>
        <v>41749.957638888889</v>
      </c>
      <c r="K2028">
        <v>1394127585</v>
      </c>
      <c r="L2028" s="19">
        <f>(((K2028/60)/60/24)+DATE(1970,1,1)+(-5/24))</f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5">
        <f>E2028/D2028</f>
        <v>1.3348307999999998</v>
      </c>
      <c r="R2028" s="8">
        <f>E2028/N2028</f>
        <v>73.503898678414089</v>
      </c>
      <c r="S2028" s="9" t="str">
        <f>LEFT(P2028, SEARCH("/",P2028,1)-1)</f>
        <v>technology</v>
      </c>
      <c r="T2028" s="9" t="str">
        <f>RIGHT(P2028,LEN(P2028)-SEARCH("/",P2028,1))</f>
        <v>hardware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9">
        <f>(((I2029/60)/60/24)+DATE(1970,1,1)+(-5/24))</f>
        <v>42093.563877314817</v>
      </c>
      <c r="K2029">
        <v>1423855919</v>
      </c>
      <c r="L2029" s="19">
        <f>(((K2029/60)/60/24)+DATE(1970,1,1)+(-5/24))</f>
        <v>42048.605543981481</v>
      </c>
      <c r="M2029" t="b">
        <v>1</v>
      </c>
      <c r="N2029">
        <v>539</v>
      </c>
      <c r="O2029" t="b">
        <v>1</v>
      </c>
      <c r="P2029" t="s">
        <v>8295</v>
      </c>
      <c r="Q2029" s="5">
        <f>E2029/D2029</f>
        <v>1.2024900000000001</v>
      </c>
      <c r="R2029" s="8">
        <f>E2029/N2029</f>
        <v>223.09647495361781</v>
      </c>
      <c r="S2029" s="9" t="str">
        <f>LEFT(P2029, SEARCH("/",P2029,1)-1)</f>
        <v>technology</v>
      </c>
      <c r="T2029" s="9" t="str">
        <f>RIGHT(P2029,LEN(P2029)-SEARCH("/",P2029,1))</f>
        <v>hardware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9">
        <f>(((I2030/60)/60/24)+DATE(1970,1,1)+(-5/24))</f>
        <v>40252.704861111109</v>
      </c>
      <c r="K2030">
        <v>1265493806</v>
      </c>
      <c r="L2030" s="19">
        <f>(((K2030/60)/60/24)+DATE(1970,1,1)+(-5/24))</f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5">
        <f>E2030/D2030</f>
        <v>1.2616666666666667</v>
      </c>
      <c r="R2030" s="8">
        <f>E2030/N2030</f>
        <v>47.911392405063289</v>
      </c>
      <c r="S2030" s="9" t="str">
        <f>LEFT(P2030, SEARCH("/",P2030,1)-1)</f>
        <v>technology</v>
      </c>
      <c r="T2030" s="9" t="str">
        <f>RIGHT(P2030,LEN(P2030)-SEARCH("/",P2030,1))</f>
        <v>hardware</v>
      </c>
    </row>
    <row r="2031" spans="1:20" ht="30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9">
        <f>(((I2031/60)/60/24)+DATE(1970,1,1)+(-5/24))</f>
        <v>41877.813437500001</v>
      </c>
      <c r="K2031">
        <v>1406507481</v>
      </c>
      <c r="L2031" s="19">
        <f>(((K2031/60)/60/24)+DATE(1970,1,1)+(-5/24))</f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5">
        <f>E2031/D2031</f>
        <v>3.6120000000000001</v>
      </c>
      <c r="R2031" s="8">
        <f>E2031/N2031</f>
        <v>96.063829787234042</v>
      </c>
      <c r="S2031" s="9" t="str">
        <f>LEFT(P2031, SEARCH("/",P2031,1)-1)</f>
        <v>technology</v>
      </c>
      <c r="T2031" s="9" t="str">
        <f>RIGHT(P2031,LEN(P2031)-SEARCH("/",P2031,1))</f>
        <v>hardware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9">
        <f>(((I2032/60)/60/24)+DATE(1970,1,1)+(-5/24))</f>
        <v>41242.788148148145</v>
      </c>
      <c r="K2032">
        <v>1351641296</v>
      </c>
      <c r="L2032" s="19">
        <f>(((K2032/60)/60/24)+DATE(1970,1,1)+(-5/24))</f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5">
        <f>E2032/D2032</f>
        <v>2.26239013671875</v>
      </c>
      <c r="R2032" s="8">
        <f>E2032/N2032</f>
        <v>118.6144</v>
      </c>
      <c r="S2032" s="9" t="str">
        <f>LEFT(P2032, SEARCH("/",P2032,1)-1)</f>
        <v>technology</v>
      </c>
      <c r="T2032" s="9" t="str">
        <f>RIGHT(P2032,LEN(P2032)-SEARCH("/",P2032,1))</f>
        <v>hardware</v>
      </c>
    </row>
    <row r="2033" spans="1:20" ht="30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9">
        <f>(((I2033/60)/60/24)+DATE(1970,1,1)+(-5/24))</f>
        <v>42012.833333333336</v>
      </c>
      <c r="K2033">
        <v>1417506853</v>
      </c>
      <c r="L2033" s="19">
        <f>(((K2033/60)/60/24)+DATE(1970,1,1)+(-5/24))</f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5">
        <f>E2033/D2033</f>
        <v>1.2035</v>
      </c>
      <c r="R2033" s="8">
        <f>E2033/N2033</f>
        <v>118.45472440944881</v>
      </c>
      <c r="S2033" s="9" t="str">
        <f>LEFT(P2033, SEARCH("/",P2033,1)-1)</f>
        <v>technology</v>
      </c>
      <c r="T2033" s="9" t="str">
        <f>RIGHT(P2033,LEN(P2033)-SEARCH("/",P2033,1))</f>
        <v>hardware</v>
      </c>
    </row>
    <row r="2034" spans="1:20" ht="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9">
        <f>(((I2034/60)/60/24)+DATE(1970,1,1)+(-5/24))</f>
        <v>42718.999999999993</v>
      </c>
      <c r="K2034">
        <v>1479216874</v>
      </c>
      <c r="L2034" s="19">
        <f>(((K2034/60)/60/24)+DATE(1970,1,1)+(-5/24))</f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5">
        <f>E2034/D2034</f>
        <v>3.0418799999999999</v>
      </c>
      <c r="R2034" s="8">
        <f>E2034/N2034</f>
        <v>143.21468926553672</v>
      </c>
      <c r="S2034" s="9" t="str">
        <f>LEFT(P2034, SEARCH("/",P2034,1)-1)</f>
        <v>technology</v>
      </c>
      <c r="T2034" s="9" t="str">
        <f>RIGHT(P2034,LEN(P2034)-SEARCH("/",P2034,1))</f>
        <v>hardware</v>
      </c>
    </row>
    <row r="2035" spans="1:20" ht="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9">
        <f>(((I2035/60)/60/24)+DATE(1970,1,1)+(-5/24))</f>
        <v>41754.874050925922</v>
      </c>
      <c r="K2035">
        <v>1395885518</v>
      </c>
      <c r="L2035" s="19">
        <f>(((K2035/60)/60/24)+DATE(1970,1,1)+(-5/24))</f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5">
        <f>E2035/D2035</f>
        <v>1.7867599999999999</v>
      </c>
      <c r="R2035" s="8">
        <f>E2035/N2035</f>
        <v>282.71518987341773</v>
      </c>
      <c r="S2035" s="9" t="str">
        <f>LEFT(P2035, SEARCH("/",P2035,1)-1)</f>
        <v>technology</v>
      </c>
      <c r="T2035" s="9" t="str">
        <f>RIGHT(P2035,LEN(P2035)-SEARCH("/",P2035,1))</f>
        <v>hardware</v>
      </c>
    </row>
    <row r="2036" spans="1:20" ht="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9">
        <f>(((I2036/60)/60/24)+DATE(1970,1,1)+(-5/24))</f>
        <v>42131.081944444442</v>
      </c>
      <c r="K2036">
        <v>1426216033</v>
      </c>
      <c r="L2036" s="19">
        <f>(((K2036/60)/60/24)+DATE(1970,1,1)+(-5/24))</f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5">
        <f>E2036/D2036</f>
        <v>3.868199871794872</v>
      </c>
      <c r="R2036" s="8">
        <f>E2036/N2036</f>
        <v>593.93620078740162</v>
      </c>
      <c r="S2036" s="9" t="str">
        <f>LEFT(P2036, SEARCH("/",P2036,1)-1)</f>
        <v>technology</v>
      </c>
      <c r="T2036" s="9" t="str">
        <f>RIGHT(P2036,LEN(P2036)-SEARCH("/",P2036,1))</f>
        <v>hardware</v>
      </c>
    </row>
    <row r="2037" spans="1:20" ht="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9">
        <f>(((I2037/60)/60/24)+DATE(1970,1,1)+(-5/24))</f>
        <v>42356.833333333336</v>
      </c>
      <c r="K2037">
        <v>1446562807</v>
      </c>
      <c r="L2037" s="19">
        <f>(((K2037/60)/60/24)+DATE(1970,1,1)+(-5/24))</f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5">
        <f>E2037/D2037</f>
        <v>2.1103642500000004</v>
      </c>
      <c r="R2037" s="8">
        <f>E2037/N2037</f>
        <v>262.15704968944101</v>
      </c>
      <c r="S2037" s="9" t="str">
        <f>LEFT(P2037, SEARCH("/",P2037,1)-1)</f>
        <v>technology</v>
      </c>
      <c r="T2037" s="9" t="str">
        <f>RIGHT(P2037,LEN(P2037)-SEARCH("/",P2037,1))</f>
        <v>hardware</v>
      </c>
    </row>
    <row r="2038" spans="1:20" ht="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9">
        <f>(((I2038/60)/60/24)+DATE(1970,1,1)+(-5/24))</f>
        <v>41768.656469907408</v>
      </c>
      <c r="K2038">
        <v>1397076319</v>
      </c>
      <c r="L2038" s="19">
        <f>(((K2038/60)/60/24)+DATE(1970,1,1)+(-5/24))</f>
        <v>41738.656469907408</v>
      </c>
      <c r="M2038" t="b">
        <v>1</v>
      </c>
      <c r="N2038">
        <v>848</v>
      </c>
      <c r="O2038" t="b">
        <v>1</v>
      </c>
      <c r="P2038" t="s">
        <v>8295</v>
      </c>
      <c r="Q2038" s="5">
        <f>E2038/D2038</f>
        <v>1.3166833333333334</v>
      </c>
      <c r="R2038" s="8">
        <f>E2038/N2038</f>
        <v>46.580778301886795</v>
      </c>
      <c r="S2038" s="9" t="str">
        <f>LEFT(P2038, SEARCH("/",P2038,1)-1)</f>
        <v>technology</v>
      </c>
      <c r="T2038" s="9" t="str">
        <f>RIGHT(P2038,LEN(P2038)-SEARCH("/",P2038,1))</f>
        <v>hardware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9">
        <f>(((I2039/60)/60/24)+DATE(1970,1,1)+(-5/24))</f>
        <v>41638.043437499997</v>
      </c>
      <c r="K2039">
        <v>1383195753</v>
      </c>
      <c r="L2039" s="19">
        <f>(((K2039/60)/60/24)+DATE(1970,1,1)+(-5/24))</f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5">
        <f>E2039/D2039</f>
        <v>3.0047639999999998</v>
      </c>
      <c r="R2039" s="8">
        <f>E2039/N2039</f>
        <v>70.041118881118877</v>
      </c>
      <c r="S2039" s="9" t="str">
        <f>LEFT(P2039, SEARCH("/",P2039,1)-1)</f>
        <v>technology</v>
      </c>
      <c r="T2039" s="9" t="str">
        <f>RIGHT(P2039,LEN(P2039)-SEARCH("/",P2039,1))</f>
        <v>hardware</v>
      </c>
    </row>
    <row r="2040" spans="1:20" ht="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9">
        <f>(((I2040/60)/60/24)+DATE(1970,1,1)+(-5/24))</f>
        <v>41456.541666666664</v>
      </c>
      <c r="K2040">
        <v>1369895421</v>
      </c>
      <c r="L2040" s="19">
        <f>(((K2040/60)/60/24)+DATE(1970,1,1)+(-5/24))</f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5">
        <f>E2040/D2040</f>
        <v>4.2051249999999998</v>
      </c>
      <c r="R2040" s="8">
        <f>E2040/N2040</f>
        <v>164.90686274509804</v>
      </c>
      <c r="S2040" s="9" t="str">
        <f>LEFT(P2040, SEARCH("/",P2040,1)-1)</f>
        <v>technology</v>
      </c>
      <c r="T2040" s="9" t="str">
        <f>RIGHT(P2040,LEN(P2040)-SEARCH("/",P2040,1))</f>
        <v>hardware</v>
      </c>
    </row>
    <row r="2041" spans="1:20" ht="30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9">
        <f>(((I2041/60)/60/24)+DATE(1970,1,1)+(-5/24))</f>
        <v>42704.999305555553</v>
      </c>
      <c r="K2041">
        <v>1477996325</v>
      </c>
      <c r="L2041" s="19">
        <f>(((K2041/60)/60/24)+DATE(1970,1,1)+(-5/24))</f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5">
        <f>E2041/D2041</f>
        <v>1.362168</v>
      </c>
      <c r="R2041" s="8">
        <f>E2041/N2041</f>
        <v>449.26385224274406</v>
      </c>
      <c r="S2041" s="9" t="str">
        <f>LEFT(P2041, SEARCH("/",P2041,1)-1)</f>
        <v>technology</v>
      </c>
      <c r="T2041" s="9" t="str">
        <f>RIGHT(P2041,LEN(P2041)-SEARCH("/",P2041,1))</f>
        <v>hardware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9">
        <f>(((I2042/60)/60/24)+DATE(1970,1,1)+(-5/24))</f>
        <v>41593.760451388887</v>
      </c>
      <c r="K2042">
        <v>1383257703</v>
      </c>
      <c r="L2042" s="19">
        <f>(((K2042/60)/60/24)+DATE(1970,1,1)+(-5/24))</f>
        <v>41578.718784722223</v>
      </c>
      <c r="M2042" t="b">
        <v>1</v>
      </c>
      <c r="N2042">
        <v>271</v>
      </c>
      <c r="O2042" t="b">
        <v>1</v>
      </c>
      <c r="P2042" t="s">
        <v>8295</v>
      </c>
      <c r="Q2042" s="5">
        <f>E2042/D2042</f>
        <v>2.4817133333333334</v>
      </c>
      <c r="R2042" s="8">
        <f>E2042/N2042</f>
        <v>27.472841328413285</v>
      </c>
      <c r="S2042" s="9" t="str">
        <f>LEFT(P2042, SEARCH("/",P2042,1)-1)</f>
        <v>technology</v>
      </c>
      <c r="T2042" s="9" t="str">
        <f>RIGHT(P2042,LEN(P2042)-SEARCH("/",P2042,1))</f>
        <v>hardware</v>
      </c>
    </row>
    <row r="2043" spans="1:20" ht="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9">
        <f>(((I2043/60)/60/24)+DATE(1970,1,1)+(-5/24))</f>
        <v>42684.359108796292</v>
      </c>
      <c r="K2043">
        <v>1476189427</v>
      </c>
      <c r="L2043" s="19">
        <f>(((K2043/60)/60/24)+DATE(1970,1,1)+(-5/24))</f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5">
        <f>E2043/D2043</f>
        <v>1.8186315789473684</v>
      </c>
      <c r="R2043" s="8">
        <f>E2043/N2043</f>
        <v>143.97499999999999</v>
      </c>
      <c r="S2043" s="9" t="str">
        <f>LEFT(P2043, SEARCH("/",P2043,1)-1)</f>
        <v>technology</v>
      </c>
      <c r="T2043" s="9" t="str">
        <f>RIGHT(P2043,LEN(P2043)-SEARCH("/",P2043,1))</f>
        <v>hardware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9">
        <f>(((I2044/60)/60/24)+DATE(1970,1,1)+(-5/24))</f>
        <v>42391.499699074069</v>
      </c>
      <c r="K2044">
        <v>1448297974</v>
      </c>
      <c r="L2044" s="19">
        <f>(((K2044/60)/60/24)+DATE(1970,1,1)+(-5/24))</f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5">
        <f>E2044/D2044</f>
        <v>1.2353000000000001</v>
      </c>
      <c r="R2044" s="8">
        <f>E2044/N2044</f>
        <v>88.23571428571428</v>
      </c>
      <c r="S2044" s="9" t="str">
        <f>LEFT(P2044, SEARCH("/",P2044,1)-1)</f>
        <v>technology</v>
      </c>
      <c r="T2044" s="9" t="str">
        <f>RIGHT(P2044,LEN(P2044)-SEARCH("/",P2044,1))</f>
        <v>hardware</v>
      </c>
    </row>
    <row r="2045" spans="1:20" ht="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9">
        <f>(((I2045/60)/60/24)+DATE(1970,1,1)+(-5/24))</f>
        <v>42714.999305555553</v>
      </c>
      <c r="K2045">
        <v>1476764077</v>
      </c>
      <c r="L2045" s="19">
        <f>(((K2045/60)/60/24)+DATE(1970,1,1)+(-5/24))</f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5">
        <f>E2045/D2045</f>
        <v>5.0620938628158845</v>
      </c>
      <c r="R2045" s="8">
        <f>E2045/N2045</f>
        <v>36.326424870466319</v>
      </c>
      <c r="S2045" s="9" t="str">
        <f>LEFT(P2045, SEARCH("/",P2045,1)-1)</f>
        <v>technology</v>
      </c>
      <c r="T2045" s="9" t="str">
        <f>RIGHT(P2045,LEN(P2045)-SEARCH("/",P2045,1))</f>
        <v>hardware</v>
      </c>
    </row>
    <row r="2046" spans="1:20" ht="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9">
        <f>(((I2046/60)/60/24)+DATE(1970,1,1)+(-5/24))</f>
        <v>42168.475856481477</v>
      </c>
      <c r="K2046">
        <v>1431620714</v>
      </c>
      <c r="L2046" s="19">
        <f>(((K2046/60)/60/24)+DATE(1970,1,1)+(-5/24))</f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5">
        <f>E2046/D2046</f>
        <v>1.0821333333333334</v>
      </c>
      <c r="R2046" s="8">
        <f>E2046/N2046</f>
        <v>90.177777777777777</v>
      </c>
      <c r="S2046" s="9" t="str">
        <f>LEFT(P2046, SEARCH("/",P2046,1)-1)</f>
        <v>technology</v>
      </c>
      <c r="T2046" s="9" t="str">
        <f>RIGHT(P2046,LEN(P2046)-SEARCH("/",P2046,1))</f>
        <v>hardware</v>
      </c>
    </row>
    <row r="2047" spans="1:20" ht="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9">
        <f>(((I2047/60)/60/24)+DATE(1970,1,1)+(-5/24))</f>
        <v>41098.880173611105</v>
      </c>
      <c r="K2047">
        <v>1339207647</v>
      </c>
      <c r="L2047" s="19">
        <f>(((K2047/60)/60/24)+DATE(1970,1,1)+(-5/24))</f>
        <v>41068.880173611105</v>
      </c>
      <c r="M2047" t="b">
        <v>0</v>
      </c>
      <c r="N2047">
        <v>263</v>
      </c>
      <c r="O2047" t="b">
        <v>1</v>
      </c>
      <c r="P2047" t="s">
        <v>8295</v>
      </c>
      <c r="Q2047" s="5">
        <f>E2047/D2047</f>
        <v>8.1918387755102042</v>
      </c>
      <c r="R2047" s="8">
        <f>E2047/N2047</f>
        <v>152.62361216730039</v>
      </c>
      <c r="S2047" s="9" t="str">
        <f>LEFT(P2047, SEARCH("/",P2047,1)-1)</f>
        <v>technology</v>
      </c>
      <c r="T2047" s="9" t="str">
        <f>RIGHT(P2047,LEN(P2047)-SEARCH("/",P2047,1))</f>
        <v>hardware</v>
      </c>
    </row>
    <row r="2048" spans="1:20" ht="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9">
        <f>(((I2048/60)/60/24)+DATE(1970,1,1)+(-5/24))</f>
        <v>41416.963472222218</v>
      </c>
      <c r="K2048">
        <v>1366690044</v>
      </c>
      <c r="L2048" s="19">
        <f>(((K2048/60)/60/24)+DATE(1970,1,1)+(-5/24))</f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5">
        <f>E2048/D2048</f>
        <v>1.2110000000000001</v>
      </c>
      <c r="R2048" s="8">
        <f>E2048/N2048</f>
        <v>55.806451612903224</v>
      </c>
      <c r="S2048" s="9" t="str">
        <f>LEFT(P2048, SEARCH("/",P2048,1)-1)</f>
        <v>technology</v>
      </c>
      <c r="T2048" s="9" t="str">
        <f>RIGHT(P2048,LEN(P2048)-SEARCH("/",P2048,1))</f>
        <v>hardware</v>
      </c>
    </row>
    <row r="2049" spans="1:20" ht="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9">
        <f>(((I2049/60)/60/24)+DATE(1970,1,1)+(-5/24))</f>
        <v>42110.791666666664</v>
      </c>
      <c r="K2049">
        <v>1426714870</v>
      </c>
      <c r="L2049" s="19">
        <f>(((K2049/60)/60/24)+DATE(1970,1,1)+(-5/24))</f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5">
        <f>E2049/D2049</f>
        <v>1.0299897959183673</v>
      </c>
      <c r="R2049" s="8">
        <f>E2049/N2049</f>
        <v>227.85327313769753</v>
      </c>
      <c r="S2049" s="9" t="str">
        <f>LEFT(P2049, SEARCH("/",P2049,1)-1)</f>
        <v>technology</v>
      </c>
      <c r="T2049" s="9" t="str">
        <f>RIGHT(P2049,LEN(P2049)-SEARCH("/",P2049,1))</f>
        <v>hardware</v>
      </c>
    </row>
    <row r="2050" spans="1:20" ht="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9">
        <f>(((I2050/60)/60/24)+DATE(1970,1,1)+(-5/24))</f>
        <v>41417.443182870367</v>
      </c>
      <c r="K2050">
        <v>1366731491</v>
      </c>
      <c r="L2050" s="19">
        <f>(((K2050/60)/60/24)+DATE(1970,1,1)+(-5/24))</f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5">
        <f>E2050/D2050</f>
        <v>1.4833229411764706</v>
      </c>
      <c r="R2050" s="8">
        <f>E2050/N2050</f>
        <v>91.82989803350327</v>
      </c>
      <c r="S2050" s="9" t="str">
        <f>LEFT(P2050, SEARCH("/",P2050,1)-1)</f>
        <v>technology</v>
      </c>
      <c r="T2050" s="9" t="str">
        <f>RIGHT(P2050,LEN(P2050)-SEARCH("/",P2050,1))</f>
        <v>hardware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9">
        <f>(((I2051/60)/60/24)+DATE(1970,1,1)+(-5/24))</f>
        <v>41610.749305555553</v>
      </c>
      <c r="K2051">
        <v>1382963963</v>
      </c>
      <c r="L2051" s="19">
        <f>(((K2051/60)/60/24)+DATE(1970,1,1)+(-5/24))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5">
        <f>E2051/D2051</f>
        <v>1.2019070000000001</v>
      </c>
      <c r="R2051" s="8">
        <f>E2051/N2051</f>
        <v>80.991037735849048</v>
      </c>
      <c r="S2051" s="9" t="str">
        <f>LEFT(P2051, SEARCH("/",P2051,1)-1)</f>
        <v>technology</v>
      </c>
      <c r="T2051" s="9" t="str">
        <f>RIGHT(P2051,LEN(P2051)-SEARCH("/",P2051,1))</f>
        <v>hardware</v>
      </c>
    </row>
    <row r="2052" spans="1:20" ht="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9">
        <f>(((I2052/60)/60/24)+DATE(1970,1,1)+(-5/24))</f>
        <v>42154.863171296289</v>
      </c>
      <c r="K2052">
        <v>1429580578</v>
      </c>
      <c r="L2052" s="19">
        <f>(((K2052/60)/60/24)+DATE(1970,1,1)+(-5/24))</f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5">
        <f>E2052/D2052</f>
        <v>4.7327000000000004</v>
      </c>
      <c r="R2052" s="8">
        <f>E2052/N2052</f>
        <v>278.39411764705881</v>
      </c>
      <c r="S2052" s="9" t="str">
        <f>LEFT(P2052, SEARCH("/",P2052,1)-1)</f>
        <v>technology</v>
      </c>
      <c r="T2052" s="9" t="str">
        <f>RIGHT(P2052,LEN(P2052)-SEARCH("/",P2052,1))</f>
        <v>hardware</v>
      </c>
    </row>
    <row r="2053" spans="1:20" ht="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9">
        <f>(((I2053/60)/60/24)+DATE(1970,1,1)+(-5/24))</f>
        <v>41633.814085648148</v>
      </c>
      <c r="K2053">
        <v>1385425937</v>
      </c>
      <c r="L2053" s="19">
        <f>(((K2053/60)/60/24)+DATE(1970,1,1)+(-5/24))</f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5">
        <f>E2053/D2053</f>
        <v>1.303625</v>
      </c>
      <c r="R2053" s="8">
        <f>E2053/N2053</f>
        <v>43.095041322314053</v>
      </c>
      <c r="S2053" s="9" t="str">
        <f>LEFT(P2053, SEARCH("/",P2053,1)-1)</f>
        <v>technology</v>
      </c>
      <c r="T2053" s="9" t="str">
        <f>RIGHT(P2053,LEN(P2053)-SEARCH("/",P2053,1))</f>
        <v>hardware</v>
      </c>
    </row>
    <row r="2054" spans="1:20" ht="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9">
        <f>(((I2054/60)/60/24)+DATE(1970,1,1)+(-5/24))</f>
        <v>42419.875613425924</v>
      </c>
      <c r="K2054">
        <v>1452045653</v>
      </c>
      <c r="L2054" s="19">
        <f>(((K2054/60)/60/24)+DATE(1970,1,1)+(-5/24))</f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5">
        <f>E2054/D2054</f>
        <v>3.5304799999999998</v>
      </c>
      <c r="R2054" s="8">
        <f>E2054/N2054</f>
        <v>326.29205175600737</v>
      </c>
      <c r="S2054" s="9" t="str">
        <f>LEFT(P2054, SEARCH("/",P2054,1)-1)</f>
        <v>technology</v>
      </c>
      <c r="T2054" s="9" t="str">
        <f>RIGHT(P2054,LEN(P2054)-SEARCH("/",P2054,1))</f>
        <v>hardware</v>
      </c>
    </row>
    <row r="2055" spans="1:20" ht="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9">
        <f>(((I2055/60)/60/24)+DATE(1970,1,1)+(-5/24))</f>
        <v>42333.450821759259</v>
      </c>
      <c r="K2055">
        <v>1445870951</v>
      </c>
      <c r="L2055" s="19">
        <f>(((K2055/60)/60/24)+DATE(1970,1,1)+(-5/24))</f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5">
        <f>E2055/D2055</f>
        <v>1.0102</v>
      </c>
      <c r="R2055" s="8">
        <f>E2055/N2055</f>
        <v>41.743801652892564</v>
      </c>
      <c r="S2055" s="9" t="str">
        <f>LEFT(P2055, SEARCH("/",P2055,1)-1)</f>
        <v>technology</v>
      </c>
      <c r="T2055" s="9" t="str">
        <f>RIGHT(P2055,LEN(P2055)-SEARCH("/",P2055,1))</f>
        <v>hardware</v>
      </c>
    </row>
    <row r="2056" spans="1:20" ht="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9">
        <f>(((I2056/60)/60/24)+DATE(1970,1,1)+(-5/24))</f>
        <v>41761.312615740739</v>
      </c>
      <c r="K2056">
        <v>1396441810</v>
      </c>
      <c r="L2056" s="19">
        <f>(((K2056/60)/60/24)+DATE(1970,1,1)+(-5/24))</f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5">
        <f>E2056/D2056</f>
        <v>1.1359142857142857</v>
      </c>
      <c r="R2056" s="8">
        <f>E2056/N2056</f>
        <v>64.020933977455712</v>
      </c>
      <c r="S2056" s="9" t="str">
        <f>LEFT(P2056, SEARCH("/",P2056,1)-1)</f>
        <v>technology</v>
      </c>
      <c r="T2056" s="9" t="str">
        <f>RIGHT(P2056,LEN(P2056)-SEARCH("/",P2056,1))</f>
        <v>hardware</v>
      </c>
    </row>
    <row r="2057" spans="1:20" ht="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9">
        <f>(((I2057/60)/60/24)+DATE(1970,1,1)+(-5/24))</f>
        <v>41975.958333333336</v>
      </c>
      <c r="K2057">
        <v>1415031043</v>
      </c>
      <c r="L2057" s="19">
        <f>(((K2057/60)/60/24)+DATE(1970,1,1)+(-5/24))</f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5">
        <f>E2057/D2057</f>
        <v>1.6741666666666666</v>
      </c>
      <c r="R2057" s="8">
        <f>E2057/N2057</f>
        <v>99.455445544554451</v>
      </c>
      <c r="S2057" s="9" t="str">
        <f>LEFT(P2057, SEARCH("/",P2057,1)-1)</f>
        <v>technology</v>
      </c>
      <c r="T2057" s="9" t="str">
        <f>RIGHT(P2057,LEN(P2057)-SEARCH("/",P2057,1))</f>
        <v>hardware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9">
        <f>(((I2058/60)/60/24)+DATE(1970,1,1)+(-5/24))</f>
        <v>41381.552569444444</v>
      </c>
      <c r="K2058">
        <v>1363630542</v>
      </c>
      <c r="L2058" s="19">
        <f>(((K2058/60)/60/24)+DATE(1970,1,1)+(-5/24))</f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5">
        <f>E2058/D2058</f>
        <v>1.5345200000000001</v>
      </c>
      <c r="R2058" s="8">
        <f>E2058/N2058</f>
        <v>138.49458483754512</v>
      </c>
      <c r="S2058" s="9" t="str">
        <f>LEFT(P2058, SEARCH("/",P2058,1)-1)</f>
        <v>technology</v>
      </c>
      <c r="T2058" s="9" t="str">
        <f>RIGHT(P2058,LEN(P2058)-SEARCH("/",P2058,1))</f>
        <v>hardware</v>
      </c>
    </row>
    <row r="2059" spans="1:20" ht="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9">
        <f>(((I2059/60)/60/24)+DATE(1970,1,1)+(-5/24))</f>
        <v>42426.286249999997</v>
      </c>
      <c r="K2059">
        <v>1453895532</v>
      </c>
      <c r="L2059" s="19">
        <f>(((K2059/60)/60/24)+DATE(1970,1,1)+(-5/24))</f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5">
        <f>E2059/D2059</f>
        <v>2.022322</v>
      </c>
      <c r="R2059" s="8">
        <f>E2059/N2059</f>
        <v>45.547792792792798</v>
      </c>
      <c r="S2059" s="9" t="str">
        <f>LEFT(P2059, SEARCH("/",P2059,1)-1)</f>
        <v>technology</v>
      </c>
      <c r="T2059" s="9" t="str">
        <f>RIGHT(P2059,LEN(P2059)-SEARCH("/",P2059,1))</f>
        <v>hardware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9">
        <f>(((I2060/60)/60/24)+DATE(1970,1,1)+(-5/24))</f>
        <v>42065.624999999993</v>
      </c>
      <c r="K2060">
        <v>1421916830</v>
      </c>
      <c r="L2060" s="19">
        <f>(((K2060/60)/60/24)+DATE(1970,1,1)+(-5/24))</f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5">
        <f>E2060/D2060</f>
        <v>1.6828125</v>
      </c>
      <c r="R2060" s="8">
        <f>E2060/N2060</f>
        <v>10.507317073170732</v>
      </c>
      <c r="S2060" s="9" t="str">
        <f>LEFT(P2060, SEARCH("/",P2060,1)-1)</f>
        <v>technology</v>
      </c>
      <c r="T2060" s="9" t="str">
        <f>RIGHT(P2060,LEN(P2060)-SEARCH("/",P2060,1))</f>
        <v>hardware</v>
      </c>
    </row>
    <row r="2061" spans="1:20" ht="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9">
        <f>(((I2061/60)/60/24)+DATE(1970,1,1)+(-5/24))</f>
        <v>42400.707638888889</v>
      </c>
      <c r="K2061">
        <v>1450880854</v>
      </c>
      <c r="L2061" s="19">
        <f>(((K2061/60)/60/24)+DATE(1970,1,1)+(-5/24))</f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5">
        <f>E2061/D2061</f>
        <v>1.4345666666666668</v>
      </c>
      <c r="R2061" s="8">
        <f>E2061/N2061</f>
        <v>114.76533333333333</v>
      </c>
      <c r="S2061" s="9" t="str">
        <f>LEFT(P2061, SEARCH("/",P2061,1)-1)</f>
        <v>technology</v>
      </c>
      <c r="T2061" s="9" t="str">
        <f>RIGHT(P2061,LEN(P2061)-SEARCH("/",P2061,1))</f>
        <v>hardware</v>
      </c>
    </row>
    <row r="2062" spans="1:20" ht="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9">
        <f>(((I2062/60)/60/24)+DATE(1970,1,1)+(-5/24))</f>
        <v>41843.434606481482</v>
      </c>
      <c r="K2062">
        <v>1400945150</v>
      </c>
      <c r="L2062" s="19">
        <f>(((K2062/60)/60/24)+DATE(1970,1,1)+(-5/24))</f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5">
        <f>E2062/D2062</f>
        <v>1.964</v>
      </c>
      <c r="R2062" s="8">
        <f>E2062/N2062</f>
        <v>35.997067448680355</v>
      </c>
      <c r="S2062" s="9" t="str">
        <f>LEFT(P2062, SEARCH("/",P2062,1)-1)</f>
        <v>technology</v>
      </c>
      <c r="T2062" s="9" t="str">
        <f>RIGHT(P2062,LEN(P2062)-SEARCH("/",P2062,1))</f>
        <v>hardware</v>
      </c>
    </row>
    <row r="2063" spans="1:20" ht="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9">
        <f>(((I2063/60)/60/24)+DATE(1970,1,1)+(-5/24))</f>
        <v>42735.556180555555</v>
      </c>
      <c r="K2063">
        <v>1480616454</v>
      </c>
      <c r="L2063" s="19">
        <f>(((K2063/60)/60/24)+DATE(1970,1,1)+(-5/24))</f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5">
        <f>E2063/D2063</f>
        <v>1.0791999999999999</v>
      </c>
      <c r="R2063" s="8">
        <f>E2063/N2063</f>
        <v>154.17142857142858</v>
      </c>
      <c r="S2063" s="9" t="str">
        <f>LEFT(P2063, SEARCH("/",P2063,1)-1)</f>
        <v>technology</v>
      </c>
      <c r="T2063" s="9" t="str">
        <f>RIGHT(P2063,LEN(P2063)-SEARCH("/",P2063,1))</f>
        <v>hardware</v>
      </c>
    </row>
    <row r="2064" spans="1:20" ht="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9">
        <f>(((I2064/60)/60/24)+DATE(1970,1,1)+(-5/24))</f>
        <v>42453.1330787037</v>
      </c>
      <c r="K2064">
        <v>1456218698</v>
      </c>
      <c r="L2064" s="19">
        <f>(((K2064/60)/60/24)+DATE(1970,1,1)+(-5/24))</f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5">
        <f>E2064/D2064</f>
        <v>1.14977</v>
      </c>
      <c r="R2064" s="8">
        <f>E2064/N2064</f>
        <v>566.38916256157631</v>
      </c>
      <c r="S2064" s="9" t="str">
        <f>LEFT(P2064, SEARCH("/",P2064,1)-1)</f>
        <v>technology</v>
      </c>
      <c r="T2064" s="9" t="str">
        <f>RIGHT(P2064,LEN(P2064)-SEARCH("/",P2064,1))</f>
        <v>hardware</v>
      </c>
    </row>
    <row r="2065" spans="1:20" ht="30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9">
        <f>(((I2065/60)/60/24)+DATE(1970,1,1)+(-5/24))</f>
        <v>42505.524317129624</v>
      </c>
      <c r="K2065">
        <v>1460482501</v>
      </c>
      <c r="L2065" s="19">
        <f>(((K2065/60)/60/24)+DATE(1970,1,1)+(-5/24))</f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5">
        <f>E2065/D2065</f>
        <v>1.4804999999999999</v>
      </c>
      <c r="R2065" s="8">
        <f>E2065/N2065</f>
        <v>120.85714285714286</v>
      </c>
      <c r="S2065" s="9" t="str">
        <f>LEFT(P2065, SEARCH("/",P2065,1)-1)</f>
        <v>technology</v>
      </c>
      <c r="T2065" s="9" t="str">
        <f>RIGHT(P2065,LEN(P2065)-SEARCH("/",P2065,1))</f>
        <v>hardware</v>
      </c>
    </row>
    <row r="2066" spans="1:20" ht="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9">
        <f>(((I2066/60)/60/24)+DATE(1970,1,1)+(-5/24))</f>
        <v>41425.291666666664</v>
      </c>
      <c r="K2066">
        <v>1366879523</v>
      </c>
      <c r="L2066" s="19">
        <f>(((K2066/60)/60/24)+DATE(1970,1,1)+(-5/24))</f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5">
        <f>E2066/D2066</f>
        <v>1.9116676082790633</v>
      </c>
      <c r="R2066" s="8">
        <f>E2066/N2066</f>
        <v>86.163845492085343</v>
      </c>
      <c r="S2066" s="9" t="str">
        <f>LEFT(P2066, SEARCH("/",P2066,1)-1)</f>
        <v>technology</v>
      </c>
      <c r="T2066" s="9" t="str">
        <f>RIGHT(P2066,LEN(P2066)-SEARCH("/",P2066,1))</f>
        <v>hardware</v>
      </c>
    </row>
    <row r="2067" spans="1:20" ht="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9">
        <f>(((I2067/60)/60/24)+DATE(1970,1,1)+(-5/24))</f>
        <v>41633.125335648147</v>
      </c>
      <c r="K2067">
        <v>1385366429</v>
      </c>
      <c r="L2067" s="19">
        <f>(((K2067/60)/60/24)+DATE(1970,1,1)+(-5/24))</f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5">
        <f>E2067/D2067</f>
        <v>1.99215125</v>
      </c>
      <c r="R2067" s="8">
        <f>E2067/N2067</f>
        <v>51.212114395886893</v>
      </c>
      <c r="S2067" s="9" t="str">
        <f>LEFT(P2067, SEARCH("/",P2067,1)-1)</f>
        <v>technology</v>
      </c>
      <c r="T2067" s="9" t="str">
        <f>RIGHT(P2067,LEN(P2067)-SEARCH("/",P2067,1))</f>
        <v>hardware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9">
        <f>(((I2068/60)/60/24)+DATE(1970,1,1)+(-5/24))</f>
        <v>41874.563460648147</v>
      </c>
      <c r="K2068">
        <v>1406226683</v>
      </c>
      <c r="L2068" s="19">
        <f>(((K2068/60)/60/24)+DATE(1970,1,1)+(-5/24))</f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5">
        <f>E2068/D2068</f>
        <v>2.1859999999999999</v>
      </c>
      <c r="R2068" s="8">
        <f>E2068/N2068</f>
        <v>67.261538461538464</v>
      </c>
      <c r="S2068" s="9" t="str">
        <f>LEFT(P2068, SEARCH("/",P2068,1)-1)</f>
        <v>technology</v>
      </c>
      <c r="T2068" s="9" t="str">
        <f>RIGHT(P2068,LEN(P2068)-SEARCH("/",P2068,1))</f>
        <v>hardware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9">
        <f>(((I2069/60)/60/24)+DATE(1970,1,1)+(-5/24))</f>
        <v>42148.645555555551</v>
      </c>
      <c r="K2069">
        <v>1429648176</v>
      </c>
      <c r="L2069" s="19">
        <f>(((K2069/60)/60/24)+DATE(1970,1,1)+(-5/24))</f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5">
        <f>E2069/D2069</f>
        <v>1.2686868686868686</v>
      </c>
      <c r="R2069" s="8">
        <f>E2069/N2069</f>
        <v>62.8</v>
      </c>
      <c r="S2069" s="9" t="str">
        <f>LEFT(P2069, SEARCH("/",P2069,1)-1)</f>
        <v>technology</v>
      </c>
      <c r="T2069" s="9" t="str">
        <f>RIGHT(P2069,LEN(P2069)-SEARCH("/",P2069,1))</f>
        <v>hardware</v>
      </c>
    </row>
    <row r="2070" spans="1:20" ht="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9">
        <f>(((I2070/60)/60/24)+DATE(1970,1,1)+(-5/24))</f>
        <v>42663.633275462962</v>
      </c>
      <c r="K2070">
        <v>1474402315</v>
      </c>
      <c r="L2070" s="19">
        <f>(((K2070/60)/60/24)+DATE(1970,1,1)+(-5/24))</f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5">
        <f>E2070/D2070</f>
        <v>1.0522388</v>
      </c>
      <c r="R2070" s="8">
        <f>E2070/N2070</f>
        <v>346.13118421052633</v>
      </c>
      <c r="S2070" s="9" t="str">
        <f>LEFT(P2070, SEARCH("/",P2070,1)-1)</f>
        <v>technology</v>
      </c>
      <c r="T2070" s="9" t="str">
        <f>RIGHT(P2070,LEN(P2070)-SEARCH("/",P2070,1))</f>
        <v>hardware</v>
      </c>
    </row>
    <row r="2071" spans="1:20" ht="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9">
        <f>(((I2071/60)/60/24)+DATE(1970,1,1)+(-5/24))</f>
        <v>42371.763784722221</v>
      </c>
      <c r="K2071">
        <v>1449098391</v>
      </c>
      <c r="L2071" s="19">
        <f>(((K2071/60)/60/24)+DATE(1970,1,1)+(-5/24))</f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5">
        <f>E2071/D2071</f>
        <v>1.2840666000000001</v>
      </c>
      <c r="R2071" s="8">
        <f>E2071/N2071</f>
        <v>244.11912547528519</v>
      </c>
      <c r="S2071" s="9" t="str">
        <f>LEFT(P2071, SEARCH("/",P2071,1)-1)</f>
        <v>technology</v>
      </c>
      <c r="T2071" s="9" t="str">
        <f>RIGHT(P2071,LEN(P2071)-SEARCH("/",P2071,1))</f>
        <v>hardware</v>
      </c>
    </row>
    <row r="2072" spans="1:20" ht="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9">
        <f>(((I2072/60)/60/24)+DATE(1970,1,1)+(-5/24))</f>
        <v>42549.448182870365</v>
      </c>
      <c r="K2072">
        <v>1464536723</v>
      </c>
      <c r="L2072" s="19">
        <f>(((K2072/60)/60/24)+DATE(1970,1,1)+(-5/24))</f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5">
        <f>E2072/D2072</f>
        <v>3.1732719999999999</v>
      </c>
      <c r="R2072" s="8">
        <f>E2072/N2072</f>
        <v>259.25424836601309</v>
      </c>
      <c r="S2072" s="9" t="str">
        <f>LEFT(P2072, SEARCH("/",P2072,1)-1)</f>
        <v>technology</v>
      </c>
      <c r="T2072" s="9" t="str">
        <f>RIGHT(P2072,LEN(P2072)-SEARCH("/",P2072,1))</f>
        <v>hardware</v>
      </c>
    </row>
    <row r="2073" spans="1:20" ht="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9">
        <f>(((I2073/60)/60/24)+DATE(1970,1,1)+(-5/24))</f>
        <v>42645.070416666662</v>
      </c>
      <c r="K2073">
        <v>1471502484</v>
      </c>
      <c r="L2073" s="19">
        <f>(((K2073/60)/60/24)+DATE(1970,1,1)+(-5/24))</f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5">
        <f>E2073/D2073</f>
        <v>2.8073000000000001</v>
      </c>
      <c r="R2073" s="8">
        <f>E2073/N2073</f>
        <v>201.96402877697841</v>
      </c>
      <c r="S2073" s="9" t="str">
        <f>LEFT(P2073, SEARCH("/",P2073,1)-1)</f>
        <v>technology</v>
      </c>
      <c r="T2073" s="9" t="str">
        <f>RIGHT(P2073,LEN(P2073)-SEARCH("/",P2073,1))</f>
        <v>hardware</v>
      </c>
    </row>
    <row r="2074" spans="1:20" ht="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9">
        <f>(((I2074/60)/60/24)+DATE(1970,1,1)+(-5/24))</f>
        <v>42497.373055555552</v>
      </c>
      <c r="K2074">
        <v>1460037432</v>
      </c>
      <c r="L2074" s="19">
        <f>(((K2074/60)/60/24)+DATE(1970,1,1)+(-5/24))</f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5">
        <f>E2074/D2074</f>
        <v>1.1073146853146854</v>
      </c>
      <c r="R2074" s="8">
        <f>E2074/N2074</f>
        <v>226.20857142857142</v>
      </c>
      <c r="S2074" s="9" t="str">
        <f>LEFT(P2074, SEARCH("/",P2074,1)-1)</f>
        <v>technology</v>
      </c>
      <c r="T2074" s="9" t="str">
        <f>RIGHT(P2074,LEN(P2074)-SEARCH("/",P2074,1))</f>
        <v>hardware</v>
      </c>
    </row>
    <row r="2075" spans="1:20" ht="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9">
        <f>(((I2075/60)/60/24)+DATE(1970,1,1)+(-5/24))</f>
        <v>42132.459699074076</v>
      </c>
      <c r="K2075">
        <v>1427212918</v>
      </c>
      <c r="L2075" s="19">
        <f>(((K2075/60)/60/24)+DATE(1970,1,1)+(-5/24))</f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5">
        <f>E2075/D2075</f>
        <v>1.5260429999999998</v>
      </c>
      <c r="R2075" s="8">
        <f>E2075/N2075</f>
        <v>324.69</v>
      </c>
      <c r="S2075" s="9" t="str">
        <f>LEFT(P2075, SEARCH("/",P2075,1)-1)</f>
        <v>technology</v>
      </c>
      <c r="T2075" s="9" t="str">
        <f>RIGHT(P2075,LEN(P2075)-SEARCH("/",P2075,1))</f>
        <v>hardware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9">
        <f>(((I2076/60)/60/24)+DATE(1970,1,1)+(-5/24))</f>
        <v>42496.617847222216</v>
      </c>
      <c r="K2076">
        <v>1459972182</v>
      </c>
      <c r="L2076" s="19">
        <f>(((K2076/60)/60/24)+DATE(1970,1,1)+(-5/24))</f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5">
        <f>E2076/D2076</f>
        <v>1.0249999999999999</v>
      </c>
      <c r="R2076" s="8">
        <f>E2076/N2076</f>
        <v>205</v>
      </c>
      <c r="S2076" s="9" t="str">
        <f>LEFT(P2076, SEARCH("/",P2076,1)-1)</f>
        <v>technology</v>
      </c>
      <c r="T2076" s="9" t="str">
        <f>RIGHT(P2076,LEN(P2076)-SEARCH("/",P2076,1))</f>
        <v>hardware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9">
        <f>(((I2077/60)/60/24)+DATE(1970,1,1)+(-5/24))</f>
        <v>41480.473240740735</v>
      </c>
      <c r="K2077">
        <v>1372177288</v>
      </c>
      <c r="L2077" s="19">
        <f>(((K2077/60)/60/24)+DATE(1970,1,1)+(-5/24))</f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5">
        <f>E2077/D2077</f>
        <v>16.783738373837384</v>
      </c>
      <c r="R2077" s="8">
        <f>E2077/N2077</f>
        <v>20.465926829268295</v>
      </c>
      <c r="S2077" s="9" t="str">
        <f>LEFT(P2077, SEARCH("/",P2077,1)-1)</f>
        <v>technology</v>
      </c>
      <c r="T2077" s="9" t="str">
        <f>RIGHT(P2077,LEN(P2077)-SEARCH("/",P2077,1))</f>
        <v>hardware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9">
        <f>(((I2078/60)/60/24)+DATE(1970,1,1)+(-5/24))</f>
        <v>41843.672326388885</v>
      </c>
      <c r="K2078">
        <v>1402693689</v>
      </c>
      <c r="L2078" s="19">
        <f>(((K2078/60)/60/24)+DATE(1970,1,1)+(-5/24))</f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5">
        <f>E2078/D2078</f>
        <v>5.4334915642458101</v>
      </c>
      <c r="R2078" s="8">
        <f>E2078/N2078</f>
        <v>116.35303146309367</v>
      </c>
      <c r="S2078" s="9" t="str">
        <f>LEFT(P2078, SEARCH("/",P2078,1)-1)</f>
        <v>technology</v>
      </c>
      <c r="T2078" s="9" t="str">
        <f>RIGHT(P2078,LEN(P2078)-SEARCH("/",P2078,1))</f>
        <v>hardware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9">
        <f>(((I2079/60)/60/24)+DATE(1970,1,1)+(-5/24))</f>
        <v>42160.666666666664</v>
      </c>
      <c r="K2079">
        <v>1428541276</v>
      </c>
      <c r="L2079" s="19">
        <f>(((K2079/60)/60/24)+DATE(1970,1,1)+(-5/24))</f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5">
        <f>E2079/D2079</f>
        <v>1.1550800000000001</v>
      </c>
      <c r="R2079" s="8">
        <f>E2079/N2079</f>
        <v>307.20212765957444</v>
      </c>
      <c r="S2079" s="9" t="str">
        <f>LEFT(P2079, SEARCH("/",P2079,1)-1)</f>
        <v>technology</v>
      </c>
      <c r="T2079" s="9" t="str">
        <f>RIGHT(P2079,LEN(P2079)-SEARCH("/",P2079,1))</f>
        <v>hardware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9">
        <f>(((I2080/60)/60/24)+DATE(1970,1,1)+(-5/24))</f>
        <v>42722.563159722216</v>
      </c>
      <c r="K2080">
        <v>1479493857</v>
      </c>
      <c r="L2080" s="19">
        <f>(((K2080/60)/60/24)+DATE(1970,1,1)+(-5/24))</f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5">
        <f>E2080/D2080</f>
        <v>1.3120499999999999</v>
      </c>
      <c r="R2080" s="8">
        <f>E2080/N2080</f>
        <v>546.6875</v>
      </c>
      <c r="S2080" s="9" t="str">
        <f>LEFT(P2080, SEARCH("/",P2080,1)-1)</f>
        <v>technology</v>
      </c>
      <c r="T2080" s="9" t="str">
        <f>RIGHT(P2080,LEN(P2080)-SEARCH("/",P2080,1))</f>
        <v>hardware</v>
      </c>
    </row>
    <row r="2081" spans="1:20" ht="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9">
        <f>(((I2081/60)/60/24)+DATE(1970,1,1)+(-5/24))</f>
        <v>42180.583333333336</v>
      </c>
      <c r="K2081">
        <v>1432659793</v>
      </c>
      <c r="L2081" s="19">
        <f>(((K2081/60)/60/24)+DATE(1970,1,1)+(-5/24))</f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5">
        <f>E2081/D2081</f>
        <v>2.8816999999999999</v>
      </c>
      <c r="R2081" s="8">
        <f>E2081/N2081</f>
        <v>47.474464579901152</v>
      </c>
      <c r="S2081" s="9" t="str">
        <f>LEFT(P2081, SEARCH("/",P2081,1)-1)</f>
        <v>technology</v>
      </c>
      <c r="T2081" s="9" t="str">
        <f>RIGHT(P2081,LEN(P2081)-SEARCH("/",P2081,1))</f>
        <v>hardware</v>
      </c>
    </row>
    <row r="2082" spans="1:20" ht="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9">
        <f>(((I2082/60)/60/24)+DATE(1970,1,1)+(-5/24))</f>
        <v>42319.790509259255</v>
      </c>
      <c r="K2082">
        <v>1444690700</v>
      </c>
      <c r="L2082" s="19">
        <f>(((K2082/60)/60/24)+DATE(1970,1,1)+(-5/24))</f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5">
        <f>E2082/D2082</f>
        <v>5.0780000000000003</v>
      </c>
      <c r="R2082" s="8">
        <f>E2082/N2082</f>
        <v>101.56</v>
      </c>
      <c r="S2082" s="9" t="str">
        <f>LEFT(P2082, SEARCH("/",P2082,1)-1)</f>
        <v>technology</v>
      </c>
      <c r="T2082" s="9" t="str">
        <f>RIGHT(P2082,LEN(P2082)-SEARCH("/",P2082,1))</f>
        <v>hardware</v>
      </c>
    </row>
    <row r="2083" spans="1:20" ht="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9">
        <f>(((I2083/60)/60/24)+DATE(1970,1,1)+(-5/24))</f>
        <v>41044.999305555553</v>
      </c>
      <c r="K2083">
        <v>1333597555</v>
      </c>
      <c r="L2083" s="19">
        <f>(((K2083/60)/60/24)+DATE(1970,1,1)+(-5/24))</f>
        <v>41003.948553240742</v>
      </c>
      <c r="M2083" t="b">
        <v>0</v>
      </c>
      <c r="N2083">
        <v>55</v>
      </c>
      <c r="O2083" t="b">
        <v>1</v>
      </c>
      <c r="P2083" t="s">
        <v>8279</v>
      </c>
      <c r="Q2083" s="5">
        <f>E2083/D2083</f>
        <v>1.1457142857142857</v>
      </c>
      <c r="R2083" s="8">
        <f>E2083/N2083</f>
        <v>72.909090909090907</v>
      </c>
      <c r="S2083" s="9" t="str">
        <f>LEFT(P2083, SEARCH("/",P2083,1)-1)</f>
        <v>music</v>
      </c>
      <c r="T2083" s="9" t="str">
        <f>RIGHT(P2083,LEN(P2083)-SEARCH("/",P2083,1))</f>
        <v>indie rock</v>
      </c>
    </row>
    <row r="2084" spans="1:20" ht="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9">
        <f>(((I2084/60)/60/24)+DATE(1970,1,1)+(-5/24))</f>
        <v>40870.953657407401</v>
      </c>
      <c r="K2084">
        <v>1316919196</v>
      </c>
      <c r="L2084" s="19">
        <f>(((K2084/60)/60/24)+DATE(1970,1,1)+(-5/24))</f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5">
        <f>E2084/D2084</f>
        <v>1.1073333333333333</v>
      </c>
      <c r="R2084" s="8">
        <f>E2084/N2084</f>
        <v>43.710526315789473</v>
      </c>
      <c r="S2084" s="9" t="str">
        <f>LEFT(P2084, SEARCH("/",P2084,1)-1)</f>
        <v>music</v>
      </c>
      <c r="T2084" s="9" t="str">
        <f>RIGHT(P2084,LEN(P2084)-SEARCH("/",P2084,1))</f>
        <v>indie rock</v>
      </c>
    </row>
    <row r="2085" spans="1:20" ht="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9">
        <f>(((I2085/60)/60/24)+DATE(1970,1,1)+(-5/24))</f>
        <v>41064.513831018514</v>
      </c>
      <c r="K2085">
        <v>1336238395</v>
      </c>
      <c r="L2085" s="19">
        <f>(((K2085/60)/60/24)+DATE(1970,1,1)+(-5/24))</f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5">
        <f>E2085/D2085</f>
        <v>1.1333333333333333</v>
      </c>
      <c r="R2085" s="8">
        <f>E2085/N2085</f>
        <v>34</v>
      </c>
      <c r="S2085" s="9" t="str">
        <f>LEFT(P2085, SEARCH("/",P2085,1)-1)</f>
        <v>music</v>
      </c>
      <c r="T2085" s="9" t="str">
        <f>RIGHT(P2085,LEN(P2085)-SEARCH("/",P2085,1))</f>
        <v>indie rock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9">
        <f>(((I2086/60)/60/24)+DATE(1970,1,1)+(-5/24))</f>
        <v>41763.082638888889</v>
      </c>
      <c r="K2086">
        <v>1396468782</v>
      </c>
      <c r="L2086" s="19">
        <f>(((K2086/60)/60/24)+DATE(1970,1,1)+(-5/24))</f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5">
        <f>E2086/D2086</f>
        <v>1.0833333333333333</v>
      </c>
      <c r="R2086" s="8">
        <f>E2086/N2086</f>
        <v>70.652173913043484</v>
      </c>
      <c r="S2086" s="9" t="str">
        <f>LEFT(P2086, SEARCH("/",P2086,1)-1)</f>
        <v>music</v>
      </c>
      <c r="T2086" s="9" t="str">
        <f>RIGHT(P2086,LEN(P2086)-SEARCH("/",P2086,1))</f>
        <v>indie rock</v>
      </c>
    </row>
    <row r="2087" spans="1:20" ht="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9">
        <f>(((I2087/60)/60/24)+DATE(1970,1,1)+(-5/24))</f>
        <v>41105.627164351848</v>
      </c>
      <c r="K2087">
        <v>1339790587</v>
      </c>
      <c r="L2087" s="19">
        <f>(((K2087/60)/60/24)+DATE(1970,1,1)+(-5/24))</f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5">
        <f>E2087/D2087</f>
        <v>1.2353333333333334</v>
      </c>
      <c r="R2087" s="8">
        <f>E2087/N2087</f>
        <v>89.301204819277103</v>
      </c>
      <c r="S2087" s="9" t="str">
        <f>LEFT(P2087, SEARCH("/",P2087,1)-1)</f>
        <v>music</v>
      </c>
      <c r="T2087" s="9" t="str">
        <f>RIGHT(P2087,LEN(P2087)-SEARCH("/",P2087,1))</f>
        <v>indie rock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9">
        <f>(((I2088/60)/60/24)+DATE(1970,1,1)+(-5/24))</f>
        <v>40890.999305555553</v>
      </c>
      <c r="K2088">
        <v>1321200332</v>
      </c>
      <c r="L2088" s="19">
        <f>(((K2088/60)/60/24)+DATE(1970,1,1)+(-5/24))</f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5">
        <f>E2088/D2088</f>
        <v>1.0069999999999999</v>
      </c>
      <c r="R2088" s="8">
        <f>E2088/N2088</f>
        <v>115.08571428571429</v>
      </c>
      <c r="S2088" s="9" t="str">
        <f>LEFT(P2088, SEARCH("/",P2088,1)-1)</f>
        <v>music</v>
      </c>
      <c r="T2088" s="9" t="str">
        <f>RIGHT(P2088,LEN(P2088)-SEARCH("/",P2088,1))</f>
        <v>indie rock</v>
      </c>
    </row>
    <row r="2089" spans="1:20" ht="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9">
        <f>(((I2089/60)/60/24)+DATE(1970,1,1)+(-5/24))</f>
        <v>40793.996041666665</v>
      </c>
      <c r="K2089">
        <v>1312865658</v>
      </c>
      <c r="L2089" s="19">
        <f>(((K2089/60)/60/24)+DATE(1970,1,1)+(-5/24))</f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5">
        <f>E2089/D2089</f>
        <v>1.0353333333333334</v>
      </c>
      <c r="R2089" s="8">
        <f>E2089/N2089</f>
        <v>62.12</v>
      </c>
      <c r="S2089" s="9" t="str">
        <f>LEFT(P2089, SEARCH("/",P2089,1)-1)</f>
        <v>music</v>
      </c>
      <c r="T2089" s="9" t="str">
        <f>RIGHT(P2089,LEN(P2089)-SEARCH("/",P2089,1))</f>
        <v>indie rock</v>
      </c>
    </row>
    <row r="2090" spans="1:20" ht="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9">
        <f>(((I2090/60)/60/24)+DATE(1970,1,1)+(-5/24))</f>
        <v>40431.957638888889</v>
      </c>
      <c r="K2090">
        <v>1281028152</v>
      </c>
      <c r="L2090" s="19">
        <f>(((K2090/60)/60/24)+DATE(1970,1,1)+(-5/24))</f>
        <v>40395.506388888884</v>
      </c>
      <c r="M2090" t="b">
        <v>0</v>
      </c>
      <c r="N2090">
        <v>75</v>
      </c>
      <c r="O2090" t="b">
        <v>1</v>
      </c>
      <c r="P2090" t="s">
        <v>8279</v>
      </c>
      <c r="Q2090" s="5">
        <f>E2090/D2090</f>
        <v>1.1551066666666667</v>
      </c>
      <c r="R2090" s="8">
        <f>E2090/N2090</f>
        <v>46.204266666666669</v>
      </c>
      <c r="S2090" s="9" t="str">
        <f>LEFT(P2090, SEARCH("/",P2090,1)-1)</f>
        <v>music</v>
      </c>
      <c r="T2090" s="9" t="str">
        <f>RIGHT(P2090,LEN(P2090)-SEARCH("/",P2090,1))</f>
        <v>indie rock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9">
        <f>(((I2091/60)/60/24)+DATE(1970,1,1)+(-5/24))</f>
        <v>41487.867986111109</v>
      </c>
      <c r="K2091">
        <v>1372384194</v>
      </c>
      <c r="L2091" s="19">
        <f>(((K2091/60)/60/24)+DATE(1970,1,1)+(-5/24))</f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5">
        <f>E2091/D2091</f>
        <v>1.2040040000000001</v>
      </c>
      <c r="R2091" s="8">
        <f>E2091/N2091</f>
        <v>48.54854838709678</v>
      </c>
      <c r="S2091" s="9" t="str">
        <f>LEFT(P2091, SEARCH("/",P2091,1)-1)</f>
        <v>music</v>
      </c>
      <c r="T2091" s="9" t="str">
        <f>RIGHT(P2091,LEN(P2091)-SEARCH("/",P2091,1))</f>
        <v>indie rock</v>
      </c>
    </row>
    <row r="2092" spans="1:20" ht="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9">
        <f>(((I2092/60)/60/24)+DATE(1970,1,1)+(-5/24))</f>
        <v>41329.173090277778</v>
      </c>
      <c r="K2092">
        <v>1359104955</v>
      </c>
      <c r="L2092" s="19">
        <f>(((K2092/60)/60/24)+DATE(1970,1,1)+(-5/24))</f>
        <v>41299.173090277778</v>
      </c>
      <c r="M2092" t="b">
        <v>0</v>
      </c>
      <c r="N2092">
        <v>160</v>
      </c>
      <c r="O2092" t="b">
        <v>1</v>
      </c>
      <c r="P2092" t="s">
        <v>8279</v>
      </c>
      <c r="Q2092" s="5">
        <f>E2092/D2092</f>
        <v>1.1504037499999999</v>
      </c>
      <c r="R2092" s="8">
        <f>E2092/N2092</f>
        <v>57.520187499999999</v>
      </c>
      <c r="S2092" s="9" t="str">
        <f>LEFT(P2092, SEARCH("/",P2092,1)-1)</f>
        <v>music</v>
      </c>
      <c r="T2092" s="9" t="str">
        <f>RIGHT(P2092,LEN(P2092)-SEARCH("/",P2092,1))</f>
        <v>indie rock</v>
      </c>
    </row>
    <row r="2093" spans="1:20" ht="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9">
        <f>(((I2093/60)/60/24)+DATE(1970,1,1)+(-5/24))</f>
        <v>40603.625</v>
      </c>
      <c r="K2093">
        <v>1294818278</v>
      </c>
      <c r="L2093" s="19">
        <f>(((K2093/60)/60/24)+DATE(1970,1,1)+(-5/24))</f>
        <v>40555.114328703698</v>
      </c>
      <c r="M2093" t="b">
        <v>0</v>
      </c>
      <c r="N2093">
        <v>246</v>
      </c>
      <c r="O2093" t="b">
        <v>1</v>
      </c>
      <c r="P2093" t="s">
        <v>8279</v>
      </c>
      <c r="Q2093" s="5">
        <f>E2093/D2093</f>
        <v>1.2046777777777777</v>
      </c>
      <c r="R2093" s="8">
        <f>E2093/N2093</f>
        <v>88.147154471544724</v>
      </c>
      <c r="S2093" s="9" t="str">
        <f>LEFT(P2093, SEARCH("/",P2093,1)-1)</f>
        <v>music</v>
      </c>
      <c r="T2093" s="9" t="str">
        <f>RIGHT(P2093,LEN(P2093)-SEARCH("/",P2093,1))</f>
        <v>indie rock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9">
        <f>(((I2094/60)/60/24)+DATE(1970,1,1)+(-5/24))</f>
        <v>40823.499212962961</v>
      </c>
      <c r="K2094">
        <v>1312822732</v>
      </c>
      <c r="L2094" s="19">
        <f>(((K2094/60)/60/24)+DATE(1970,1,1)+(-5/24))</f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5">
        <f>E2094/D2094</f>
        <v>1.0128333333333333</v>
      </c>
      <c r="R2094" s="8">
        <f>E2094/N2094</f>
        <v>110.49090909090908</v>
      </c>
      <c r="S2094" s="9" t="str">
        <f>LEFT(P2094, SEARCH("/",P2094,1)-1)</f>
        <v>music</v>
      </c>
      <c r="T2094" s="9" t="str">
        <f>RIGHT(P2094,LEN(P2094)-SEARCH("/",P2094,1))</f>
        <v>indie rock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9">
        <f>(((I2095/60)/60/24)+DATE(1970,1,1)+(-5/24))</f>
        <v>41265.68787037037</v>
      </c>
      <c r="K2095">
        <v>1351024232</v>
      </c>
      <c r="L2095" s="19">
        <f>(((K2095/60)/60/24)+DATE(1970,1,1)+(-5/24))</f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5">
        <f>E2095/D2095</f>
        <v>1.0246666666666666</v>
      </c>
      <c r="R2095" s="8">
        <f>E2095/N2095</f>
        <v>66.826086956521735</v>
      </c>
      <c r="S2095" s="9" t="str">
        <f>LEFT(P2095, SEARCH("/",P2095,1)-1)</f>
        <v>music</v>
      </c>
      <c r="T2095" s="9" t="str">
        <f>RIGHT(P2095,LEN(P2095)-SEARCH("/",P2095,1))</f>
        <v>indie rock</v>
      </c>
    </row>
    <row r="2096" spans="1:20" ht="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9">
        <f>(((I2096/60)/60/24)+DATE(1970,1,1)+(-5/24))</f>
        <v>40972.916666666664</v>
      </c>
      <c r="K2096">
        <v>1327969730</v>
      </c>
      <c r="L2096" s="19">
        <f>(((K2096/60)/60/24)+DATE(1970,1,1)+(-5/24))</f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5">
        <f>E2096/D2096</f>
        <v>1.2054285714285715</v>
      </c>
      <c r="R2096" s="8">
        <f>E2096/N2096</f>
        <v>58.597222222222221</v>
      </c>
      <c r="S2096" s="9" t="str">
        <f>LEFT(P2096, SEARCH("/",P2096,1)-1)</f>
        <v>music</v>
      </c>
      <c r="T2096" s="9" t="str">
        <f>RIGHT(P2096,LEN(P2096)-SEARCH("/",P2096,1))</f>
        <v>indie rock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9">
        <f>(((I2097/60)/60/24)+DATE(1970,1,1)+(-5/24))</f>
        <v>40818.525150462956</v>
      </c>
      <c r="K2097">
        <v>1312392973</v>
      </c>
      <c r="L2097" s="19">
        <f>(((K2097/60)/60/24)+DATE(1970,1,1)+(-5/24))</f>
        <v>40758.525150462956</v>
      </c>
      <c r="M2097" t="b">
        <v>0</v>
      </c>
      <c r="N2097">
        <v>22</v>
      </c>
      <c r="O2097" t="b">
        <v>1</v>
      </c>
      <c r="P2097" t="s">
        <v>8279</v>
      </c>
      <c r="Q2097" s="5">
        <f>E2097/D2097</f>
        <v>1</v>
      </c>
      <c r="R2097" s="8">
        <f>E2097/N2097</f>
        <v>113.63636363636364</v>
      </c>
      <c r="S2097" s="9" t="str">
        <f>LEFT(P2097, SEARCH("/",P2097,1)-1)</f>
        <v>music</v>
      </c>
      <c r="T2097" s="9" t="str">
        <f>RIGHT(P2097,LEN(P2097)-SEARCH("/",P2097,1))</f>
        <v>indie rock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9">
        <f>(((I2098/60)/60/24)+DATE(1970,1,1)+(-5/24))</f>
        <v>41207.957638888889</v>
      </c>
      <c r="K2098">
        <v>1349892735</v>
      </c>
      <c r="L2098" s="19">
        <f>(((K2098/60)/60/24)+DATE(1970,1,1)+(-5/24))</f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5">
        <f>E2098/D2098</f>
        <v>1.0166666666666666</v>
      </c>
      <c r="R2098" s="8">
        <f>E2098/N2098</f>
        <v>43.571428571428569</v>
      </c>
      <c r="S2098" s="9" t="str">
        <f>LEFT(P2098, SEARCH("/",P2098,1)-1)</f>
        <v>music</v>
      </c>
      <c r="T2098" s="9" t="str">
        <f>RIGHT(P2098,LEN(P2098)-SEARCH("/",P2098,1))</f>
        <v>indie rock</v>
      </c>
    </row>
    <row r="2099" spans="1:20" ht="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9">
        <f>(((I2099/60)/60/24)+DATE(1970,1,1)+(-5/24))</f>
        <v>40878.418229166666</v>
      </c>
      <c r="K2099">
        <v>1317564135</v>
      </c>
      <c r="L2099" s="19">
        <f>(((K2099/60)/60/24)+DATE(1970,1,1)+(-5/24))</f>
        <v>40818.376562499994</v>
      </c>
      <c r="M2099" t="b">
        <v>0</v>
      </c>
      <c r="N2099">
        <v>38</v>
      </c>
      <c r="O2099" t="b">
        <v>1</v>
      </c>
      <c r="P2099" t="s">
        <v>8279</v>
      </c>
      <c r="Q2099" s="5">
        <f>E2099/D2099</f>
        <v>1</v>
      </c>
      <c r="R2099" s="8">
        <f>E2099/N2099</f>
        <v>78.94736842105263</v>
      </c>
      <c r="S2099" s="9" t="str">
        <f>LEFT(P2099, SEARCH("/",P2099,1)-1)</f>
        <v>music</v>
      </c>
      <c r="T2099" s="9" t="str">
        <f>RIGHT(P2099,LEN(P2099)-SEARCH("/",P2099,1))</f>
        <v>indie rock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9">
        <f>(((I2100/60)/60/24)+DATE(1970,1,1)+(-5/24))</f>
        <v>40975.905497685184</v>
      </c>
      <c r="K2100">
        <v>1328582635</v>
      </c>
      <c r="L2100" s="19">
        <f>(((K2100/60)/60/24)+DATE(1970,1,1)+(-5/24))</f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5">
        <f>E2100/D2100</f>
        <v>1.0033333333333334</v>
      </c>
      <c r="R2100" s="8">
        <f>E2100/N2100</f>
        <v>188.125</v>
      </c>
      <c r="S2100" s="9" t="str">
        <f>LEFT(P2100, SEARCH("/",P2100,1)-1)</f>
        <v>music</v>
      </c>
      <c r="T2100" s="9" t="str">
        <f>RIGHT(P2100,LEN(P2100)-SEARCH("/",P2100,1))</f>
        <v>indie rock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9">
        <f>(((I2101/60)/60/24)+DATE(1970,1,1)+(-5/24))</f>
        <v>42186.944444444445</v>
      </c>
      <c r="K2101">
        <v>1434650084</v>
      </c>
      <c r="L2101" s="19">
        <f>(((K2101/60)/60/24)+DATE(1970,1,1)+(-5/24))</f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5">
        <f>E2101/D2101</f>
        <v>1.3236666666666668</v>
      </c>
      <c r="R2101" s="8">
        <f>E2101/N2101</f>
        <v>63.031746031746032</v>
      </c>
      <c r="S2101" s="9" t="str">
        <f>LEFT(P2101, SEARCH("/",P2101,1)-1)</f>
        <v>music</v>
      </c>
      <c r="T2101" s="9" t="str">
        <f>RIGHT(P2101,LEN(P2101)-SEARCH("/",P2101,1))</f>
        <v>indie rock</v>
      </c>
    </row>
    <row r="2102" spans="1:20" ht="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9">
        <f>(((I2102/60)/60/24)+DATE(1970,1,1)+(-5/24))</f>
        <v>41089.957638888889</v>
      </c>
      <c r="K2102">
        <v>1339704141</v>
      </c>
      <c r="L2102" s="19">
        <f>(((K2102/60)/60/24)+DATE(1970,1,1)+(-5/24))</f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5">
        <f>E2102/D2102</f>
        <v>1.3666666666666667</v>
      </c>
      <c r="R2102" s="8">
        <f>E2102/N2102</f>
        <v>30.37037037037037</v>
      </c>
      <c r="S2102" s="9" t="str">
        <f>LEFT(P2102, SEARCH("/",P2102,1)-1)</f>
        <v>music</v>
      </c>
      <c r="T2102" s="9" t="str">
        <f>RIGHT(P2102,LEN(P2102)-SEARCH("/",P2102,1))</f>
        <v>indie rock</v>
      </c>
    </row>
    <row r="2103" spans="1:20" ht="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9">
        <f>(((I2103/60)/60/24)+DATE(1970,1,1)+(-5/24))</f>
        <v>40951.941134259258</v>
      </c>
      <c r="K2103">
        <v>1323920114</v>
      </c>
      <c r="L2103" s="19">
        <f>(((K2103/60)/60/24)+DATE(1970,1,1)+(-5/24))</f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5">
        <f>E2103/D2103</f>
        <v>1.1325000000000001</v>
      </c>
      <c r="R2103" s="8">
        <f>E2103/N2103</f>
        <v>51.477272727272727</v>
      </c>
      <c r="S2103" s="9" t="str">
        <f>LEFT(P2103, SEARCH("/",P2103,1)-1)</f>
        <v>music</v>
      </c>
      <c r="T2103" s="9" t="str">
        <f>RIGHT(P2103,LEN(P2103)-SEARCH("/",P2103,1))</f>
        <v>indie rock</v>
      </c>
    </row>
    <row r="2104" spans="1:20" ht="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9">
        <f>(((I2104/60)/60/24)+DATE(1970,1,1)+(-5/24))</f>
        <v>40668.660277777773</v>
      </c>
      <c r="K2104">
        <v>1302036648</v>
      </c>
      <c r="L2104" s="19">
        <f>(((K2104/60)/60/24)+DATE(1970,1,1)+(-5/24))</f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5">
        <f>E2104/D2104</f>
        <v>1.36</v>
      </c>
      <c r="R2104" s="8">
        <f>E2104/N2104</f>
        <v>35.789473684210527</v>
      </c>
      <c r="S2104" s="9" t="str">
        <f>LEFT(P2104, SEARCH("/",P2104,1)-1)</f>
        <v>music</v>
      </c>
      <c r="T2104" s="9" t="str">
        <f>RIGHT(P2104,LEN(P2104)-SEARCH("/",P2104,1))</f>
        <v>indie rock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9">
        <f>(((I2105/60)/60/24)+DATE(1970,1,1)+(-5/24))</f>
        <v>41222.588275462964</v>
      </c>
      <c r="K2105">
        <v>1349892427</v>
      </c>
      <c r="L2105" s="19">
        <f>(((K2105/60)/60/24)+DATE(1970,1,1)+(-5/24))</f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5">
        <f>E2105/D2105</f>
        <v>1.4612318374694613</v>
      </c>
      <c r="R2105" s="8">
        <f>E2105/N2105</f>
        <v>98.817391304347822</v>
      </c>
      <c r="S2105" s="9" t="str">
        <f>LEFT(P2105, SEARCH("/",P2105,1)-1)</f>
        <v>music</v>
      </c>
      <c r="T2105" s="9" t="str">
        <f>RIGHT(P2105,LEN(P2105)-SEARCH("/",P2105,1))</f>
        <v>indie rock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9">
        <f>(((I2106/60)/60/24)+DATE(1970,1,1)+(-5/24))</f>
        <v>41424.791666666664</v>
      </c>
      <c r="K2106">
        <v>1367286434</v>
      </c>
      <c r="L2106" s="19">
        <f>(((K2106/60)/60/24)+DATE(1970,1,1)+(-5/24))</f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5">
        <f>E2106/D2106</f>
        <v>1.2949999999999999</v>
      </c>
      <c r="R2106" s="8">
        <f>E2106/N2106</f>
        <v>28</v>
      </c>
      <c r="S2106" s="9" t="str">
        <f>LEFT(P2106, SEARCH("/",P2106,1)-1)</f>
        <v>music</v>
      </c>
      <c r="T2106" s="9" t="str">
        <f>RIGHT(P2106,LEN(P2106)-SEARCH("/",P2106,1))</f>
        <v>indie rock</v>
      </c>
    </row>
    <row r="2107" spans="1:20" ht="30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9">
        <f>(((I2107/60)/60/24)+DATE(1970,1,1)+(-5/24))</f>
        <v>41963.958333333336</v>
      </c>
      <c r="K2107">
        <v>1415472953</v>
      </c>
      <c r="L2107" s="19">
        <f>(((K2107/60)/60/24)+DATE(1970,1,1)+(-5/24))</f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5">
        <f>E2107/D2107</f>
        <v>2.54</v>
      </c>
      <c r="R2107" s="8">
        <f>E2107/N2107</f>
        <v>51.313131313131315</v>
      </c>
      <c r="S2107" s="9" t="str">
        <f>LEFT(P2107, SEARCH("/",P2107,1)-1)</f>
        <v>music</v>
      </c>
      <c r="T2107" s="9" t="str">
        <f>RIGHT(P2107,LEN(P2107)-SEARCH("/",P2107,1))</f>
        <v>indie rock</v>
      </c>
    </row>
    <row r="2108" spans="1:20" ht="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9">
        <f>(((I2108/60)/60/24)+DATE(1970,1,1)+(-5/24))</f>
        <v>41300.006643518514</v>
      </c>
      <c r="K2108">
        <v>1356584974</v>
      </c>
      <c r="L2108" s="19">
        <f>(((K2108/60)/60/24)+DATE(1970,1,1)+(-5/24))</f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5">
        <f>E2108/D2108</f>
        <v>1.0704545454545455</v>
      </c>
      <c r="R2108" s="8">
        <f>E2108/N2108</f>
        <v>53.522727272727273</v>
      </c>
      <c r="S2108" s="9" t="str">
        <f>LEFT(P2108, SEARCH("/",P2108,1)-1)</f>
        <v>music</v>
      </c>
      <c r="T2108" s="9" t="str">
        <f>RIGHT(P2108,LEN(P2108)-SEARCH("/",P2108,1))</f>
        <v>indie rock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9">
        <f>(((I2109/60)/60/24)+DATE(1970,1,1)+(-5/24))</f>
        <v>41955.543900462959</v>
      </c>
      <c r="K2109">
        <v>1413997393</v>
      </c>
      <c r="L2109" s="19">
        <f>(((K2109/60)/60/24)+DATE(1970,1,1)+(-5/24))</f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5">
        <f>E2109/D2109</f>
        <v>1.0773299999999999</v>
      </c>
      <c r="R2109" s="8">
        <f>E2109/N2109</f>
        <v>37.149310344827583</v>
      </c>
      <c r="S2109" s="9" t="str">
        <f>LEFT(P2109, SEARCH("/",P2109,1)-1)</f>
        <v>music</v>
      </c>
      <c r="T2109" s="9" t="str">
        <f>RIGHT(P2109,LEN(P2109)-SEARCH("/",P2109,1))</f>
        <v>indie rock</v>
      </c>
    </row>
    <row r="2110" spans="1:20" ht="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9">
        <f>(((I2110/60)/60/24)+DATE(1970,1,1)+(-5/24))</f>
        <v>41161.954861111109</v>
      </c>
      <c r="K2110">
        <v>1344917580</v>
      </c>
      <c r="L2110" s="19">
        <f>(((K2110/60)/60/24)+DATE(1970,1,1)+(-5/24))</f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5">
        <f>E2110/D2110</f>
        <v>1.0731250000000001</v>
      </c>
      <c r="R2110" s="8">
        <f>E2110/N2110</f>
        <v>89.895287958115176</v>
      </c>
      <c r="S2110" s="9" t="str">
        <f>LEFT(P2110, SEARCH("/",P2110,1)-1)</f>
        <v>music</v>
      </c>
      <c r="T2110" s="9" t="str">
        <f>RIGHT(P2110,LEN(P2110)-SEARCH("/",P2110,1))</f>
        <v>indie rock</v>
      </c>
    </row>
    <row r="2111" spans="1:20" ht="30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9">
        <f>(((I2111/60)/60/24)+DATE(1970,1,1)+(-5/24))</f>
        <v>42190.500196759262</v>
      </c>
      <c r="K2111">
        <v>1433523617</v>
      </c>
      <c r="L2111" s="19">
        <f>(((K2111/60)/60/24)+DATE(1970,1,1)+(-5/24))</f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5">
        <f>E2111/D2111</f>
        <v>1.06525</v>
      </c>
      <c r="R2111" s="8">
        <f>E2111/N2111</f>
        <v>106.52500000000001</v>
      </c>
      <c r="S2111" s="9" t="str">
        <f>LEFT(P2111, SEARCH("/",P2111,1)-1)</f>
        <v>music</v>
      </c>
      <c r="T2111" s="9" t="str">
        <f>RIGHT(P2111,LEN(P2111)-SEARCH("/",P2111,1))</f>
        <v>indie rock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9">
        <f>(((I2112/60)/60/24)+DATE(1970,1,1)+(-5/24))</f>
        <v>41786.999305555553</v>
      </c>
      <c r="K2112">
        <v>1398873969</v>
      </c>
      <c r="L2112" s="19">
        <f>(((K2112/60)/60/24)+DATE(1970,1,1)+(-5/24))</f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5">
        <f>E2112/D2112</f>
        <v>1.0035000000000001</v>
      </c>
      <c r="R2112" s="8">
        <f>E2112/N2112</f>
        <v>52.815789473684212</v>
      </c>
      <c r="S2112" s="9" t="str">
        <f>LEFT(P2112, SEARCH("/",P2112,1)-1)</f>
        <v>music</v>
      </c>
      <c r="T2112" s="9" t="str">
        <f>RIGHT(P2112,LEN(P2112)-SEARCH("/",P2112,1))</f>
        <v>indie rock</v>
      </c>
    </row>
    <row r="2113" spans="1:20" ht="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9">
        <f>(((I2113/60)/60/24)+DATE(1970,1,1)+(-5/24))</f>
        <v>40769.833333333328</v>
      </c>
      <c r="K2113">
        <v>1307594625</v>
      </c>
      <c r="L2113" s="19">
        <f>(((K2113/60)/60/24)+DATE(1970,1,1)+(-5/24))</f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5">
        <f>E2113/D2113</f>
        <v>1.0649999999999999</v>
      </c>
      <c r="R2113" s="8">
        <f>E2113/N2113</f>
        <v>54.615384615384613</v>
      </c>
      <c r="S2113" s="9" t="str">
        <f>LEFT(P2113, SEARCH("/",P2113,1)-1)</f>
        <v>music</v>
      </c>
      <c r="T2113" s="9" t="str">
        <f>RIGHT(P2113,LEN(P2113)-SEARCH("/",P2113,1))</f>
        <v>indie rock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9">
        <f>(((I2114/60)/60/24)+DATE(1970,1,1)+(-5/24))</f>
        <v>41379.719826388886</v>
      </c>
      <c r="K2114">
        <v>1364854593</v>
      </c>
      <c r="L2114" s="19">
        <f>(((K2114/60)/60/24)+DATE(1970,1,1)+(-5/24))</f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5">
        <f>E2114/D2114</f>
        <v>1</v>
      </c>
      <c r="R2114" s="8">
        <f>E2114/N2114</f>
        <v>27.272727272727273</v>
      </c>
      <c r="S2114" s="9" t="str">
        <f>LEFT(P2114, SEARCH("/",P2114,1)-1)</f>
        <v>music</v>
      </c>
      <c r="T2114" s="9" t="str">
        <f>RIGHT(P2114,LEN(P2114)-SEARCH("/",P2114,1))</f>
        <v>indie rock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9">
        <f>(((I2115/60)/60/24)+DATE(1970,1,1)+(-5/24))</f>
        <v>41905.657129629624</v>
      </c>
      <c r="K2115">
        <v>1408481176</v>
      </c>
      <c r="L2115" s="19">
        <f>(((K2115/60)/60/24)+DATE(1970,1,1)+(-5/24))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5">
        <f>E2115/D2115</f>
        <v>1.0485714285714285</v>
      </c>
      <c r="R2115" s="8">
        <f>E2115/N2115</f>
        <v>68.598130841121488</v>
      </c>
      <c r="S2115" s="9" t="str">
        <f>LEFT(P2115, SEARCH("/",P2115,1)-1)</f>
        <v>music</v>
      </c>
      <c r="T2115" s="9" t="str">
        <f>RIGHT(P2115,LEN(P2115)-SEARCH("/",P2115,1))</f>
        <v>indie rock</v>
      </c>
    </row>
    <row r="2116" spans="1:20" ht="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9">
        <f>(((I2116/60)/60/24)+DATE(1970,1,1)+(-5/24))</f>
        <v>40520.999305555553</v>
      </c>
      <c r="K2116">
        <v>1286480070</v>
      </c>
      <c r="L2116" s="19">
        <f>(((K2116/60)/60/24)+DATE(1970,1,1)+(-5/24))</f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5">
        <f>E2116/D2116</f>
        <v>1.0469999999999999</v>
      </c>
      <c r="R2116" s="8">
        <f>E2116/N2116</f>
        <v>35.612244897959187</v>
      </c>
      <c r="S2116" s="9" t="str">
        <f>LEFT(P2116, SEARCH("/",P2116,1)-1)</f>
        <v>music</v>
      </c>
      <c r="T2116" s="9" t="str">
        <f>RIGHT(P2116,LEN(P2116)-SEARCH("/",P2116,1))</f>
        <v>indie rock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9">
        <f>(((I2117/60)/60/24)+DATE(1970,1,1)+(-5/24))</f>
        <v>40593.872696759259</v>
      </c>
      <c r="K2117">
        <v>1295575001</v>
      </c>
      <c r="L2117" s="19">
        <f>(((K2117/60)/60/24)+DATE(1970,1,1)+(-5/24))</f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5">
        <f>E2117/D2117</f>
        <v>2.2566666666666668</v>
      </c>
      <c r="R2117" s="8">
        <f>E2117/N2117</f>
        <v>94.027777777777771</v>
      </c>
      <c r="S2117" s="9" t="str">
        <f>LEFT(P2117, SEARCH("/",P2117,1)-1)</f>
        <v>music</v>
      </c>
      <c r="T2117" s="9" t="str">
        <f>RIGHT(P2117,LEN(P2117)-SEARCH("/",P2117,1))</f>
        <v>indie rock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9">
        <f>(((I2118/60)/60/24)+DATE(1970,1,1)+(-5/24))</f>
        <v>41184.569479166668</v>
      </c>
      <c r="K2118">
        <v>1345056003</v>
      </c>
      <c r="L2118" s="19">
        <f>(((K2118/60)/60/24)+DATE(1970,1,1)+(-5/24))</f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5">
        <f>E2118/D2118</f>
        <v>1.0090416666666666</v>
      </c>
      <c r="R2118" s="8">
        <f>E2118/N2118</f>
        <v>526.45652173913038</v>
      </c>
      <c r="S2118" s="9" t="str">
        <f>LEFT(P2118, SEARCH("/",P2118,1)-1)</f>
        <v>music</v>
      </c>
      <c r="T2118" s="9" t="str">
        <f>RIGHT(P2118,LEN(P2118)-SEARCH("/",P2118,1))</f>
        <v>indie rock</v>
      </c>
    </row>
    <row r="2119" spans="1:20" ht="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9">
        <f>(((I2119/60)/60/24)+DATE(1970,1,1)+(-5/24))</f>
        <v>42303.999305555553</v>
      </c>
      <c r="K2119">
        <v>1444699549</v>
      </c>
      <c r="L2119" s="19">
        <f>(((K2119/60)/60/24)+DATE(1970,1,1)+(-5/24))</f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5">
        <f>E2119/D2119</f>
        <v>1.4775</v>
      </c>
      <c r="R2119" s="8">
        <f>E2119/N2119</f>
        <v>50.657142857142858</v>
      </c>
      <c r="S2119" s="9" t="str">
        <f>LEFT(P2119, SEARCH("/",P2119,1)-1)</f>
        <v>music</v>
      </c>
      <c r="T2119" s="9" t="str">
        <f>RIGHT(P2119,LEN(P2119)-SEARCH("/",P2119,1))</f>
        <v>indie rock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9">
        <f>(((I2120/60)/60/24)+DATE(1970,1,1)+(-5/24))</f>
        <v>40748.631203703699</v>
      </c>
      <c r="K2120">
        <v>1308946136</v>
      </c>
      <c r="L2120" s="19">
        <f>(((K2120/60)/60/24)+DATE(1970,1,1)+(-5/24))</f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5">
        <f>E2120/D2120</f>
        <v>1.3461099999999999</v>
      </c>
      <c r="R2120" s="8">
        <f>E2120/N2120</f>
        <v>79.182941176470578</v>
      </c>
      <c r="S2120" s="9" t="str">
        <f>LEFT(P2120, SEARCH("/",P2120,1)-1)</f>
        <v>music</v>
      </c>
      <c r="T2120" s="9" t="str">
        <f>RIGHT(P2120,LEN(P2120)-SEARCH("/",P2120,1))</f>
        <v>indie rock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9">
        <f>(((I2121/60)/60/24)+DATE(1970,1,1)+(-5/24))</f>
        <v>41136.921817129631</v>
      </c>
      <c r="K2121">
        <v>1342494445</v>
      </c>
      <c r="L2121" s="19">
        <f>(((K2121/60)/60/24)+DATE(1970,1,1)+(-5/24))</f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5">
        <f>E2121/D2121</f>
        <v>1.0075000000000001</v>
      </c>
      <c r="R2121" s="8">
        <f>E2121/N2121</f>
        <v>91.590909090909093</v>
      </c>
      <c r="S2121" s="9" t="str">
        <f>LEFT(P2121, SEARCH("/",P2121,1)-1)</f>
        <v>music</v>
      </c>
      <c r="T2121" s="9" t="str">
        <f>RIGHT(P2121,LEN(P2121)-SEARCH("/",P2121,1))</f>
        <v>indie rock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9">
        <f>(((I2122/60)/60/24)+DATE(1970,1,1)+(-5/24))</f>
        <v>41640.756203703699</v>
      </c>
      <c r="K2122">
        <v>1384384136</v>
      </c>
      <c r="L2122" s="19">
        <f>(((K2122/60)/60/24)+DATE(1970,1,1)+(-5/24))</f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5">
        <f>E2122/D2122</f>
        <v>1.00880375</v>
      </c>
      <c r="R2122" s="8">
        <f>E2122/N2122</f>
        <v>116.96275362318841</v>
      </c>
      <c r="S2122" s="9" t="str">
        <f>LEFT(P2122, SEARCH("/",P2122,1)-1)</f>
        <v>music</v>
      </c>
      <c r="T2122" s="9" t="str">
        <f>RIGHT(P2122,LEN(P2122)-SEARCH("/",P2122,1))</f>
        <v>indie rock</v>
      </c>
    </row>
    <row r="2123" spans="1:20" ht="30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9">
        <f>(((I2123/60)/60/24)+DATE(1970,1,1)+(-5/24))</f>
        <v>42746.534120370365</v>
      </c>
      <c r="K2123">
        <v>1481564948</v>
      </c>
      <c r="L2123" s="19">
        <f>(((K2123/60)/60/24)+DATE(1970,1,1)+(-5/24))</f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5">
        <f>E2123/D2123</f>
        <v>5.6800000000000002E-3</v>
      </c>
      <c r="R2123" s="8">
        <f>E2123/N2123</f>
        <v>28.4</v>
      </c>
      <c r="S2123" s="9" t="str">
        <f>LEFT(P2123, SEARCH("/",P2123,1)-1)</f>
        <v>games</v>
      </c>
      <c r="T2123" s="9" t="str">
        <f>RIGHT(P2123,LEN(P2123)-SEARCH("/",P2123,1))</f>
        <v>video games</v>
      </c>
    </row>
    <row r="2124" spans="1:20" ht="30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9">
        <f>(((I2124/60)/60/24)+DATE(1970,1,1)+(-5/24))</f>
        <v>42742.092233796291</v>
      </c>
      <c r="K2124">
        <v>1481181169</v>
      </c>
      <c r="L2124" s="19">
        <f>(((K2124/60)/60/24)+DATE(1970,1,1)+(-5/24))</f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5">
        <f>E2124/D2124</f>
        <v>3.875E-3</v>
      </c>
      <c r="R2124" s="8">
        <f>E2124/N2124</f>
        <v>103.33333333333333</v>
      </c>
      <c r="S2124" s="9" t="str">
        <f>LEFT(P2124, SEARCH("/",P2124,1)-1)</f>
        <v>games</v>
      </c>
      <c r="T2124" s="9" t="str">
        <f>RIGHT(P2124,LEN(P2124)-SEARCH("/",P2124,1))</f>
        <v>video games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9">
        <f>(((I2125/60)/60/24)+DATE(1970,1,1)+(-5/24))</f>
        <v>40252.082638888889</v>
      </c>
      <c r="K2125">
        <v>1263982307</v>
      </c>
      <c r="L2125" s="19">
        <f>(((K2125/60)/60/24)+DATE(1970,1,1)+(-5/24))</f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5">
        <f>E2125/D2125</f>
        <v>0.1</v>
      </c>
      <c r="R2125" s="8">
        <f>E2125/N2125</f>
        <v>10</v>
      </c>
      <c r="S2125" s="9" t="str">
        <f>LEFT(P2125, SEARCH("/",P2125,1)-1)</f>
        <v>games</v>
      </c>
      <c r="T2125" s="9" t="str">
        <f>RIGHT(P2125,LEN(P2125)-SEARCH("/",P2125,1))</f>
        <v>video games</v>
      </c>
    </row>
    <row r="2126" spans="1:20" ht="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9">
        <f>(((I2126/60)/60/24)+DATE(1970,1,1)+(-5/24))</f>
        <v>40512</v>
      </c>
      <c r="K2126">
        <v>1286930435</v>
      </c>
      <c r="L2126" s="19">
        <f>(((K2126/60)/60/24)+DATE(1970,1,1)+(-5/24))</f>
        <v>40463.819849537031</v>
      </c>
      <c r="M2126" t="b">
        <v>0</v>
      </c>
      <c r="N2126">
        <v>5</v>
      </c>
      <c r="O2126" t="b">
        <v>0</v>
      </c>
      <c r="P2126" t="s">
        <v>8282</v>
      </c>
      <c r="Q2126" s="5">
        <f>E2126/D2126</f>
        <v>0.10454545454545454</v>
      </c>
      <c r="R2126" s="8">
        <f>E2126/N2126</f>
        <v>23</v>
      </c>
      <c r="S2126" s="9" t="str">
        <f>LEFT(P2126, SEARCH("/",P2126,1)-1)</f>
        <v>games</v>
      </c>
      <c r="T2126" s="9" t="str">
        <f>RIGHT(P2126,LEN(P2126)-SEARCH("/",P2126,1))</f>
        <v>video games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9">
        <f>(((I2127/60)/60/24)+DATE(1970,1,1)+(-5/24))</f>
        <v>42220.815196759257</v>
      </c>
      <c r="K2127">
        <v>1436142833</v>
      </c>
      <c r="L2127" s="19">
        <f>(((K2127/60)/60/24)+DATE(1970,1,1)+(-5/24))</f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5">
        <f>E2127/D2127</f>
        <v>1.4200000000000001E-2</v>
      </c>
      <c r="R2127" s="8">
        <f>E2127/N2127</f>
        <v>31.555555555555557</v>
      </c>
      <c r="S2127" s="9" t="str">
        <f>LEFT(P2127, SEARCH("/",P2127,1)-1)</f>
        <v>games</v>
      </c>
      <c r="T2127" s="9" t="str">
        <f>RIGHT(P2127,LEN(P2127)-SEARCH("/",P2127,1))</f>
        <v>video games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9">
        <f>(((I2128/60)/60/24)+DATE(1970,1,1)+(-5/24))</f>
        <v>41981.76489583333</v>
      </c>
      <c r="K2128">
        <v>1415488887</v>
      </c>
      <c r="L2128" s="19">
        <f>(((K2128/60)/60/24)+DATE(1970,1,1)+(-5/24))</f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5">
        <f>E2128/D2128</f>
        <v>5.0000000000000001E-4</v>
      </c>
      <c r="R2128" s="8">
        <f>E2128/N2128</f>
        <v>5</v>
      </c>
      <c r="S2128" s="9" t="str">
        <f>LEFT(P2128, SEARCH("/",P2128,1)-1)</f>
        <v>games</v>
      </c>
      <c r="T2128" s="9" t="str">
        <f>RIGHT(P2128,LEN(P2128)-SEARCH("/",P2128,1))</f>
        <v>video games</v>
      </c>
    </row>
    <row r="2129" spans="1:2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9">
        <f>(((I2129/60)/60/24)+DATE(1970,1,1)+(-5/24))</f>
        <v>42075.255358796298</v>
      </c>
      <c r="K2129">
        <v>1423570063</v>
      </c>
      <c r="L2129" s="19">
        <f>(((K2129/60)/60/24)+DATE(1970,1,1)+(-5/24))</f>
        <v>42045.297025462954</v>
      </c>
      <c r="M2129" t="b">
        <v>0</v>
      </c>
      <c r="N2129">
        <v>236</v>
      </c>
      <c r="O2129" t="b">
        <v>0</v>
      </c>
      <c r="P2129" t="s">
        <v>8282</v>
      </c>
      <c r="Q2129" s="5">
        <f>E2129/D2129</f>
        <v>0.28842857142857142</v>
      </c>
      <c r="R2129" s="8">
        <f>E2129/N2129</f>
        <v>34.220338983050844</v>
      </c>
      <c r="S2129" s="9" t="str">
        <f>LEFT(P2129, SEARCH("/",P2129,1)-1)</f>
        <v>games</v>
      </c>
      <c r="T2129" s="9" t="str">
        <f>RIGHT(P2129,LEN(P2129)-SEARCH("/",P2129,1))</f>
        <v>video games</v>
      </c>
    </row>
    <row r="2130" spans="1:20" ht="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9">
        <f>(((I2130/60)/60/24)+DATE(1970,1,1)+(-5/24))</f>
        <v>41903.564456018517</v>
      </c>
      <c r="K2130">
        <v>1406140369</v>
      </c>
      <c r="L2130" s="19">
        <f>(((K2130/60)/60/24)+DATE(1970,1,1)+(-5/24))</f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5">
        <f>E2130/D2130</f>
        <v>1.6666666666666668E-3</v>
      </c>
      <c r="R2130" s="8">
        <f>E2130/N2130</f>
        <v>25</v>
      </c>
      <c r="S2130" s="9" t="str">
        <f>LEFT(P2130, SEARCH("/",P2130,1)-1)</f>
        <v>games</v>
      </c>
      <c r="T2130" s="9" t="str">
        <f>RIGHT(P2130,LEN(P2130)-SEARCH("/",P2130,1))</f>
        <v>video games</v>
      </c>
    </row>
    <row r="2131" spans="1:20" ht="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9">
        <f>(((I2131/60)/60/24)+DATE(1970,1,1)+(-5/24))</f>
        <v>42438.815972222219</v>
      </c>
      <c r="K2131">
        <v>1454978100</v>
      </c>
      <c r="L2131" s="19">
        <f>(((K2131/60)/60/24)+DATE(1970,1,1)+(-5/24))</f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5">
        <f>E2131/D2131</f>
        <v>0.11799999999999999</v>
      </c>
      <c r="R2131" s="8">
        <f>E2131/N2131</f>
        <v>19.666666666666668</v>
      </c>
      <c r="S2131" s="9" t="str">
        <f>LEFT(P2131, SEARCH("/",P2131,1)-1)</f>
        <v>games</v>
      </c>
      <c r="T2131" s="9" t="str">
        <f>RIGHT(P2131,LEN(P2131)-SEARCH("/",P2131,1))</f>
        <v>video games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9">
        <f>(((I2132/60)/60/24)+DATE(1970,1,1)+(-5/24))</f>
        <v>41866.87804398148</v>
      </c>
      <c r="K2132">
        <v>1405130663</v>
      </c>
      <c r="L2132" s="19">
        <f>(((K2132/60)/60/24)+DATE(1970,1,1)+(-5/24))</f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5">
        <f>E2132/D2132</f>
        <v>2.0238095238095236E-3</v>
      </c>
      <c r="R2132" s="8">
        <f>E2132/N2132</f>
        <v>21.25</v>
      </c>
      <c r="S2132" s="9" t="str">
        <f>LEFT(P2132, SEARCH("/",P2132,1)-1)</f>
        <v>games</v>
      </c>
      <c r="T2132" s="9" t="str">
        <f>RIGHT(P2132,LEN(P2132)-SEARCH("/",P2132,1))</f>
        <v>video games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9">
        <f>(((I2133/60)/60/24)+DATE(1970,1,1)+(-5/24))</f>
        <v>42196.998738425922</v>
      </c>
      <c r="K2133">
        <v>1434085091</v>
      </c>
      <c r="L2133" s="19">
        <f>(((K2133/60)/60/24)+DATE(1970,1,1)+(-5/24))</f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5">
        <f>E2133/D2133</f>
        <v>0.05</v>
      </c>
      <c r="R2133" s="8">
        <f>E2133/N2133</f>
        <v>8.3333333333333339</v>
      </c>
      <c r="S2133" s="9" t="str">
        <f>LEFT(P2133, SEARCH("/",P2133,1)-1)</f>
        <v>games</v>
      </c>
      <c r="T2133" s="9" t="str">
        <f>RIGHT(P2133,LEN(P2133)-SEARCH("/",P2133,1))</f>
        <v>video games</v>
      </c>
    </row>
    <row r="2134" spans="1:20" ht="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9">
        <f>(((I2134/60)/60/24)+DATE(1970,1,1)+(-5/24))</f>
        <v>41673.27884259259</v>
      </c>
      <c r="K2134">
        <v>1388835692</v>
      </c>
      <c r="L2134" s="19">
        <f>(((K2134/60)/60/24)+DATE(1970,1,1)+(-5/24))</f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5">
        <f>E2134/D2134</f>
        <v>2.1129899999999997E-2</v>
      </c>
      <c r="R2134" s="8">
        <f>E2134/N2134</f>
        <v>21.34333333333333</v>
      </c>
      <c r="S2134" s="9" t="str">
        <f>LEFT(P2134, SEARCH("/",P2134,1)-1)</f>
        <v>games</v>
      </c>
      <c r="T2134" s="9" t="str">
        <f>RIGHT(P2134,LEN(P2134)-SEARCH("/",P2134,1))</f>
        <v>video games</v>
      </c>
    </row>
    <row r="2135" spans="1:20" ht="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9">
        <f>(((I2135/60)/60/24)+DATE(1970,1,1)+(-5/24))</f>
        <v>40657.082638888889</v>
      </c>
      <c r="K2135">
        <v>1300328399</v>
      </c>
      <c r="L2135" s="19">
        <f>(((K2135/60)/60/24)+DATE(1970,1,1)+(-5/24))</f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5">
        <f>E2135/D2135</f>
        <v>1.6E-2</v>
      </c>
      <c r="R2135" s="8">
        <f>E2135/N2135</f>
        <v>5.333333333333333</v>
      </c>
      <c r="S2135" s="9" t="str">
        <f>LEFT(P2135, SEARCH("/",P2135,1)-1)</f>
        <v>games</v>
      </c>
      <c r="T2135" s="9" t="str">
        <f>RIGHT(P2135,LEN(P2135)-SEARCH("/",P2135,1))</f>
        <v>video games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9">
        <f>(((I2136/60)/60/24)+DATE(1970,1,1)+(-5/24))</f>
        <v>41391.678136574068</v>
      </c>
      <c r="K2136">
        <v>1364505391</v>
      </c>
      <c r="L2136" s="19">
        <f>(((K2136/60)/60/24)+DATE(1970,1,1)+(-5/24))</f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5">
        <f>E2136/D2136</f>
        <v>1.7333333333333333E-2</v>
      </c>
      <c r="R2136" s="8">
        <f>E2136/N2136</f>
        <v>34.666666666666664</v>
      </c>
      <c r="S2136" s="9" t="str">
        <f>LEFT(P2136, SEARCH("/",P2136,1)-1)</f>
        <v>games</v>
      </c>
      <c r="T2136" s="9" t="str">
        <f>RIGHT(P2136,LEN(P2136)-SEARCH("/",P2136,1))</f>
        <v>video games</v>
      </c>
    </row>
    <row r="2137" spans="1:20" ht="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9">
        <f>(((I2137/60)/60/24)+DATE(1970,1,1)+(-5/24))</f>
        <v>41186.755011574067</v>
      </c>
      <c r="K2137">
        <v>1346800033</v>
      </c>
      <c r="L2137" s="19">
        <f>(((K2137/60)/60/24)+DATE(1970,1,1)+(-5/24))</f>
        <v>41156.755011574067</v>
      </c>
      <c r="M2137" t="b">
        <v>0</v>
      </c>
      <c r="N2137">
        <v>22</v>
      </c>
      <c r="O2137" t="b">
        <v>0</v>
      </c>
      <c r="P2137" t="s">
        <v>8282</v>
      </c>
      <c r="Q2137" s="5">
        <f>E2137/D2137</f>
        <v>9.5600000000000004E-2</v>
      </c>
      <c r="R2137" s="8">
        <f>E2137/N2137</f>
        <v>21.727272727272727</v>
      </c>
      <c r="S2137" s="9" t="str">
        <f>LEFT(P2137, SEARCH("/",P2137,1)-1)</f>
        <v>games</v>
      </c>
      <c r="T2137" s="9" t="str">
        <f>RIGHT(P2137,LEN(P2137)-SEARCH("/",P2137,1))</f>
        <v>video games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9">
        <f>(((I2138/60)/60/24)+DATE(1970,1,1)+(-5/24))</f>
        <v>41566.300763888888</v>
      </c>
      <c r="K2138">
        <v>1379592786</v>
      </c>
      <c r="L2138" s="19">
        <f>(((K2138/60)/60/24)+DATE(1970,1,1)+(-5/24))</f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5">
        <f>E2138/D2138</f>
        <v>5.9612499999999998E-4</v>
      </c>
      <c r="R2138" s="8">
        <f>E2138/N2138</f>
        <v>11.922499999999999</v>
      </c>
      <c r="S2138" s="9" t="str">
        <f>LEFT(P2138, SEARCH("/",P2138,1)-1)</f>
        <v>games</v>
      </c>
      <c r="T2138" s="9" t="str">
        <f>RIGHT(P2138,LEN(P2138)-SEARCH("/",P2138,1))</f>
        <v>video games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9">
        <f>(((I2139/60)/60/24)+DATE(1970,1,1)+(-5/24))</f>
        <v>41978.562835648147</v>
      </c>
      <c r="K2139">
        <v>1415212229</v>
      </c>
      <c r="L2139" s="19">
        <f>(((K2139/60)/60/24)+DATE(1970,1,1)+(-5/24))</f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5">
        <f>E2139/D2139</f>
        <v>0.28405999999999998</v>
      </c>
      <c r="R2139" s="8">
        <f>E2139/N2139</f>
        <v>26.59737827715356</v>
      </c>
      <c r="S2139" s="9" t="str">
        <f>LEFT(P2139, SEARCH("/",P2139,1)-1)</f>
        <v>games</v>
      </c>
      <c r="T2139" s="9" t="str">
        <f>RIGHT(P2139,LEN(P2139)-SEARCH("/",P2139,1))</f>
        <v>video games</v>
      </c>
    </row>
    <row r="2140" spans="1:20" ht="30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9">
        <f>(((I2140/60)/60/24)+DATE(1970,1,1)+(-5/24))</f>
        <v>41586.846516203703</v>
      </c>
      <c r="K2140">
        <v>1381364339</v>
      </c>
      <c r="L2140" s="19">
        <f>(((K2140/60)/60/24)+DATE(1970,1,1)+(-5/24))</f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5">
        <f>E2140/D2140</f>
        <v>0.128</v>
      </c>
      <c r="R2140" s="8">
        <f>E2140/N2140</f>
        <v>10.666666666666666</v>
      </c>
      <c r="S2140" s="9" t="str">
        <f>LEFT(P2140, SEARCH("/",P2140,1)-1)</f>
        <v>games</v>
      </c>
      <c r="T2140" s="9" t="str">
        <f>RIGHT(P2140,LEN(P2140)-SEARCH("/",P2140,1))</f>
        <v>video games</v>
      </c>
    </row>
    <row r="2141" spans="1:20" ht="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9">
        <f>(((I2141/60)/60/24)+DATE(1970,1,1)+(-5/24))</f>
        <v>42677.541759259257</v>
      </c>
      <c r="K2141">
        <v>1475604008</v>
      </c>
      <c r="L2141" s="19">
        <f>(((K2141/60)/60/24)+DATE(1970,1,1)+(-5/24))</f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5">
        <f>E2141/D2141</f>
        <v>5.4199999999999998E-2</v>
      </c>
      <c r="R2141" s="8">
        <f>E2141/N2141</f>
        <v>29.035714285714285</v>
      </c>
      <c r="S2141" s="9" t="str">
        <f>LEFT(P2141, SEARCH("/",P2141,1)-1)</f>
        <v>games</v>
      </c>
      <c r="T2141" s="9" t="str">
        <f>RIGHT(P2141,LEN(P2141)-SEARCH("/",P2141,1))</f>
        <v>video games</v>
      </c>
    </row>
    <row r="2142" spans="1:20" ht="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9">
        <f>(((I2142/60)/60/24)+DATE(1970,1,1)+(-5/24))</f>
        <v>41285.625277777777</v>
      </c>
      <c r="K2142">
        <v>1355342424</v>
      </c>
      <c r="L2142" s="19">
        <f>(((K2142/60)/60/24)+DATE(1970,1,1)+(-5/24))</f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5">
        <f>E2142/D2142</f>
        <v>1.1199999999999999E-3</v>
      </c>
      <c r="R2142" s="8">
        <f>E2142/N2142</f>
        <v>50.909090909090907</v>
      </c>
      <c r="S2142" s="9" t="str">
        <f>LEFT(P2142, SEARCH("/",P2142,1)-1)</f>
        <v>games</v>
      </c>
      <c r="T2142" s="9" t="str">
        <f>RIGHT(P2142,LEN(P2142)-SEARCH("/",P2142,1))</f>
        <v>video games</v>
      </c>
    </row>
    <row r="2143" spans="1:20" ht="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9">
        <f>(((I2143/60)/60/24)+DATE(1970,1,1)+(-5/24))</f>
        <v>41957.068969907406</v>
      </c>
      <c r="K2143">
        <v>1413351559</v>
      </c>
      <c r="L2143" s="19">
        <f>(((K2143/60)/60/24)+DATE(1970,1,1)+(-5/24))</f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5">
        <f>E2143/D2143</f>
        <v>0</v>
      </c>
      <c r="R2143" s="8" t="e">
        <f>E2143/N2143</f>
        <v>#DIV/0!</v>
      </c>
      <c r="S2143" s="9" t="str">
        <f>LEFT(P2143, SEARCH("/",P2143,1)-1)</f>
        <v>games</v>
      </c>
      <c r="T2143" s="9" t="str">
        <f>RIGHT(P2143,LEN(P2143)-SEARCH("/",P2143,1))</f>
        <v>video games</v>
      </c>
    </row>
    <row r="2144" spans="1:20" ht="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9">
        <f>(((I2144/60)/60/24)+DATE(1970,1,1)+(-5/24))</f>
        <v>42368.493171296293</v>
      </c>
      <c r="K2144">
        <v>1449075010</v>
      </c>
      <c r="L2144" s="19">
        <f>(((K2144/60)/60/24)+DATE(1970,1,1)+(-5/24))</f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5">
        <f>E2144/D2144</f>
        <v>5.7238095238095241E-2</v>
      </c>
      <c r="R2144" s="8">
        <f>E2144/N2144</f>
        <v>50.083333333333336</v>
      </c>
      <c r="S2144" s="9" t="str">
        <f>LEFT(P2144, SEARCH("/",P2144,1)-1)</f>
        <v>games</v>
      </c>
      <c r="T2144" s="9" t="str">
        <f>RIGHT(P2144,LEN(P2144)-SEARCH("/",P2144,1))</f>
        <v>video games</v>
      </c>
    </row>
    <row r="2145" spans="1:20" ht="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9">
        <f>(((I2145/60)/60/24)+DATE(1970,1,1)+(-5/24))</f>
        <v>40380.583333333328</v>
      </c>
      <c r="K2145">
        <v>1275599812</v>
      </c>
      <c r="L2145" s="19">
        <f>(((K2145/60)/60/24)+DATE(1970,1,1)+(-5/24))</f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5">
        <f>E2145/D2145</f>
        <v>0.1125</v>
      </c>
      <c r="R2145" s="8">
        <f>E2145/N2145</f>
        <v>45</v>
      </c>
      <c r="S2145" s="9" t="str">
        <f>LEFT(P2145, SEARCH("/",P2145,1)-1)</f>
        <v>games</v>
      </c>
      <c r="T2145" s="9" t="str">
        <f>RIGHT(P2145,LEN(P2145)-SEARCH("/",P2145,1))</f>
        <v>video games</v>
      </c>
    </row>
    <row r="2146" spans="1:20" ht="30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9">
        <f>(((I2146/60)/60/24)+DATE(1970,1,1)+(-5/24))</f>
        <v>41531.338425925926</v>
      </c>
      <c r="K2146">
        <v>1376399240</v>
      </c>
      <c r="L2146" s="19">
        <f>(((K2146/60)/60/24)+DATE(1970,1,1)+(-5/24))</f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5">
        <f>E2146/D2146</f>
        <v>1.7098591549295775E-2</v>
      </c>
      <c r="R2146" s="8">
        <f>E2146/N2146</f>
        <v>25.291666666666668</v>
      </c>
      <c r="S2146" s="9" t="str">
        <f>LEFT(P2146, SEARCH("/",P2146,1)-1)</f>
        <v>games</v>
      </c>
      <c r="T2146" s="9" t="str">
        <f>RIGHT(P2146,LEN(P2146)-SEARCH("/",P2146,1))</f>
        <v>video games</v>
      </c>
    </row>
    <row r="2147" spans="1:20" ht="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9">
        <f>(((I2147/60)/60/24)+DATE(1970,1,1)+(-5/24))</f>
        <v>41605.070763888885</v>
      </c>
      <c r="K2147">
        <v>1382938914</v>
      </c>
      <c r="L2147" s="19">
        <f>(((K2147/60)/60/24)+DATE(1970,1,1)+(-5/24))</f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5">
        <f>E2147/D2147</f>
        <v>0.30433333333333334</v>
      </c>
      <c r="R2147" s="8">
        <f>E2147/N2147</f>
        <v>51.292134831460672</v>
      </c>
      <c r="S2147" s="9" t="str">
        <f>LEFT(P2147, SEARCH("/",P2147,1)-1)</f>
        <v>games</v>
      </c>
      <c r="T2147" s="9" t="str">
        <f>RIGHT(P2147,LEN(P2147)-SEARCH("/",P2147,1))</f>
        <v>video games</v>
      </c>
    </row>
    <row r="2148" spans="1:20" ht="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9">
        <f>(((I2148/60)/60/24)+DATE(1970,1,1)+(-5/24))</f>
        <v>42411.471180555549</v>
      </c>
      <c r="K2148">
        <v>1453997910</v>
      </c>
      <c r="L2148" s="19">
        <f>(((K2148/60)/60/24)+DATE(1970,1,1)+(-5/24))</f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5">
        <f>E2148/D2148</f>
        <v>2.0000000000000001E-4</v>
      </c>
      <c r="R2148" s="8">
        <f>E2148/N2148</f>
        <v>1</v>
      </c>
      <c r="S2148" s="9" t="str">
        <f>LEFT(P2148, SEARCH("/",P2148,1)-1)</f>
        <v>games</v>
      </c>
      <c r="T2148" s="9" t="str">
        <f>RIGHT(P2148,LEN(P2148)-SEARCH("/",P2148,1))</f>
        <v>video games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9">
        <f>(((I2149/60)/60/24)+DATE(1970,1,1)+(-5/24))</f>
        <v>41959.129027777781</v>
      </c>
      <c r="K2149">
        <v>1413356748</v>
      </c>
      <c r="L2149" s="19">
        <f>(((K2149/60)/60/24)+DATE(1970,1,1)+(-5/24))</f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5">
        <f>E2149/D2149</f>
        <v>6.9641025641025639E-3</v>
      </c>
      <c r="R2149" s="8">
        <f>E2149/N2149</f>
        <v>49.381818181818183</v>
      </c>
      <c r="S2149" s="9" t="str">
        <f>LEFT(P2149, SEARCH("/",P2149,1)-1)</f>
        <v>games</v>
      </c>
      <c r="T2149" s="9" t="str">
        <f>RIGHT(P2149,LEN(P2149)-SEARCH("/",P2149,1))</f>
        <v>video games</v>
      </c>
    </row>
    <row r="2150" spans="1:20" ht="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9">
        <f>(((I2150/60)/60/24)+DATE(1970,1,1)+(-5/24))</f>
        <v>42096.483587962961</v>
      </c>
      <c r="K2150">
        <v>1425404182</v>
      </c>
      <c r="L2150" s="19">
        <f>(((K2150/60)/60/24)+DATE(1970,1,1)+(-5/24))</f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5">
        <f>E2150/D2150</f>
        <v>0.02</v>
      </c>
      <c r="R2150" s="8">
        <f>E2150/N2150</f>
        <v>1</v>
      </c>
      <c r="S2150" s="9" t="str">
        <f>LEFT(P2150, SEARCH("/",P2150,1)-1)</f>
        <v>games</v>
      </c>
      <c r="T2150" s="9" t="str">
        <f>RIGHT(P2150,LEN(P2150)-SEARCH("/",P2150,1))</f>
        <v>video games</v>
      </c>
    </row>
    <row r="2151" spans="1:20" ht="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9">
        <f>(((I2151/60)/60/24)+DATE(1970,1,1)+(-5/24))</f>
        <v>40389.791666666664</v>
      </c>
      <c r="K2151">
        <v>1277512556</v>
      </c>
      <c r="L2151" s="19">
        <f>(((K2151/60)/60/24)+DATE(1970,1,1)+(-5/24))</f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5">
        <f>E2151/D2151</f>
        <v>0</v>
      </c>
      <c r="R2151" s="8" t="e">
        <f>E2151/N2151</f>
        <v>#DIV/0!</v>
      </c>
      <c r="S2151" s="9" t="str">
        <f>LEFT(P2151, SEARCH("/",P2151,1)-1)</f>
        <v>games</v>
      </c>
      <c r="T2151" s="9" t="str">
        <f>RIGHT(P2151,LEN(P2151)-SEARCH("/",P2151,1))</f>
        <v>video games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9">
        <f>(((I2152/60)/60/24)+DATE(1970,1,1)+(-5/24))</f>
        <v>42564.076377314814</v>
      </c>
      <c r="K2152">
        <v>1465800599</v>
      </c>
      <c r="L2152" s="19">
        <f>(((K2152/60)/60/24)+DATE(1970,1,1)+(-5/24))</f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5">
        <f>E2152/D2152</f>
        <v>8.0999999999999996E-3</v>
      </c>
      <c r="R2152" s="8">
        <f>E2152/N2152</f>
        <v>101.25</v>
      </c>
      <c r="S2152" s="9" t="str">
        <f>LEFT(P2152, SEARCH("/",P2152,1)-1)</f>
        <v>games</v>
      </c>
      <c r="T2152" s="9" t="str">
        <f>RIGHT(P2152,LEN(P2152)-SEARCH("/",P2152,1))</f>
        <v>video games</v>
      </c>
    </row>
    <row r="2153" spans="1:20" ht="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9">
        <f>(((I2153/60)/60/24)+DATE(1970,1,1)+(-5/24))</f>
        <v>42550.639050925929</v>
      </c>
      <c r="K2153">
        <v>1464639614</v>
      </c>
      <c r="L2153" s="19">
        <f>(((K2153/60)/60/24)+DATE(1970,1,1)+(-5/24))</f>
        <v>42520.639050925929</v>
      </c>
      <c r="M2153" t="b">
        <v>0</v>
      </c>
      <c r="N2153">
        <v>6</v>
      </c>
      <c r="O2153" t="b">
        <v>0</v>
      </c>
      <c r="P2153" t="s">
        <v>8282</v>
      </c>
      <c r="Q2153" s="5">
        <f>E2153/D2153</f>
        <v>2.6222222222222224E-3</v>
      </c>
      <c r="R2153" s="8">
        <f>E2153/N2153</f>
        <v>19.666666666666668</v>
      </c>
      <c r="S2153" s="9" t="str">
        <f>LEFT(P2153, SEARCH("/",P2153,1)-1)</f>
        <v>games</v>
      </c>
      <c r="T2153" s="9" t="str">
        <f>RIGHT(P2153,LEN(P2153)-SEARCH("/",P2153,1))</f>
        <v>video games</v>
      </c>
    </row>
    <row r="2154" spans="1:20" ht="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9">
        <f>(((I2154/60)/60/24)+DATE(1970,1,1)+(-5/24))</f>
        <v>41713.582280092589</v>
      </c>
      <c r="K2154">
        <v>1392321509</v>
      </c>
      <c r="L2154" s="19">
        <f>(((K2154/60)/60/24)+DATE(1970,1,1)+(-5/24))</f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5">
        <f>E2154/D2154</f>
        <v>1.6666666666666668E-3</v>
      </c>
      <c r="R2154" s="8">
        <f>E2154/N2154</f>
        <v>12.5</v>
      </c>
      <c r="S2154" s="9" t="str">
        <f>LEFT(P2154, SEARCH("/",P2154,1)-1)</f>
        <v>games</v>
      </c>
      <c r="T2154" s="9" t="str">
        <f>RIGHT(P2154,LEN(P2154)-SEARCH("/",P2154,1))</f>
        <v>video games</v>
      </c>
    </row>
    <row r="2155" spans="1:20" ht="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9">
        <f>(((I2155/60)/60/24)+DATE(1970,1,1)+(-5/24))</f>
        <v>42014.124305555553</v>
      </c>
      <c r="K2155">
        <v>1417470718</v>
      </c>
      <c r="L2155" s="19">
        <f>(((K2155/60)/60/24)+DATE(1970,1,1)+(-5/24))</f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5">
        <f>E2155/D2155</f>
        <v>9.1244548809124457E-5</v>
      </c>
      <c r="R2155" s="8">
        <f>E2155/N2155</f>
        <v>8.5</v>
      </c>
      <c r="S2155" s="9" t="str">
        <f>LEFT(P2155, SEARCH("/",P2155,1)-1)</f>
        <v>games</v>
      </c>
      <c r="T2155" s="9" t="str">
        <f>RIGHT(P2155,LEN(P2155)-SEARCH("/",P2155,1))</f>
        <v>video games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9">
        <f>(((I2156/60)/60/24)+DATE(1970,1,1)+(-5/24))</f>
        <v>41667.42392361111</v>
      </c>
      <c r="K2156">
        <v>1389193827</v>
      </c>
      <c r="L2156" s="19">
        <f>(((K2156/60)/60/24)+DATE(1970,1,1)+(-5/24))</f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5">
        <f>E2156/D2156</f>
        <v>8.0000000000000002E-3</v>
      </c>
      <c r="R2156" s="8">
        <f>E2156/N2156</f>
        <v>1</v>
      </c>
      <c r="S2156" s="9" t="str">
        <f>LEFT(P2156, SEARCH("/",P2156,1)-1)</f>
        <v>games</v>
      </c>
      <c r="T2156" s="9" t="str">
        <f>RIGHT(P2156,LEN(P2156)-SEARCH("/",P2156,1))</f>
        <v>video games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9">
        <f>(((I2157/60)/60/24)+DATE(1970,1,1)+(-5/24))</f>
        <v>42460.497511574074</v>
      </c>
      <c r="K2157">
        <v>1456854985</v>
      </c>
      <c r="L2157" s="19">
        <f>(((K2157/60)/60/24)+DATE(1970,1,1)+(-5/24))</f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5">
        <f>E2157/D2157</f>
        <v>2.3E-2</v>
      </c>
      <c r="R2157" s="8">
        <f>E2157/N2157</f>
        <v>23</v>
      </c>
      <c r="S2157" s="9" t="str">
        <f>LEFT(P2157, SEARCH("/",P2157,1)-1)</f>
        <v>games</v>
      </c>
      <c r="T2157" s="9" t="str">
        <f>RIGHT(P2157,LEN(P2157)-SEARCH("/",P2157,1))</f>
        <v>video games</v>
      </c>
    </row>
    <row r="2158" spans="1:20" ht="30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9">
        <f>(((I2158/60)/60/24)+DATE(1970,1,1)+(-5/24))</f>
        <v>41533.645902777775</v>
      </c>
      <c r="K2158">
        <v>1375475406</v>
      </c>
      <c r="L2158" s="19">
        <f>(((K2158/60)/60/24)+DATE(1970,1,1)+(-5/24))</f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5">
        <f>E2158/D2158</f>
        <v>2.6660714285714284E-2</v>
      </c>
      <c r="R2158" s="8">
        <f>E2158/N2158</f>
        <v>17.987951807228917</v>
      </c>
      <c r="S2158" s="9" t="str">
        <f>LEFT(P2158, SEARCH("/",P2158,1)-1)</f>
        <v>games</v>
      </c>
      <c r="T2158" s="9" t="str">
        <f>RIGHT(P2158,LEN(P2158)-SEARCH("/",P2158,1))</f>
        <v>video games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9">
        <f>(((I2159/60)/60/24)+DATE(1970,1,1)+(-5/24))</f>
        <v>42727.124305555553</v>
      </c>
      <c r="K2159">
        <v>1479684783</v>
      </c>
      <c r="L2159" s="19">
        <f>(((K2159/60)/60/24)+DATE(1970,1,1)+(-5/24))</f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5">
        <f>E2159/D2159</f>
        <v>0.28192</v>
      </c>
      <c r="R2159" s="8">
        <f>E2159/N2159</f>
        <v>370.94736842105266</v>
      </c>
      <c r="S2159" s="9" t="str">
        <f>LEFT(P2159, SEARCH("/",P2159,1)-1)</f>
        <v>games</v>
      </c>
      <c r="T2159" s="9" t="str">
        <f>RIGHT(P2159,LEN(P2159)-SEARCH("/",P2159,1))</f>
        <v>video games</v>
      </c>
    </row>
    <row r="2160" spans="1:20" ht="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9">
        <f>(((I2160/60)/60/24)+DATE(1970,1,1)+(-5/24))</f>
        <v>41309.645532407405</v>
      </c>
      <c r="K2160">
        <v>1356121774</v>
      </c>
      <c r="L2160" s="19">
        <f>(((K2160/60)/60/24)+DATE(1970,1,1)+(-5/24))</f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5">
        <f>E2160/D2160</f>
        <v>6.5900366666666668E-2</v>
      </c>
      <c r="R2160" s="8">
        <f>E2160/N2160</f>
        <v>63.569485530546629</v>
      </c>
      <c r="S2160" s="9" t="str">
        <f>LEFT(P2160, SEARCH("/",P2160,1)-1)</f>
        <v>games</v>
      </c>
      <c r="T2160" s="9" t="str">
        <f>RIGHT(P2160,LEN(P2160)-SEARCH("/",P2160,1))</f>
        <v>video games</v>
      </c>
    </row>
    <row r="2161" spans="1:20" ht="60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9">
        <f>(((I2161/60)/60/24)+DATE(1970,1,1)+(-5/24))</f>
        <v>40740.522847222215</v>
      </c>
      <c r="K2161">
        <v>1308245574</v>
      </c>
      <c r="L2161" s="19">
        <f>(((K2161/60)/60/24)+DATE(1970,1,1)+(-5/24))</f>
        <v>40710.522847222215</v>
      </c>
      <c r="M2161" t="b">
        <v>0</v>
      </c>
      <c r="N2161">
        <v>2</v>
      </c>
      <c r="O2161" t="b">
        <v>0</v>
      </c>
      <c r="P2161" t="s">
        <v>8282</v>
      </c>
      <c r="Q2161" s="5">
        <f>E2161/D2161</f>
        <v>7.2222222222222219E-3</v>
      </c>
      <c r="R2161" s="8">
        <f>E2161/N2161</f>
        <v>13</v>
      </c>
      <c r="S2161" s="9" t="str">
        <f>LEFT(P2161, SEARCH("/",P2161,1)-1)</f>
        <v>games</v>
      </c>
      <c r="T2161" s="9" t="str">
        <f>RIGHT(P2161,LEN(P2161)-SEARCH("/",P2161,1))</f>
        <v>video games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9">
        <f>(((I2162/60)/60/24)+DATE(1970,1,1)+(-5/24))</f>
        <v>41048.503530092588</v>
      </c>
      <c r="K2162">
        <v>1334855105</v>
      </c>
      <c r="L2162" s="19">
        <f>(((K2162/60)/60/24)+DATE(1970,1,1)+(-5/24))</f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5">
        <f>E2162/D2162</f>
        <v>8.5000000000000006E-3</v>
      </c>
      <c r="R2162" s="8">
        <f>E2162/N2162</f>
        <v>5.3125</v>
      </c>
      <c r="S2162" s="9" t="str">
        <f>LEFT(P2162, SEARCH("/",P2162,1)-1)</f>
        <v>games</v>
      </c>
      <c r="T2162" s="9" t="str">
        <f>RIGHT(P2162,LEN(P2162)-SEARCH("/",P2162,1))</f>
        <v>video games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9">
        <f>(((I2163/60)/60/24)+DATE(1970,1,1)+(-5/24))</f>
        <v>42270.644201388881</v>
      </c>
      <c r="K2163">
        <v>1440448059</v>
      </c>
      <c r="L2163" s="19">
        <f>(((K2163/60)/60/24)+DATE(1970,1,1)+(-5/24))</f>
        <v>42240.644201388881</v>
      </c>
      <c r="M2163" t="b">
        <v>0</v>
      </c>
      <c r="N2163">
        <v>13</v>
      </c>
      <c r="O2163" t="b">
        <v>1</v>
      </c>
      <c r="P2163" t="s">
        <v>8276</v>
      </c>
      <c r="Q2163" s="5">
        <f>E2163/D2163</f>
        <v>1.1575</v>
      </c>
      <c r="R2163" s="8">
        <f>E2163/N2163</f>
        <v>35.615384615384613</v>
      </c>
      <c r="S2163" s="9" t="str">
        <f>LEFT(P2163, SEARCH("/",P2163,1)-1)</f>
        <v>music</v>
      </c>
      <c r="T2163" s="9" t="str">
        <f>RIGHT(P2163,LEN(P2163)-SEARCH("/",P2163,1))</f>
        <v>rock</v>
      </c>
    </row>
    <row r="2164" spans="1:20" ht="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9">
        <f>(((I2164/60)/60/24)+DATE(1970,1,1)+(-5/24))</f>
        <v>41844.557766203703</v>
      </c>
      <c r="K2164">
        <v>1403547791</v>
      </c>
      <c r="L2164" s="19">
        <f>(((K2164/60)/60/24)+DATE(1970,1,1)+(-5/24))</f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5">
        <f>E2164/D2164</f>
        <v>1.1226666666666667</v>
      </c>
      <c r="R2164" s="8">
        <f>E2164/N2164</f>
        <v>87.103448275862064</v>
      </c>
      <c r="S2164" s="9" t="str">
        <f>LEFT(P2164, SEARCH("/",P2164,1)-1)</f>
        <v>music</v>
      </c>
      <c r="T2164" s="9" t="str">
        <f>RIGHT(P2164,LEN(P2164)-SEARCH("/",P2164,1))</f>
        <v>rock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9">
        <f>(((I2165/60)/60/24)+DATE(1970,1,1)+(-5/24))</f>
        <v>42162.951388888883</v>
      </c>
      <c r="K2165">
        <v>1429306520</v>
      </c>
      <c r="L2165" s="19">
        <f>(((K2165/60)/60/24)+DATE(1970,1,1)+(-5/24))</f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5">
        <f>E2165/D2165</f>
        <v>1.3220000000000001</v>
      </c>
      <c r="R2165" s="8">
        <f>E2165/N2165</f>
        <v>75.11363636363636</v>
      </c>
      <c r="S2165" s="9" t="str">
        <f>LEFT(P2165, SEARCH("/",P2165,1)-1)</f>
        <v>music</v>
      </c>
      <c r="T2165" s="9" t="str">
        <f>RIGHT(P2165,LEN(P2165)-SEARCH("/",P2165,1))</f>
        <v>rock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9">
        <f>(((I2166/60)/60/24)+DATE(1970,1,1)+(-5/24))</f>
        <v>42545.957638888889</v>
      </c>
      <c r="K2166">
        <v>1464196414</v>
      </c>
      <c r="L2166" s="19">
        <f>(((K2166/60)/60/24)+DATE(1970,1,1)+(-5/24))</f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5">
        <f>E2166/D2166</f>
        <v>1.0263636363636364</v>
      </c>
      <c r="R2166" s="8">
        <f>E2166/N2166</f>
        <v>68.01204819277109</v>
      </c>
      <c r="S2166" s="9" t="str">
        <f>LEFT(P2166, SEARCH("/",P2166,1)-1)</f>
        <v>music</v>
      </c>
      <c r="T2166" s="9" t="str">
        <f>RIGHT(P2166,LEN(P2166)-SEARCH("/",P2166,1))</f>
        <v>rock</v>
      </c>
    </row>
    <row r="2167" spans="1:20" ht="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9">
        <f>(((I2167/60)/60/24)+DATE(1970,1,1)+(-5/24))</f>
        <v>42468.417071759257</v>
      </c>
      <c r="K2167">
        <v>1457539235</v>
      </c>
      <c r="L2167" s="19">
        <f>(((K2167/60)/60/24)+DATE(1970,1,1)+(-5/24))</f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5">
        <f>E2167/D2167</f>
        <v>1.3864000000000001</v>
      </c>
      <c r="R2167" s="8">
        <f>E2167/N2167</f>
        <v>29.623931623931625</v>
      </c>
      <c r="S2167" s="9" t="str">
        <f>LEFT(P2167, SEARCH("/",P2167,1)-1)</f>
        <v>music</v>
      </c>
      <c r="T2167" s="9" t="str">
        <f>RIGHT(P2167,LEN(P2167)-SEARCH("/",P2167,1))</f>
        <v>rock</v>
      </c>
    </row>
    <row r="2168" spans="1:20" ht="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9">
        <f>(((I2168/60)/60/24)+DATE(1970,1,1)+(-5/24))</f>
        <v>41978.671504629623</v>
      </c>
      <c r="K2168">
        <v>1413922018</v>
      </c>
      <c r="L2168" s="19">
        <f>(((K2168/60)/60/24)+DATE(1970,1,1)+(-5/24))</f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5">
        <f>E2168/D2168</f>
        <v>1.466</v>
      </c>
      <c r="R2168" s="8">
        <f>E2168/N2168</f>
        <v>91.625</v>
      </c>
      <c r="S2168" s="9" t="str">
        <f>LEFT(P2168, SEARCH("/",P2168,1)-1)</f>
        <v>music</v>
      </c>
      <c r="T2168" s="9" t="str">
        <f>RIGHT(P2168,LEN(P2168)-SEARCH("/",P2168,1))</f>
        <v>rock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9">
        <f>(((I2169/60)/60/24)+DATE(1970,1,1)+(-5/24))</f>
        <v>41166.858067129629</v>
      </c>
      <c r="K2169">
        <v>1346463337</v>
      </c>
      <c r="L2169" s="19">
        <f>(((K2169/60)/60/24)+DATE(1970,1,1)+(-5/24))</f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5">
        <f>E2169/D2169</f>
        <v>1.2</v>
      </c>
      <c r="R2169" s="8">
        <f>E2169/N2169</f>
        <v>22.5</v>
      </c>
      <c r="S2169" s="9" t="str">
        <f>LEFT(P2169, SEARCH("/",P2169,1)-1)</f>
        <v>music</v>
      </c>
      <c r="T2169" s="9" t="str">
        <f>RIGHT(P2169,LEN(P2169)-SEARCH("/",P2169,1))</f>
        <v>rock</v>
      </c>
    </row>
    <row r="2170" spans="1:20" ht="30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9">
        <f>(((I2170/60)/60/24)+DATE(1970,1,1)+(-5/24))</f>
        <v>42775.999999999993</v>
      </c>
      <c r="K2170">
        <v>1484058261</v>
      </c>
      <c r="L2170" s="19">
        <f>(((K2170/60)/60/24)+DATE(1970,1,1)+(-5/24))</f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5">
        <f>E2170/D2170</f>
        <v>1.215816111111111</v>
      </c>
      <c r="R2170" s="8">
        <f>E2170/N2170</f>
        <v>64.366735294117646</v>
      </c>
      <c r="S2170" s="9" t="str">
        <f>LEFT(P2170, SEARCH("/",P2170,1)-1)</f>
        <v>music</v>
      </c>
      <c r="T2170" s="9" t="str">
        <f>RIGHT(P2170,LEN(P2170)-SEARCH("/",P2170,1))</f>
        <v>rock</v>
      </c>
    </row>
    <row r="2171" spans="1:20" ht="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9">
        <f>(((I2171/60)/60/24)+DATE(1970,1,1)+(-5/24))</f>
        <v>42796.492488425924</v>
      </c>
      <c r="K2171">
        <v>1488214151</v>
      </c>
      <c r="L2171" s="19">
        <f>(((K2171/60)/60/24)+DATE(1970,1,1)+(-5/24))</f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5">
        <f>E2171/D2171</f>
        <v>1</v>
      </c>
      <c r="R2171" s="8">
        <f>E2171/N2171</f>
        <v>21.857142857142858</v>
      </c>
      <c r="S2171" s="9" t="str">
        <f>LEFT(P2171, SEARCH("/",P2171,1)-1)</f>
        <v>music</v>
      </c>
      <c r="T2171" s="9" t="str">
        <f>RIGHT(P2171,LEN(P2171)-SEARCH("/",P2171,1))</f>
        <v>rock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9">
        <f>(((I2172/60)/60/24)+DATE(1970,1,1)+(-5/24))</f>
        <v>42238.541921296295</v>
      </c>
      <c r="K2172">
        <v>1436810422</v>
      </c>
      <c r="L2172" s="19">
        <f>(((K2172/60)/60/24)+DATE(1970,1,1)+(-5/24))</f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5">
        <f>E2172/D2172</f>
        <v>1.8085714285714285</v>
      </c>
      <c r="R2172" s="8">
        <f>E2172/N2172</f>
        <v>33.315789473684212</v>
      </c>
      <c r="S2172" s="9" t="str">
        <f>LEFT(P2172, SEARCH("/",P2172,1)-1)</f>
        <v>music</v>
      </c>
      <c r="T2172" s="9" t="str">
        <f>RIGHT(P2172,LEN(P2172)-SEARCH("/",P2172,1))</f>
        <v>rock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9">
        <f>(((I2173/60)/60/24)+DATE(1970,1,1)+(-5/24))</f>
        <v>42176.999999999993</v>
      </c>
      <c r="K2173">
        <v>1431903495</v>
      </c>
      <c r="L2173" s="19">
        <f>(((K2173/60)/60/24)+DATE(1970,1,1)+(-5/24))</f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5">
        <f>E2173/D2173</f>
        <v>1.0607500000000001</v>
      </c>
      <c r="R2173" s="8">
        <f>E2173/N2173</f>
        <v>90.276595744680847</v>
      </c>
      <c r="S2173" s="9" t="str">
        <f>LEFT(P2173, SEARCH("/",P2173,1)-1)</f>
        <v>music</v>
      </c>
      <c r="T2173" s="9" t="str">
        <f>RIGHT(P2173,LEN(P2173)-SEARCH("/",P2173,1))</f>
        <v>rock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9">
        <f>(((I2174/60)/60/24)+DATE(1970,1,1)+(-5/24))</f>
        <v>42112.371759259251</v>
      </c>
      <c r="K2174">
        <v>1426773320</v>
      </c>
      <c r="L2174" s="19">
        <f>(((K2174/60)/60/24)+DATE(1970,1,1)+(-5/24))</f>
        <v>42082.371759259251</v>
      </c>
      <c r="M2174" t="b">
        <v>0</v>
      </c>
      <c r="N2174">
        <v>13</v>
      </c>
      <c r="O2174" t="b">
        <v>1</v>
      </c>
      <c r="P2174" t="s">
        <v>8276</v>
      </c>
      <c r="Q2174" s="5">
        <f>E2174/D2174</f>
        <v>1</v>
      </c>
      <c r="R2174" s="8">
        <f>E2174/N2174</f>
        <v>76.92307692307692</v>
      </c>
      <c r="S2174" s="9" t="str">
        <f>LEFT(P2174, SEARCH("/",P2174,1)-1)</f>
        <v>music</v>
      </c>
      <c r="T2174" s="9" t="str">
        <f>RIGHT(P2174,LEN(P2174)-SEARCH("/",P2174,1))</f>
        <v>rock</v>
      </c>
    </row>
    <row r="2175" spans="1:20" ht="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9">
        <f>(((I2175/60)/60/24)+DATE(1970,1,1)+(-5/24))</f>
        <v>41526.957638888889</v>
      </c>
      <c r="K2175">
        <v>1376066243</v>
      </c>
      <c r="L2175" s="19">
        <f>(((K2175/60)/60/24)+DATE(1970,1,1)+(-5/24))</f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5">
        <f>E2175/D2175</f>
        <v>1.2692857142857144</v>
      </c>
      <c r="R2175" s="8">
        <f>E2175/N2175</f>
        <v>59.233333333333334</v>
      </c>
      <c r="S2175" s="9" t="str">
        <f>LEFT(P2175, SEARCH("/",P2175,1)-1)</f>
        <v>music</v>
      </c>
      <c r="T2175" s="9" t="str">
        <f>RIGHT(P2175,LEN(P2175)-SEARCH("/",P2175,1))</f>
        <v>rock</v>
      </c>
    </row>
    <row r="2176" spans="1:20" ht="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9">
        <f>(((I2176/60)/60/24)+DATE(1970,1,1)+(-5/24))</f>
        <v>42495.334571759253</v>
      </c>
      <c r="K2176">
        <v>1459861307</v>
      </c>
      <c r="L2176" s="19">
        <f>(((K2176/60)/60/24)+DATE(1970,1,1)+(-5/24))</f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5">
        <f>E2176/D2176</f>
        <v>1.0297499999999999</v>
      </c>
      <c r="R2176" s="8">
        <f>E2176/N2176</f>
        <v>65.38095238095238</v>
      </c>
      <c r="S2176" s="9" t="str">
        <f>LEFT(P2176, SEARCH("/",P2176,1)-1)</f>
        <v>music</v>
      </c>
      <c r="T2176" s="9" t="str">
        <f>RIGHT(P2176,LEN(P2176)-SEARCH("/",P2176,1))</f>
        <v>rock</v>
      </c>
    </row>
    <row r="2177" spans="1:20" ht="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9">
        <f>(((I2177/60)/60/24)+DATE(1970,1,1)+(-5/24))</f>
        <v>42571.800763888888</v>
      </c>
      <c r="K2177">
        <v>1468455186</v>
      </c>
      <c r="L2177" s="19">
        <f>(((K2177/60)/60/24)+DATE(1970,1,1)+(-5/24))</f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5">
        <f>E2177/D2177</f>
        <v>2.5</v>
      </c>
      <c r="R2177" s="8">
        <f>E2177/N2177</f>
        <v>67.307692307692307</v>
      </c>
      <c r="S2177" s="9" t="str">
        <f>LEFT(P2177, SEARCH("/",P2177,1)-1)</f>
        <v>music</v>
      </c>
      <c r="T2177" s="9" t="str">
        <f>RIGHT(P2177,LEN(P2177)-SEARCH("/",P2177,1))</f>
        <v>rock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9">
        <f>(((I2178/60)/60/24)+DATE(1970,1,1)+(-5/24))</f>
        <v>42126.424872685187</v>
      </c>
      <c r="K2178">
        <v>1427987509</v>
      </c>
      <c r="L2178" s="19">
        <f>(((K2178/60)/60/24)+DATE(1970,1,1)+(-5/24))</f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5">
        <f>E2178/D2178</f>
        <v>1.2602</v>
      </c>
      <c r="R2178" s="8">
        <f>E2178/N2178</f>
        <v>88.74647887323944</v>
      </c>
      <c r="S2178" s="9" t="str">
        <f>LEFT(P2178, SEARCH("/",P2178,1)-1)</f>
        <v>music</v>
      </c>
      <c r="T2178" s="9" t="str">
        <f>RIGHT(P2178,LEN(P2178)-SEARCH("/",P2178,1))</f>
        <v>rock</v>
      </c>
    </row>
    <row r="2179" spans="1:20" ht="60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9">
        <f>(((I2179/60)/60/24)+DATE(1970,1,1)+(-5/24))</f>
        <v>42527.042442129627</v>
      </c>
      <c r="K2179">
        <v>1463032867</v>
      </c>
      <c r="L2179" s="19">
        <f>(((K2179/60)/60/24)+DATE(1970,1,1)+(-5/24))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5">
        <f>E2179/D2179</f>
        <v>1.0012000000000001</v>
      </c>
      <c r="R2179" s="8">
        <f>E2179/N2179</f>
        <v>65.868421052631575</v>
      </c>
      <c r="S2179" s="9" t="str">
        <f>LEFT(P2179, SEARCH("/",P2179,1)-1)</f>
        <v>music</v>
      </c>
      <c r="T2179" s="9" t="str">
        <f>RIGHT(P2179,LEN(P2179)-SEARCH("/",P2179,1))</f>
        <v>rock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9">
        <f>(((I2180/60)/60/24)+DATE(1970,1,1)+(-5/24))</f>
        <v>42753.428206018514</v>
      </c>
      <c r="K2180">
        <v>1482160597</v>
      </c>
      <c r="L2180" s="19">
        <f>(((K2180/60)/60/24)+DATE(1970,1,1)+(-5/24))</f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5">
        <f>E2180/D2180</f>
        <v>1.3864000000000001</v>
      </c>
      <c r="R2180" s="8">
        <f>E2180/N2180</f>
        <v>40.349243306169967</v>
      </c>
      <c r="S2180" s="9" t="str">
        <f>LEFT(P2180, SEARCH("/",P2180,1)-1)</f>
        <v>music</v>
      </c>
      <c r="T2180" s="9" t="str">
        <f>RIGHT(P2180,LEN(P2180)-SEARCH("/",P2180,1))</f>
        <v>rock</v>
      </c>
    </row>
    <row r="2181" spans="1:20" ht="30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9">
        <f>(((I2181/60)/60/24)+DATE(1970,1,1)+(-5/24))</f>
        <v>42104.962870370371</v>
      </c>
      <c r="K2181">
        <v>1426133192</v>
      </c>
      <c r="L2181" s="19">
        <f>(((K2181/60)/60/24)+DATE(1970,1,1)+(-5/24))</f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5">
        <f>E2181/D2181</f>
        <v>1.6140000000000001</v>
      </c>
      <c r="R2181" s="8">
        <f>E2181/N2181</f>
        <v>76.857142857142861</v>
      </c>
      <c r="S2181" s="9" t="str">
        <f>LEFT(P2181, SEARCH("/",P2181,1)-1)</f>
        <v>music</v>
      </c>
      <c r="T2181" s="9" t="str">
        <f>RIGHT(P2181,LEN(P2181)-SEARCH("/",P2181,1))</f>
        <v>rock</v>
      </c>
    </row>
    <row r="2182" spans="1:20" ht="30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9">
        <f>(((I2182/60)/60/24)+DATE(1970,1,1)+(-5/24))</f>
        <v>42321.503101851849</v>
      </c>
      <c r="K2182">
        <v>1443801868</v>
      </c>
      <c r="L2182" s="19">
        <f>(((K2182/60)/60/24)+DATE(1970,1,1)+(-5/24))</f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5">
        <f>E2182/D2182</f>
        <v>1.071842</v>
      </c>
      <c r="R2182" s="8">
        <f>E2182/N2182</f>
        <v>68.707820512820518</v>
      </c>
      <c r="S2182" s="9" t="str">
        <f>LEFT(P2182, SEARCH("/",P2182,1)-1)</f>
        <v>music</v>
      </c>
      <c r="T2182" s="9" t="str">
        <f>RIGHT(P2182,LEN(P2182)-SEARCH("/",P2182,1))</f>
        <v>rock</v>
      </c>
    </row>
    <row r="2183" spans="1:20" ht="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9">
        <f>(((I2183/60)/60/24)+DATE(1970,1,1)+(-5/24))</f>
        <v>42786.796909722216</v>
      </c>
      <c r="K2183">
        <v>1486426053</v>
      </c>
      <c r="L2183" s="19">
        <f>(((K2183/60)/60/24)+DATE(1970,1,1)+(-5/24))</f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5">
        <f>E2183/D2183</f>
        <v>1.5309999999999999</v>
      </c>
      <c r="R2183" s="8">
        <f>E2183/N2183</f>
        <v>57.773584905660378</v>
      </c>
      <c r="S2183" s="9" t="str">
        <f>LEFT(P2183, SEARCH("/",P2183,1)-1)</f>
        <v>games</v>
      </c>
      <c r="T2183" s="9" t="str">
        <f>RIGHT(P2183,LEN(P2183)-SEARCH("/",P2183,1))</f>
        <v>tabletop games</v>
      </c>
    </row>
    <row r="2184" spans="1:20" ht="30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9">
        <f>(((I2184/60)/60/24)+DATE(1970,1,1)+(-5/24))</f>
        <v>41914.692418981482</v>
      </c>
      <c r="K2184">
        <v>1409261825</v>
      </c>
      <c r="L2184" s="19">
        <f>(((K2184/60)/60/24)+DATE(1970,1,1)+(-5/24))</f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5">
        <f>E2184/D2184</f>
        <v>5.2416666666666663</v>
      </c>
      <c r="R2184" s="8">
        <f>E2184/N2184</f>
        <v>44.171348314606739</v>
      </c>
      <c r="S2184" s="9" t="str">
        <f>LEFT(P2184, SEARCH("/",P2184,1)-1)</f>
        <v>games</v>
      </c>
      <c r="T2184" s="9" t="str">
        <f>RIGHT(P2184,LEN(P2184)-SEARCH("/",P2184,1))</f>
        <v>tabletop games</v>
      </c>
    </row>
    <row r="2185" spans="1:20" ht="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9">
        <f>(((I2185/60)/60/24)+DATE(1970,1,1)+(-5/24))</f>
        <v>42774.999999999993</v>
      </c>
      <c r="K2185">
        <v>1484037977</v>
      </c>
      <c r="L2185" s="19">
        <f>(((K2185/60)/60/24)+DATE(1970,1,1)+(-5/24))</f>
        <v>42745.157141203708</v>
      </c>
      <c r="M2185" t="b">
        <v>0</v>
      </c>
      <c r="N2185">
        <v>279</v>
      </c>
      <c r="O2185" t="b">
        <v>1</v>
      </c>
      <c r="P2185" t="s">
        <v>8297</v>
      </c>
      <c r="Q2185" s="5">
        <f>E2185/D2185</f>
        <v>4.8927777777777779</v>
      </c>
      <c r="R2185" s="8">
        <f>E2185/N2185</f>
        <v>31.566308243727597</v>
      </c>
      <c r="S2185" s="9" t="str">
        <f>LEFT(P2185, SEARCH("/",P2185,1)-1)</f>
        <v>games</v>
      </c>
      <c r="T2185" s="9" t="str">
        <f>RIGHT(P2185,LEN(P2185)-SEARCH("/",P2185,1))</f>
        <v>tabletop games</v>
      </c>
    </row>
    <row r="2186" spans="1:20" ht="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9">
        <f>(((I2186/60)/60/24)+DATE(1970,1,1)+(-5/24))</f>
        <v>42394.458333333336</v>
      </c>
      <c r="K2186">
        <v>1452530041</v>
      </c>
      <c r="L2186" s="19">
        <f>(((K2186/60)/60/24)+DATE(1970,1,1)+(-5/24))</f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5">
        <f>E2186/D2186</f>
        <v>2.8473999999999999</v>
      </c>
      <c r="R2186" s="8">
        <f>E2186/N2186</f>
        <v>107.04511278195488</v>
      </c>
      <c r="S2186" s="9" t="str">
        <f>LEFT(P2186, SEARCH("/",P2186,1)-1)</f>
        <v>games</v>
      </c>
      <c r="T2186" s="9" t="str">
        <f>RIGHT(P2186,LEN(P2186)-SEARCH("/",P2186,1))</f>
        <v>tabletop games</v>
      </c>
    </row>
    <row r="2187" spans="1:20" ht="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9">
        <f>(((I2187/60)/60/24)+DATE(1970,1,1)+(-5/24))</f>
        <v>41359.141655092593</v>
      </c>
      <c r="K2187">
        <v>1360830239</v>
      </c>
      <c r="L2187" s="19">
        <f>(((K2187/60)/60/24)+DATE(1970,1,1)+(-5/24))</f>
        <v>41319.141655092593</v>
      </c>
      <c r="M2187" t="b">
        <v>0</v>
      </c>
      <c r="N2187">
        <v>623</v>
      </c>
      <c r="O2187" t="b">
        <v>1</v>
      </c>
      <c r="P2187" t="s">
        <v>8297</v>
      </c>
      <c r="Q2187" s="5">
        <f>E2187/D2187</f>
        <v>18.569700000000001</v>
      </c>
      <c r="R2187" s="8">
        <f>E2187/N2187</f>
        <v>149.03451043338683</v>
      </c>
      <c r="S2187" s="9" t="str">
        <f>LEFT(P2187, SEARCH("/",P2187,1)-1)</f>
        <v>games</v>
      </c>
      <c r="T2187" s="9" t="str">
        <f>RIGHT(P2187,LEN(P2187)-SEARCH("/",P2187,1))</f>
        <v>tabletop games</v>
      </c>
    </row>
    <row r="2188" spans="1:20" ht="30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9">
        <f>(((I2188/60)/60/24)+DATE(1970,1,1)+(-5/24))</f>
        <v>42619.874999999993</v>
      </c>
      <c r="K2188">
        <v>1470062743</v>
      </c>
      <c r="L2188" s="19">
        <f>(((K2188/60)/60/24)+DATE(1970,1,1)+(-5/24))</f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5">
        <f>E2188/D2188</f>
        <v>1.0967499999999999</v>
      </c>
      <c r="R2188" s="8">
        <f>E2188/N2188</f>
        <v>55.956632653061227</v>
      </c>
      <c r="S2188" s="9" t="str">
        <f>LEFT(P2188, SEARCH("/",P2188,1)-1)</f>
        <v>games</v>
      </c>
      <c r="T2188" s="9" t="str">
        <f>RIGHT(P2188,LEN(P2188)-SEARCH("/",P2188,1))</f>
        <v>tabletop games</v>
      </c>
    </row>
    <row r="2189" spans="1:20" ht="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9">
        <f>(((I2189/60)/60/24)+DATE(1970,1,1)+(-5/24))</f>
        <v>42096.957638888889</v>
      </c>
      <c r="K2189">
        <v>1425531666</v>
      </c>
      <c r="L2189" s="19">
        <f>(((K2189/60)/60/24)+DATE(1970,1,1)+(-5/24))</f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5">
        <f>E2189/D2189</f>
        <v>10.146425000000001</v>
      </c>
      <c r="R2189" s="8">
        <f>E2189/N2189</f>
        <v>56.970381807973048</v>
      </c>
      <c r="S2189" s="9" t="str">
        <f>LEFT(P2189, SEARCH("/",P2189,1)-1)</f>
        <v>games</v>
      </c>
      <c r="T2189" s="9" t="str">
        <f>RIGHT(P2189,LEN(P2189)-SEARCH("/",P2189,1))</f>
        <v>tabletop games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9">
        <f>(((I2190/60)/60/24)+DATE(1970,1,1)+(-5/24))</f>
        <v>42668.499999999993</v>
      </c>
      <c r="K2190">
        <v>1474380241</v>
      </c>
      <c r="L2190" s="19">
        <f>(((K2190/60)/60/24)+DATE(1970,1,1)+(-5/24))</f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5">
        <f>E2190/D2190</f>
        <v>4.1217692027666546</v>
      </c>
      <c r="R2190" s="8">
        <f>E2190/N2190</f>
        <v>44.056420233463037</v>
      </c>
      <c r="S2190" s="9" t="str">
        <f>LEFT(P2190, SEARCH("/",P2190,1)-1)</f>
        <v>games</v>
      </c>
      <c r="T2190" s="9" t="str">
        <f>RIGHT(P2190,LEN(P2190)-SEARCH("/",P2190,1))</f>
        <v>tabletop games</v>
      </c>
    </row>
    <row r="2191" spans="1:20" ht="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9">
        <f>(((I2191/60)/60/24)+DATE(1970,1,1)+(-5/24))</f>
        <v>42481.708333333336</v>
      </c>
      <c r="K2191">
        <v>1460055300</v>
      </c>
      <c r="L2191" s="19">
        <f>(((K2191/60)/60/24)+DATE(1970,1,1)+(-5/24))</f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5">
        <f>E2191/D2191</f>
        <v>5.0324999999999998</v>
      </c>
      <c r="R2191" s="8">
        <f>E2191/N2191</f>
        <v>68.625</v>
      </c>
      <c r="S2191" s="9" t="str">
        <f>LEFT(P2191, SEARCH("/",P2191,1)-1)</f>
        <v>games</v>
      </c>
      <c r="T2191" s="9" t="str">
        <f>RIGHT(P2191,LEN(P2191)-SEARCH("/",P2191,1))</f>
        <v>tabletop games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9">
        <f>(((I2192/60)/60/24)+DATE(1970,1,1)+(-5/24))</f>
        <v>42452.082638888889</v>
      </c>
      <c r="K2192">
        <v>1455721204</v>
      </c>
      <c r="L2192" s="19">
        <f>(((K2192/60)/60/24)+DATE(1970,1,1)+(-5/24))</f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5">
        <f>E2192/D2192</f>
        <v>1.8461052631578947</v>
      </c>
      <c r="R2192" s="8">
        <f>E2192/N2192</f>
        <v>65.318435754189949</v>
      </c>
      <c r="S2192" s="9" t="str">
        <f>LEFT(P2192, SEARCH("/",P2192,1)-1)</f>
        <v>games</v>
      </c>
      <c r="T2192" s="9" t="str">
        <f>RIGHT(P2192,LEN(P2192)-SEARCH("/",P2192,1))</f>
        <v>tabletop games</v>
      </c>
    </row>
    <row r="2193" spans="1:20" ht="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9">
        <f>(((I2193/60)/60/24)+DATE(1970,1,1)+(-5/24))</f>
        <v>42780.6253125</v>
      </c>
      <c r="K2193">
        <v>1486065627</v>
      </c>
      <c r="L2193" s="19">
        <f>(((K2193/60)/60/24)+DATE(1970,1,1)+(-5/24))</f>
        <v>42768.6253125</v>
      </c>
      <c r="M2193" t="b">
        <v>0</v>
      </c>
      <c r="N2193">
        <v>25</v>
      </c>
      <c r="O2193" t="b">
        <v>1</v>
      </c>
      <c r="P2193" t="s">
        <v>8297</v>
      </c>
      <c r="Q2193" s="5">
        <f>E2193/D2193</f>
        <v>1.1973333333333334</v>
      </c>
      <c r="R2193" s="8">
        <f>E2193/N2193</f>
        <v>35.92</v>
      </c>
      <c r="S2193" s="9" t="str">
        <f>LEFT(P2193, SEARCH("/",P2193,1)-1)</f>
        <v>games</v>
      </c>
      <c r="T2193" s="9" t="str">
        <f>RIGHT(P2193,LEN(P2193)-SEARCH("/",P2193,1))</f>
        <v>tabletop games</v>
      </c>
    </row>
    <row r="2194" spans="1:20" ht="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9">
        <f>(((I2194/60)/60/24)+DATE(1970,1,1)+(-5/24))</f>
        <v>42719.749999999993</v>
      </c>
      <c r="K2194">
        <v>1479414344</v>
      </c>
      <c r="L2194" s="19">
        <f>(((K2194/60)/60/24)+DATE(1970,1,1)+(-5/24))</f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5">
        <f>E2194/D2194</f>
        <v>10.812401666666668</v>
      </c>
      <c r="R2194" s="8">
        <f>E2194/N2194</f>
        <v>40.070667078443485</v>
      </c>
      <c r="S2194" s="9" t="str">
        <f>LEFT(P2194, SEARCH("/",P2194,1)-1)</f>
        <v>games</v>
      </c>
      <c r="T2194" s="9" t="str">
        <f>RIGHT(P2194,LEN(P2194)-SEARCH("/",P2194,1))</f>
        <v>tabletop games</v>
      </c>
    </row>
    <row r="2195" spans="1:20" ht="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9">
        <f>(((I2195/60)/60/24)+DATE(1970,1,1)+(-5/24))</f>
        <v>42694.999305555553</v>
      </c>
      <c r="K2195">
        <v>1477043072</v>
      </c>
      <c r="L2195" s="19">
        <f>(((K2195/60)/60/24)+DATE(1970,1,1)+(-5/24))</f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5">
        <f>E2195/D2195</f>
        <v>4.5237333333333334</v>
      </c>
      <c r="R2195" s="8">
        <f>E2195/N2195</f>
        <v>75.647714604236342</v>
      </c>
      <c r="S2195" s="9" t="str">
        <f>LEFT(P2195, SEARCH("/",P2195,1)-1)</f>
        <v>games</v>
      </c>
      <c r="T2195" s="9" t="str">
        <f>RIGHT(P2195,LEN(P2195)-SEARCH("/",P2195,1))</f>
        <v>tabletop games</v>
      </c>
    </row>
    <row r="2196" spans="1:20" ht="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9">
        <f>(((I2196/60)/60/24)+DATE(1970,1,1)+(-5/24))</f>
        <v>42455.507986111108</v>
      </c>
      <c r="K2196">
        <v>1456423890</v>
      </c>
      <c r="L2196" s="19">
        <f>(((K2196/60)/60/24)+DATE(1970,1,1)+(-5/24))</f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5">
        <f>E2196/D2196</f>
        <v>5.3737000000000004</v>
      </c>
      <c r="R2196" s="8">
        <f>E2196/N2196</f>
        <v>61.203872437357631</v>
      </c>
      <c r="S2196" s="9" t="str">
        <f>LEFT(P2196, SEARCH("/",P2196,1)-1)</f>
        <v>games</v>
      </c>
      <c r="T2196" s="9" t="str">
        <f>RIGHT(P2196,LEN(P2196)-SEARCH("/",P2196,1))</f>
        <v>tabletop games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9">
        <f>(((I2197/60)/60/24)+DATE(1970,1,1)+(-5/24))</f>
        <v>42227.563657407409</v>
      </c>
      <c r="K2197">
        <v>1436725900</v>
      </c>
      <c r="L2197" s="19">
        <f>(((K2197/60)/60/24)+DATE(1970,1,1)+(-5/24))</f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5">
        <f>E2197/D2197</f>
        <v>1.2032608695652174</v>
      </c>
      <c r="R2197" s="8">
        <f>E2197/N2197</f>
        <v>48.130434782608695</v>
      </c>
      <c r="S2197" s="9" t="str">
        <f>LEFT(P2197, SEARCH("/",P2197,1)-1)</f>
        <v>games</v>
      </c>
      <c r="T2197" s="9" t="str">
        <f>RIGHT(P2197,LEN(P2197)-SEARCH("/",P2197,1))</f>
        <v>tabletop games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9">
        <f>(((I2198/60)/60/24)+DATE(1970,1,1)+(-5/24))</f>
        <v>42706.083333333336</v>
      </c>
      <c r="K2198">
        <v>1478000502</v>
      </c>
      <c r="L2198" s="19">
        <f>(((K2198/60)/60/24)+DATE(1970,1,1)+(-5/24))</f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5">
        <f>E2198/D2198</f>
        <v>1.1383571428571428</v>
      </c>
      <c r="R2198" s="8">
        <f>E2198/N2198</f>
        <v>68.106837606837601</v>
      </c>
      <c r="S2198" s="9" t="str">
        <f>LEFT(P2198, SEARCH("/",P2198,1)-1)</f>
        <v>games</v>
      </c>
      <c r="T2198" s="9" t="str">
        <f>RIGHT(P2198,LEN(P2198)-SEARCH("/",P2198,1))</f>
        <v>tabletop games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9">
        <f>(((I2199/60)/60/24)+DATE(1970,1,1)+(-5/24))</f>
        <v>42063.37568287037</v>
      </c>
      <c r="K2199">
        <v>1422540059</v>
      </c>
      <c r="L2199" s="19">
        <f>(((K2199/60)/60/24)+DATE(1970,1,1)+(-5/24))</f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5">
        <f>E2199/D2199</f>
        <v>9.5103109999999997</v>
      </c>
      <c r="R2199" s="8">
        <f>E2199/N2199</f>
        <v>65.891300230946882</v>
      </c>
      <c r="S2199" s="9" t="str">
        <f>LEFT(P2199, SEARCH("/",P2199,1)-1)</f>
        <v>games</v>
      </c>
      <c r="T2199" s="9" t="str">
        <f>RIGHT(P2199,LEN(P2199)-SEARCH("/",P2199,1))</f>
        <v>tabletop games</v>
      </c>
    </row>
    <row r="2200" spans="1:20" ht="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9">
        <f>(((I2200/60)/60/24)+DATE(1970,1,1)+(-5/24))</f>
        <v>42322.347222222219</v>
      </c>
      <c r="K2200">
        <v>1444911600</v>
      </c>
      <c r="L2200" s="19">
        <f>(((K2200/60)/60/24)+DATE(1970,1,1)+(-5/24))</f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5">
        <f>E2200/D2200</f>
        <v>1.3289249999999999</v>
      </c>
      <c r="R2200" s="8">
        <f>E2200/N2200</f>
        <v>81.654377880184327</v>
      </c>
      <c r="S2200" s="9" t="str">
        <f>LEFT(P2200, SEARCH("/",P2200,1)-1)</f>
        <v>games</v>
      </c>
      <c r="T2200" s="9" t="str">
        <f>RIGHT(P2200,LEN(P2200)-SEARCH("/",P2200,1))</f>
        <v>tabletop games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9">
        <f>(((I2201/60)/60/24)+DATE(1970,1,1)+(-5/24))</f>
        <v>42292.208310185182</v>
      </c>
      <c r="K2201">
        <v>1442311198</v>
      </c>
      <c r="L2201" s="19">
        <f>(((K2201/60)/60/24)+DATE(1970,1,1)+(-5/24))</f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5">
        <f>E2201/D2201</f>
        <v>1.4697777777777778</v>
      </c>
      <c r="R2201" s="8">
        <f>E2201/N2201</f>
        <v>52.701195219123505</v>
      </c>
      <c r="S2201" s="9" t="str">
        <f>LEFT(P2201, SEARCH("/",P2201,1)-1)</f>
        <v>games</v>
      </c>
      <c r="T2201" s="9" t="str">
        <f>RIGHT(P2201,LEN(P2201)-SEARCH("/",P2201,1))</f>
        <v>tabletop games</v>
      </c>
    </row>
    <row r="2202" spans="1:20" ht="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9">
        <f>(((I2202/60)/60/24)+DATE(1970,1,1)+(-5/24))</f>
        <v>42190.916666666664</v>
      </c>
      <c r="K2202">
        <v>1433775668</v>
      </c>
      <c r="L2202" s="19">
        <f>(((K2202/60)/60/24)+DATE(1970,1,1)+(-5/24))</f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5">
        <f>E2202/D2202</f>
        <v>5.4215</v>
      </c>
      <c r="R2202" s="8">
        <f>E2202/N2202</f>
        <v>41.228136882129277</v>
      </c>
      <c r="S2202" s="9" t="str">
        <f>LEFT(P2202, SEARCH("/",P2202,1)-1)</f>
        <v>games</v>
      </c>
      <c r="T2202" s="9" t="str">
        <f>RIGHT(P2202,LEN(P2202)-SEARCH("/",P2202,1))</f>
        <v>tabletop games</v>
      </c>
    </row>
    <row r="2203" spans="1:20" ht="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9">
        <f>(((I2203/60)/60/24)+DATE(1970,1,1)+(-5/24))</f>
        <v>41290.638483796298</v>
      </c>
      <c r="K2203">
        <v>1357157965</v>
      </c>
      <c r="L2203" s="19">
        <f>(((K2203/60)/60/24)+DATE(1970,1,1)+(-5/24))</f>
        <v>41276.638483796298</v>
      </c>
      <c r="M2203" t="b">
        <v>0</v>
      </c>
      <c r="N2203">
        <v>28</v>
      </c>
      <c r="O2203" t="b">
        <v>1</v>
      </c>
      <c r="P2203" t="s">
        <v>8280</v>
      </c>
      <c r="Q2203" s="5">
        <f>E2203/D2203</f>
        <v>3.8271818181818182</v>
      </c>
      <c r="R2203" s="8">
        <f>E2203/N2203</f>
        <v>15.035357142857142</v>
      </c>
      <c r="S2203" s="9" t="str">
        <f>LEFT(P2203, SEARCH("/",P2203,1)-1)</f>
        <v>music</v>
      </c>
      <c r="T2203" s="9" t="str">
        <f>RIGHT(P2203,LEN(P2203)-SEARCH("/",P2203,1))</f>
        <v>electronic music</v>
      </c>
    </row>
    <row r="2204" spans="1:20" ht="30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9">
        <f>(((I2204/60)/60/24)+DATE(1970,1,1)+(-5/24))</f>
        <v>41214.640833333331</v>
      </c>
      <c r="K2204">
        <v>1349209368</v>
      </c>
      <c r="L2204" s="19">
        <f>(((K2204/60)/60/24)+DATE(1970,1,1)+(-5/24))</f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5">
        <f>E2204/D2204</f>
        <v>7.0418124999999998</v>
      </c>
      <c r="R2204" s="8">
        <f>E2204/N2204</f>
        <v>39.066920943134534</v>
      </c>
      <c r="S2204" s="9" t="str">
        <f>LEFT(P2204, SEARCH("/",P2204,1)-1)</f>
        <v>music</v>
      </c>
      <c r="T2204" s="9" t="str">
        <f>RIGHT(P2204,LEN(P2204)-SEARCH("/",P2204,1))</f>
        <v>electronic music</v>
      </c>
    </row>
    <row r="2205" spans="1:20" ht="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9">
        <f>(((I2205/60)/60/24)+DATE(1970,1,1)+(-5/24))</f>
        <v>42271.651412037034</v>
      </c>
      <c r="K2205">
        <v>1440535082</v>
      </c>
      <c r="L2205" s="19">
        <f>(((K2205/60)/60/24)+DATE(1970,1,1)+(-5/24))</f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5">
        <f>E2205/D2205</f>
        <v>1.0954999999999999</v>
      </c>
      <c r="R2205" s="8">
        <f>E2205/N2205</f>
        <v>43.82</v>
      </c>
      <c r="S2205" s="9" t="str">
        <f>LEFT(P2205, SEARCH("/",P2205,1)-1)</f>
        <v>music</v>
      </c>
      <c r="T2205" s="9" t="str">
        <f>RIGHT(P2205,LEN(P2205)-SEARCH("/",P2205,1))</f>
        <v>electronic music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9">
        <f>(((I2206/60)/60/24)+DATE(1970,1,1)+(-5/24))</f>
        <v>41342.103229166663</v>
      </c>
      <c r="K2206">
        <v>1360222119</v>
      </c>
      <c r="L2206" s="19">
        <f>(((K2206/60)/60/24)+DATE(1970,1,1)+(-5/24))</f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5">
        <f>E2206/D2206</f>
        <v>1.3286666666666667</v>
      </c>
      <c r="R2206" s="8">
        <f>E2206/N2206</f>
        <v>27.301369863013697</v>
      </c>
      <c r="S2206" s="9" t="str">
        <f>LEFT(P2206, SEARCH("/",P2206,1)-1)</f>
        <v>music</v>
      </c>
      <c r="T2206" s="9" t="str">
        <f>RIGHT(P2206,LEN(P2206)-SEARCH("/",P2206,1))</f>
        <v>electronic music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9">
        <f>(((I2207/60)/60/24)+DATE(1970,1,1)+(-5/24))</f>
        <v>41061.613298611104</v>
      </c>
      <c r="K2207">
        <v>1335987789</v>
      </c>
      <c r="L2207" s="19">
        <f>(((K2207/60)/60/24)+DATE(1970,1,1)+(-5/24))</f>
        <v>41031.613298611104</v>
      </c>
      <c r="M2207" t="b">
        <v>0</v>
      </c>
      <c r="N2207">
        <v>27</v>
      </c>
      <c r="O2207" t="b">
        <v>1</v>
      </c>
      <c r="P2207" t="s">
        <v>8280</v>
      </c>
      <c r="Q2207" s="5">
        <f>E2207/D2207</f>
        <v>1.52</v>
      </c>
      <c r="R2207" s="8">
        <f>E2207/N2207</f>
        <v>42.222222222222221</v>
      </c>
      <c r="S2207" s="9" t="str">
        <f>LEFT(P2207, SEARCH("/",P2207,1)-1)</f>
        <v>music</v>
      </c>
      <c r="T2207" s="9" t="str">
        <f>RIGHT(P2207,LEN(P2207)-SEARCH("/",P2207,1))</f>
        <v>electronic music</v>
      </c>
    </row>
    <row r="2208" spans="1:20" ht="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9">
        <f>(((I2208/60)/60/24)+DATE(1970,1,1)+(-5/24))</f>
        <v>41015.048888888887</v>
      </c>
      <c r="K2208">
        <v>1333001424</v>
      </c>
      <c r="L2208" s="19">
        <f>(((K2208/60)/60/24)+DATE(1970,1,1)+(-5/24))</f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5">
        <f>E2208/D2208</f>
        <v>1.0272727272727273</v>
      </c>
      <c r="R2208" s="8">
        <f>E2208/N2208</f>
        <v>33.235294117647058</v>
      </c>
      <c r="S2208" s="9" t="str">
        <f>LEFT(P2208, SEARCH("/",P2208,1)-1)</f>
        <v>music</v>
      </c>
      <c r="T2208" s="9" t="str">
        <f>RIGHT(P2208,LEN(P2208)-SEARCH("/",P2208,1))</f>
        <v>electronic music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9">
        <f>(((I2209/60)/60/24)+DATE(1970,1,1)+(-5/24))</f>
        <v>41594.027465277773</v>
      </c>
      <c r="K2209">
        <v>1381984773</v>
      </c>
      <c r="L2209" s="19">
        <f>(((K2209/60)/60/24)+DATE(1970,1,1)+(-5/24))</f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5">
        <f>E2209/D2209</f>
        <v>1</v>
      </c>
      <c r="R2209" s="8">
        <f>E2209/N2209</f>
        <v>285.71428571428572</v>
      </c>
      <c r="S2209" s="9" t="str">
        <f>LEFT(P2209, SEARCH("/",P2209,1)-1)</f>
        <v>music</v>
      </c>
      <c r="T2209" s="9" t="str">
        <f>RIGHT(P2209,LEN(P2209)-SEARCH("/",P2209,1))</f>
        <v>electronic music</v>
      </c>
    </row>
    <row r="2210" spans="1:20" ht="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9">
        <f>(((I2210/60)/60/24)+DATE(1970,1,1)+(-5/24))</f>
        <v>41005.958333333328</v>
      </c>
      <c r="K2210">
        <v>1328649026</v>
      </c>
      <c r="L2210" s="19">
        <f>(((K2210/60)/60/24)+DATE(1970,1,1)+(-5/24))</f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5">
        <f>E2210/D2210</f>
        <v>1.016</v>
      </c>
      <c r="R2210" s="8">
        <f>E2210/N2210</f>
        <v>42.333333333333336</v>
      </c>
      <c r="S2210" s="9" t="str">
        <f>LEFT(P2210, SEARCH("/",P2210,1)-1)</f>
        <v>music</v>
      </c>
      <c r="T2210" s="9" t="str">
        <f>RIGHT(P2210,LEN(P2210)-SEARCH("/",P2210,1))</f>
        <v>electronic music</v>
      </c>
    </row>
    <row r="2211" spans="1:20" ht="30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9">
        <f>(((I2211/60)/60/24)+DATE(1970,1,1)+(-5/24))</f>
        <v>41743.75</v>
      </c>
      <c r="K2211">
        <v>1396524644</v>
      </c>
      <c r="L2211" s="19">
        <f>(((K2211/60)/60/24)+DATE(1970,1,1)+(-5/24))</f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5">
        <f>E2211/D2211</f>
        <v>1.508</v>
      </c>
      <c r="R2211" s="8">
        <f>E2211/N2211</f>
        <v>50.266666666666666</v>
      </c>
      <c r="S2211" s="9" t="str">
        <f>LEFT(P2211, SEARCH("/",P2211,1)-1)</f>
        <v>music</v>
      </c>
      <c r="T2211" s="9" t="str">
        <f>RIGHT(P2211,LEN(P2211)-SEARCH("/",P2211,1))</f>
        <v>electronic music</v>
      </c>
    </row>
    <row r="2212" spans="1:20" ht="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9">
        <f>(((I2212/60)/60/24)+DATE(1970,1,1)+(-5/24))</f>
        <v>41013.524999999994</v>
      </c>
      <c r="K2212">
        <v>1329442510</v>
      </c>
      <c r="L2212" s="19">
        <f>(((K2212/60)/60/24)+DATE(1970,1,1)+(-5/24))</f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5">
        <f>E2212/D2212</f>
        <v>1.11425</v>
      </c>
      <c r="R2212" s="8">
        <f>E2212/N2212</f>
        <v>61.902777777777779</v>
      </c>
      <c r="S2212" s="9" t="str">
        <f>LEFT(P2212, SEARCH("/",P2212,1)-1)</f>
        <v>music</v>
      </c>
      <c r="T2212" s="9" t="str">
        <f>RIGHT(P2212,LEN(P2212)-SEARCH("/",P2212,1))</f>
        <v>electronic music</v>
      </c>
    </row>
    <row r="2213" spans="1:20" ht="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9">
        <f>(((I2213/60)/60/24)+DATE(1970,1,1)+(-5/24))</f>
        <v>41739.082638888889</v>
      </c>
      <c r="K2213">
        <v>1395168625</v>
      </c>
      <c r="L2213" s="19">
        <f>(((K2213/60)/60/24)+DATE(1970,1,1)+(-5/24))</f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5">
        <f>E2213/D2213</f>
        <v>1.956</v>
      </c>
      <c r="R2213" s="8">
        <f>E2213/N2213</f>
        <v>40.75</v>
      </c>
      <c r="S2213" s="9" t="str">
        <f>LEFT(P2213, SEARCH("/",P2213,1)-1)</f>
        <v>music</v>
      </c>
      <c r="T2213" s="9" t="str">
        <f>RIGHT(P2213,LEN(P2213)-SEARCH("/",P2213,1))</f>
        <v>electronic music</v>
      </c>
    </row>
    <row r="2214" spans="1:20" ht="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9">
        <f>(((I2214/60)/60/24)+DATE(1970,1,1)+(-5/24))</f>
        <v>41581.833333333328</v>
      </c>
      <c r="K2214">
        <v>1380650177</v>
      </c>
      <c r="L2214" s="19">
        <f>(((K2214/60)/60/24)+DATE(1970,1,1)+(-5/24))</f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5">
        <f>E2214/D2214</f>
        <v>1.1438333333333333</v>
      </c>
      <c r="R2214" s="8">
        <f>E2214/N2214</f>
        <v>55.796747967479675</v>
      </c>
      <c r="S2214" s="9" t="str">
        <f>LEFT(P2214, SEARCH("/",P2214,1)-1)</f>
        <v>music</v>
      </c>
      <c r="T2214" s="9" t="str">
        <f>RIGHT(P2214,LEN(P2214)-SEARCH("/",P2214,1))</f>
        <v>electronic music</v>
      </c>
    </row>
    <row r="2215" spans="1:20" ht="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9">
        <f>(((I2215/60)/60/24)+DATE(1970,1,1)+(-5/24))</f>
        <v>42139.617812499993</v>
      </c>
      <c r="K2215">
        <v>1429127379</v>
      </c>
      <c r="L2215" s="19">
        <f>(((K2215/60)/60/24)+DATE(1970,1,1)+(-5/24))</f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5">
        <f>E2215/D2215</f>
        <v>2</v>
      </c>
      <c r="R2215" s="8">
        <f>E2215/N2215</f>
        <v>10</v>
      </c>
      <c r="S2215" s="9" t="str">
        <f>LEFT(P2215, SEARCH("/",P2215,1)-1)</f>
        <v>music</v>
      </c>
      <c r="T2215" s="9" t="str">
        <f>RIGHT(P2215,LEN(P2215)-SEARCH("/",P2215,1))</f>
        <v>electronic music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9">
        <f>(((I2216/60)/60/24)+DATE(1970,1,1)+(-5/24))</f>
        <v>41676.58388888889</v>
      </c>
      <c r="K2216">
        <v>1389121248</v>
      </c>
      <c r="L2216" s="19">
        <f>(((K2216/60)/60/24)+DATE(1970,1,1)+(-5/24))</f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5">
        <f>E2216/D2216</f>
        <v>2.9250166666666666</v>
      </c>
      <c r="R2216" s="8">
        <f>E2216/N2216</f>
        <v>73.125416666666666</v>
      </c>
      <c r="S2216" s="9" t="str">
        <f>LEFT(P2216, SEARCH("/",P2216,1)-1)</f>
        <v>music</v>
      </c>
      <c r="T2216" s="9" t="str">
        <f>RIGHT(P2216,LEN(P2216)-SEARCH("/",P2216,1))</f>
        <v>electronic music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9">
        <f>(((I2217/60)/60/24)+DATE(1970,1,1)+(-5/24))</f>
        <v>40981.082638888889</v>
      </c>
      <c r="K2217">
        <v>1329671572</v>
      </c>
      <c r="L2217" s="19">
        <f>(((K2217/60)/60/24)+DATE(1970,1,1)+(-5/24))</f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5">
        <f>E2217/D2217</f>
        <v>1.5636363636363637</v>
      </c>
      <c r="R2217" s="8">
        <f>E2217/N2217</f>
        <v>26.060606060606062</v>
      </c>
      <c r="S2217" s="9" t="str">
        <f>LEFT(P2217, SEARCH("/",P2217,1)-1)</f>
        <v>music</v>
      </c>
      <c r="T2217" s="9" t="str">
        <f>RIGHT(P2217,LEN(P2217)-SEARCH("/",P2217,1))</f>
        <v>electronic music</v>
      </c>
    </row>
    <row r="2218" spans="1:20" ht="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9">
        <f>(((I2218/60)/60/24)+DATE(1970,1,1)+(-5/24))</f>
        <v>42208.543344907412</v>
      </c>
      <c r="K2218">
        <v>1436464945</v>
      </c>
      <c r="L2218" s="19">
        <f>(((K2218/60)/60/24)+DATE(1970,1,1)+(-5/24))</f>
        <v>42194.543344907412</v>
      </c>
      <c r="M2218" t="b">
        <v>0</v>
      </c>
      <c r="N2218">
        <v>14</v>
      </c>
      <c r="O2218" t="b">
        <v>1</v>
      </c>
      <c r="P2218" t="s">
        <v>8280</v>
      </c>
      <c r="Q2218" s="5">
        <f>E2218/D2218</f>
        <v>1.0566666666666666</v>
      </c>
      <c r="R2218" s="8">
        <f>E2218/N2218</f>
        <v>22.642857142857142</v>
      </c>
      <c r="S2218" s="9" t="str">
        <f>LEFT(P2218, SEARCH("/",P2218,1)-1)</f>
        <v>music</v>
      </c>
      <c r="T2218" s="9" t="str">
        <f>RIGHT(P2218,LEN(P2218)-SEARCH("/",P2218,1))</f>
        <v>electronic music</v>
      </c>
    </row>
    <row r="2219" spans="1:20" ht="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9">
        <f>(((I2219/60)/60/24)+DATE(1970,1,1)+(-5/24))</f>
        <v>42310.124999999993</v>
      </c>
      <c r="K2219">
        <v>1445539113</v>
      </c>
      <c r="L2219" s="19">
        <f>(((K2219/60)/60/24)+DATE(1970,1,1)+(-5/24))</f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5">
        <f>E2219/D2219</f>
        <v>1.0119047619047619</v>
      </c>
      <c r="R2219" s="8">
        <f>E2219/N2219</f>
        <v>47.222222222222221</v>
      </c>
      <c r="S2219" s="9" t="str">
        <f>LEFT(P2219, SEARCH("/",P2219,1)-1)</f>
        <v>music</v>
      </c>
      <c r="T2219" s="9" t="str">
        <f>RIGHT(P2219,LEN(P2219)-SEARCH("/",P2219,1))</f>
        <v>electronic music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9">
        <f>(((I2220/60)/60/24)+DATE(1970,1,1)+(-5/24))</f>
        <v>41149.791666666664</v>
      </c>
      <c r="K2220">
        <v>1344281383</v>
      </c>
      <c r="L2220" s="19">
        <f>(((K2220/60)/60/24)+DATE(1970,1,1)+(-5/24))</f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5">
        <f>E2220/D2220</f>
        <v>1.2283299999999999</v>
      </c>
      <c r="R2220" s="8">
        <f>E2220/N2220</f>
        <v>32.324473684210524</v>
      </c>
      <c r="S2220" s="9" t="str">
        <f>LEFT(P2220, SEARCH("/",P2220,1)-1)</f>
        <v>music</v>
      </c>
      <c r="T2220" s="9" t="str">
        <f>RIGHT(P2220,LEN(P2220)-SEARCH("/",P2220,1))</f>
        <v>electronic music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9">
        <f>(((I2221/60)/60/24)+DATE(1970,1,1)+(-5/24))</f>
        <v>42235.510555555556</v>
      </c>
      <c r="K2221">
        <v>1437412512</v>
      </c>
      <c r="L2221" s="19">
        <f>(((K2221/60)/60/24)+DATE(1970,1,1)+(-5/24))</f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5">
        <f>E2221/D2221</f>
        <v>1.0149999999999999</v>
      </c>
      <c r="R2221" s="8">
        <f>E2221/N2221</f>
        <v>53.421052631578945</v>
      </c>
      <c r="S2221" s="9" t="str">
        <f>LEFT(P2221, SEARCH("/",P2221,1)-1)</f>
        <v>music</v>
      </c>
      <c r="T2221" s="9" t="str">
        <f>RIGHT(P2221,LEN(P2221)-SEARCH("/",P2221,1))</f>
        <v>electronic music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9">
        <f>(((I2222/60)/60/24)+DATE(1970,1,1)+(-5/24))</f>
        <v>41481.852268518516</v>
      </c>
      <c r="K2222">
        <v>1372296436</v>
      </c>
      <c r="L2222" s="19">
        <f>(((K2222/60)/60/24)+DATE(1970,1,1)+(-5/24))</f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5">
        <f>E2222/D2222</f>
        <v>1.0114285714285713</v>
      </c>
      <c r="R2222" s="8">
        <f>E2222/N2222</f>
        <v>51.304347826086953</v>
      </c>
      <c r="S2222" s="9" t="str">
        <f>LEFT(P2222, SEARCH("/",P2222,1)-1)</f>
        <v>music</v>
      </c>
      <c r="T2222" s="9" t="str">
        <f>RIGHT(P2222,LEN(P2222)-SEARCH("/",P2222,1))</f>
        <v>electronic music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9">
        <f>(((I2223/60)/60/24)+DATE(1970,1,1)+(-5/24))</f>
        <v>42482.791666666664</v>
      </c>
      <c r="K2223">
        <v>1458748809</v>
      </c>
      <c r="L2223" s="19">
        <f>(((K2223/60)/60/24)+DATE(1970,1,1)+(-5/24))</f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5">
        <f>E2223/D2223</f>
        <v>1.0811999999999999</v>
      </c>
      <c r="R2223" s="8">
        <f>E2223/N2223</f>
        <v>37.197247706422019</v>
      </c>
      <c r="S2223" s="9" t="str">
        <f>LEFT(P2223, SEARCH("/",P2223,1)-1)</f>
        <v>games</v>
      </c>
      <c r="T2223" s="9" t="str">
        <f>RIGHT(P2223,LEN(P2223)-SEARCH("/",P2223,1))</f>
        <v>tabletop games</v>
      </c>
    </row>
    <row r="2224" spans="1:20" ht="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9">
        <f>(((I2224/60)/60/24)+DATE(1970,1,1)+(-5/24))</f>
        <v>40936.579247685186</v>
      </c>
      <c r="K2224">
        <v>1325184847</v>
      </c>
      <c r="L2224" s="19">
        <f>(((K2224/60)/60/24)+DATE(1970,1,1)+(-5/24))</f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5">
        <f>E2224/D2224</f>
        <v>1.6259999999999999</v>
      </c>
      <c r="R2224" s="8">
        <f>E2224/N2224</f>
        <v>27.1</v>
      </c>
      <c r="S2224" s="9" t="str">
        <f>LEFT(P2224, SEARCH("/",P2224,1)-1)</f>
        <v>games</v>
      </c>
      <c r="T2224" s="9" t="str">
        <f>RIGHT(P2224,LEN(P2224)-SEARCH("/",P2224,1))</f>
        <v>tabletop games</v>
      </c>
    </row>
    <row r="2225" spans="1:20" ht="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9">
        <f>(((I2225/60)/60/24)+DATE(1970,1,1)+(-5/24))</f>
        <v>42182.432500000003</v>
      </c>
      <c r="K2225">
        <v>1432826568</v>
      </c>
      <c r="L2225" s="19">
        <f>(((K2225/60)/60/24)+DATE(1970,1,1)+(-5/24))</f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5">
        <f>E2225/D2225</f>
        <v>1.0580000000000001</v>
      </c>
      <c r="R2225" s="8">
        <f>E2225/N2225</f>
        <v>206.31</v>
      </c>
      <c r="S2225" s="9" t="str">
        <f>LEFT(P2225, SEARCH("/",P2225,1)-1)</f>
        <v>games</v>
      </c>
      <c r="T2225" s="9" t="str">
        <f>RIGHT(P2225,LEN(P2225)-SEARCH("/",P2225,1))</f>
        <v>tabletop games</v>
      </c>
    </row>
    <row r="2226" spans="1:20" ht="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9">
        <f>(((I2226/60)/60/24)+DATE(1970,1,1)+(-5/24))</f>
        <v>42672.583333333336</v>
      </c>
      <c r="K2226">
        <v>1475337675</v>
      </c>
      <c r="L2226" s="19">
        <f>(((K2226/60)/60/24)+DATE(1970,1,1)+(-5/24))</f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5">
        <f>E2226/D2226</f>
        <v>2.4315000000000002</v>
      </c>
      <c r="R2226" s="8">
        <f>E2226/N2226</f>
        <v>82.145270270270274</v>
      </c>
      <c r="S2226" s="9" t="str">
        <f>LEFT(P2226, SEARCH("/",P2226,1)-1)</f>
        <v>games</v>
      </c>
      <c r="T2226" s="9" t="str">
        <f>RIGHT(P2226,LEN(P2226)-SEARCH("/",P2226,1))</f>
        <v>tabletop games</v>
      </c>
    </row>
    <row r="2227" spans="1:20" ht="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9">
        <f>(((I2227/60)/60/24)+DATE(1970,1,1)+(-5/24))</f>
        <v>41903.583506944444</v>
      </c>
      <c r="K2227">
        <v>1408734015</v>
      </c>
      <c r="L2227" s="19">
        <f>(((K2227/60)/60/24)+DATE(1970,1,1)+(-5/24))</f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5">
        <f>E2227/D2227</f>
        <v>9.4483338095238096</v>
      </c>
      <c r="R2227" s="8">
        <f>E2227/N2227</f>
        <v>164.79651993355483</v>
      </c>
      <c r="S2227" s="9" t="str">
        <f>LEFT(P2227, SEARCH("/",P2227,1)-1)</f>
        <v>games</v>
      </c>
      <c r="T2227" s="9" t="str">
        <f>RIGHT(P2227,LEN(P2227)-SEARCH("/",P2227,1))</f>
        <v>tabletop games</v>
      </c>
    </row>
    <row r="2228" spans="1:20" ht="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9">
        <f>(((I2228/60)/60/24)+DATE(1970,1,1)+(-5/24))</f>
        <v>42411.999305555553</v>
      </c>
      <c r="K2228">
        <v>1452625822</v>
      </c>
      <c r="L2228" s="19">
        <f>(((K2228/60)/60/24)+DATE(1970,1,1)+(-5/24))</f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5">
        <f>E2228/D2228</f>
        <v>1.0846283333333333</v>
      </c>
      <c r="R2228" s="8">
        <f>E2228/N2228</f>
        <v>60.820280373831778</v>
      </c>
      <c r="S2228" s="9" t="str">
        <f>LEFT(P2228, SEARCH("/",P2228,1)-1)</f>
        <v>games</v>
      </c>
      <c r="T2228" s="9" t="str">
        <f>RIGHT(P2228,LEN(P2228)-SEARCH("/",P2228,1))</f>
        <v>tabletop games</v>
      </c>
    </row>
    <row r="2229" spans="1:20" ht="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9">
        <f>(((I2229/60)/60/24)+DATE(1970,1,1)+(-5/24))</f>
        <v>41591.640682870369</v>
      </c>
      <c r="K2229">
        <v>1381778555</v>
      </c>
      <c r="L2229" s="19">
        <f>(((K2229/60)/60/24)+DATE(1970,1,1)+(-5/24))</f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5">
        <f>E2229/D2229</f>
        <v>1.5737692307692308</v>
      </c>
      <c r="R2229" s="8">
        <f>E2229/N2229</f>
        <v>67.970099667774093</v>
      </c>
      <c r="S2229" s="9" t="str">
        <f>LEFT(P2229, SEARCH("/",P2229,1)-1)</f>
        <v>games</v>
      </c>
      <c r="T2229" s="9" t="str">
        <f>RIGHT(P2229,LEN(P2229)-SEARCH("/",P2229,1))</f>
        <v>tabletop games</v>
      </c>
    </row>
    <row r="2230" spans="1:20" ht="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9">
        <f>(((I2230/60)/60/24)+DATE(1970,1,1)+(-5/24))</f>
        <v>42232.069861111107</v>
      </c>
      <c r="K2230">
        <v>1437115236</v>
      </c>
      <c r="L2230" s="19">
        <f>(((K2230/60)/60/24)+DATE(1970,1,1)+(-5/24))</f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5">
        <f>E2230/D2230</f>
        <v>11.744899999999999</v>
      </c>
      <c r="R2230" s="8">
        <f>E2230/N2230</f>
        <v>81.561805555555551</v>
      </c>
      <c r="S2230" s="9" t="str">
        <f>LEFT(P2230, SEARCH("/",P2230,1)-1)</f>
        <v>games</v>
      </c>
      <c r="T2230" s="9" t="str">
        <f>RIGHT(P2230,LEN(P2230)-SEARCH("/",P2230,1))</f>
        <v>tabletop games</v>
      </c>
    </row>
    <row r="2231" spans="1:20" ht="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9">
        <f>(((I2231/60)/60/24)+DATE(1970,1,1)+(-5/24))</f>
        <v>41519.958333333328</v>
      </c>
      <c r="K2231">
        <v>1375113391</v>
      </c>
      <c r="L2231" s="19">
        <f>(((K2231/60)/60/24)+DATE(1970,1,1)+(-5/24))</f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5">
        <f>E2231/D2231</f>
        <v>1.7104755366949576</v>
      </c>
      <c r="R2231" s="8">
        <f>E2231/N2231</f>
        <v>25.42547309833024</v>
      </c>
      <c r="S2231" s="9" t="str">
        <f>LEFT(P2231, SEARCH("/",P2231,1)-1)</f>
        <v>games</v>
      </c>
      <c r="T2231" s="9" t="str">
        <f>RIGHT(P2231,LEN(P2231)-SEARCH("/",P2231,1))</f>
        <v>tabletop games</v>
      </c>
    </row>
    <row r="2232" spans="1:20" ht="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9">
        <f>(((I2232/60)/60/24)+DATE(1970,1,1)+(-5/24))</f>
        <v>41754.672766203701</v>
      </c>
      <c r="K2232">
        <v>1395868127</v>
      </c>
      <c r="L2232" s="19">
        <f>(((K2232/60)/60/24)+DATE(1970,1,1)+(-5/24))</f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5">
        <f>E2232/D2232</f>
        <v>1.2595294117647058</v>
      </c>
      <c r="R2232" s="8">
        <f>E2232/N2232</f>
        <v>21.497991967871485</v>
      </c>
      <c r="S2232" s="9" t="str">
        <f>LEFT(P2232, SEARCH("/",P2232,1)-1)</f>
        <v>games</v>
      </c>
      <c r="T2232" s="9" t="str">
        <f>RIGHT(P2232,LEN(P2232)-SEARCH("/",P2232,1))</f>
        <v>tabletop games</v>
      </c>
    </row>
    <row r="2233" spans="1:20" ht="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9">
        <f>(((I2233/60)/60/24)+DATE(1970,1,1)+(-5/24))</f>
        <v>41450</v>
      </c>
      <c r="K2233">
        <v>1369864301</v>
      </c>
      <c r="L2233" s="19">
        <f>(((K2233/60)/60/24)+DATE(1970,1,1)+(-5/24))</f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5">
        <f>E2233/D2233</f>
        <v>12.121296000000001</v>
      </c>
      <c r="R2233" s="8">
        <f>E2233/N2233</f>
        <v>27.226630727762803</v>
      </c>
      <c r="S2233" s="9" t="str">
        <f>LEFT(P2233, SEARCH("/",P2233,1)-1)</f>
        <v>games</v>
      </c>
      <c r="T2233" s="9" t="str">
        <f>RIGHT(P2233,LEN(P2233)-SEARCH("/",P2233,1))</f>
        <v>tabletop games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9">
        <f>(((I2234/60)/60/24)+DATE(1970,1,1)+(-5/24))</f>
        <v>41838.916666666664</v>
      </c>
      <c r="K2234">
        <v>1402945408</v>
      </c>
      <c r="L2234" s="19">
        <f>(((K2234/60)/60/24)+DATE(1970,1,1)+(-5/24))</f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5">
        <f>E2234/D2234</f>
        <v>4.9580000000000002</v>
      </c>
      <c r="R2234" s="8">
        <f>E2234/N2234</f>
        <v>25.091093117408906</v>
      </c>
      <c r="S2234" s="9" t="str">
        <f>LEFT(P2234, SEARCH("/",P2234,1)-1)</f>
        <v>games</v>
      </c>
      <c r="T2234" s="9" t="str">
        <f>RIGHT(P2234,LEN(P2234)-SEARCH("/",P2234,1))</f>
        <v>tabletop games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9">
        <f>(((I2235/60)/60/24)+DATE(1970,1,1)+(-5/24))</f>
        <v>42351.791666666664</v>
      </c>
      <c r="K2235">
        <v>1448269539</v>
      </c>
      <c r="L2235" s="19">
        <f>(((K2235/60)/60/24)+DATE(1970,1,1)+(-5/24))</f>
        <v>42331.170590277768</v>
      </c>
      <c r="M2235" t="b">
        <v>0</v>
      </c>
      <c r="N2235">
        <v>391</v>
      </c>
      <c r="O2235" t="b">
        <v>1</v>
      </c>
      <c r="P2235" t="s">
        <v>8297</v>
      </c>
      <c r="Q2235" s="5">
        <f>E2235/D2235</f>
        <v>3.3203999999999998</v>
      </c>
      <c r="R2235" s="8">
        <f>E2235/N2235</f>
        <v>21.230179028132991</v>
      </c>
      <c r="S2235" s="9" t="str">
        <f>LEFT(P2235, SEARCH("/",P2235,1)-1)</f>
        <v>games</v>
      </c>
      <c r="T2235" s="9" t="str">
        <f>RIGHT(P2235,LEN(P2235)-SEARCH("/",P2235,1))</f>
        <v>tabletop games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9">
        <f>(((I2236/60)/60/24)+DATE(1970,1,1)+(-5/24))</f>
        <v>42740.616284722222</v>
      </c>
      <c r="K2236">
        <v>1481053647</v>
      </c>
      <c r="L2236" s="19">
        <f>(((K2236/60)/60/24)+DATE(1970,1,1)+(-5/24))</f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5">
        <f>E2236/D2236</f>
        <v>11.65</v>
      </c>
      <c r="R2236" s="8">
        <f>E2236/N2236</f>
        <v>41.607142857142854</v>
      </c>
      <c r="S2236" s="9" t="str">
        <f>LEFT(P2236, SEARCH("/",P2236,1)-1)</f>
        <v>games</v>
      </c>
      <c r="T2236" s="9" t="str">
        <f>RIGHT(P2236,LEN(P2236)-SEARCH("/",P2236,1))</f>
        <v>tabletop games</v>
      </c>
    </row>
    <row r="2237" spans="1:20" ht="30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9">
        <f>(((I2237/60)/60/24)+DATE(1970,1,1)+(-5/24))</f>
        <v>42091.77211805556</v>
      </c>
      <c r="K2237">
        <v>1424997111</v>
      </c>
      <c r="L2237" s="19">
        <f>(((K2237/60)/60/24)+DATE(1970,1,1)+(-5/24))</f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5">
        <f>E2237/D2237</f>
        <v>1.5331538461538461</v>
      </c>
      <c r="R2237" s="8">
        <f>E2237/N2237</f>
        <v>135.58503401360545</v>
      </c>
      <c r="S2237" s="9" t="str">
        <f>LEFT(P2237, SEARCH("/",P2237,1)-1)</f>
        <v>games</v>
      </c>
      <c r="T2237" s="9" t="str">
        <f>RIGHT(P2237,LEN(P2237)-SEARCH("/",P2237,1))</f>
        <v>tabletop games</v>
      </c>
    </row>
    <row r="2238" spans="1:20" ht="30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9">
        <f>(((I2238/60)/60/24)+DATE(1970,1,1)+(-5/24))</f>
        <v>42401.408831018511</v>
      </c>
      <c r="K2238">
        <v>1451746123</v>
      </c>
      <c r="L2238" s="19">
        <f>(((K2238/60)/60/24)+DATE(1970,1,1)+(-5/24))</f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5">
        <f>E2238/D2238</f>
        <v>5.3710714285714287</v>
      </c>
      <c r="R2238" s="8">
        <f>E2238/N2238</f>
        <v>22.116176470588236</v>
      </c>
      <c r="S2238" s="9" t="str">
        <f>LEFT(P2238, SEARCH("/",P2238,1)-1)</f>
        <v>games</v>
      </c>
      <c r="T2238" s="9" t="str">
        <f>RIGHT(P2238,LEN(P2238)-SEARCH("/",P2238,1))</f>
        <v>tabletop games</v>
      </c>
    </row>
    <row r="2239" spans="1:20" ht="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9">
        <f>(((I2239/60)/60/24)+DATE(1970,1,1)+(-5/24))</f>
        <v>41955.124305555553</v>
      </c>
      <c r="K2239">
        <v>1412294683</v>
      </c>
      <c r="L2239" s="19">
        <f>(((K2239/60)/60/24)+DATE(1970,1,1)+(-5/24))</f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5">
        <f>E2239/D2239</f>
        <v>3.5292777777777777</v>
      </c>
      <c r="R2239" s="8">
        <f>E2239/N2239</f>
        <v>64.625635808748726</v>
      </c>
      <c r="S2239" s="9" t="str">
        <f>LEFT(P2239, SEARCH("/",P2239,1)-1)</f>
        <v>games</v>
      </c>
      <c r="T2239" s="9" t="str">
        <f>RIGHT(P2239,LEN(P2239)-SEARCH("/",P2239,1))</f>
        <v>tabletop games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9">
        <f>(((I2240/60)/60/24)+DATE(1970,1,1)+(-5/24))</f>
        <v>42804.41337962963</v>
      </c>
      <c r="K2240">
        <v>1486565716</v>
      </c>
      <c r="L2240" s="19">
        <f>(((K2240/60)/60/24)+DATE(1970,1,1)+(-5/24))</f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5">
        <f>E2240/D2240</f>
        <v>1.3740000000000001</v>
      </c>
      <c r="R2240" s="8">
        <f>E2240/N2240</f>
        <v>69.569620253164558</v>
      </c>
      <c r="S2240" s="9" t="str">
        <f>LEFT(P2240, SEARCH("/",P2240,1)-1)</f>
        <v>games</v>
      </c>
      <c r="T2240" s="9" t="str">
        <f>RIGHT(P2240,LEN(P2240)-SEARCH("/",P2240,1))</f>
        <v>tabletop games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9">
        <f>(((I2241/60)/60/24)+DATE(1970,1,1)+(-5/24))</f>
        <v>41608.959722222222</v>
      </c>
      <c r="K2241">
        <v>1382742014</v>
      </c>
      <c r="L2241" s="19">
        <f>(((K2241/60)/60/24)+DATE(1970,1,1)+(-5/24))</f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5">
        <f>E2241/D2241</f>
        <v>1.2802667999999999</v>
      </c>
      <c r="R2241" s="8">
        <f>E2241/N2241</f>
        <v>75.133028169014082</v>
      </c>
      <c r="S2241" s="9" t="str">
        <f>LEFT(P2241, SEARCH("/",P2241,1)-1)</f>
        <v>games</v>
      </c>
      <c r="T2241" s="9" t="str">
        <f>RIGHT(P2241,LEN(P2241)-SEARCH("/",P2241,1))</f>
        <v>tabletop games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9">
        <f>(((I2242/60)/60/24)+DATE(1970,1,1)+(-5/24))</f>
        <v>42482.617407407401</v>
      </c>
      <c r="K2242">
        <v>1458762544</v>
      </c>
      <c r="L2242" s="19">
        <f>(((K2242/60)/60/24)+DATE(1970,1,1)+(-5/24))</f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5">
        <f>E2242/D2242</f>
        <v>2.7067999999999999</v>
      </c>
      <c r="R2242" s="8">
        <f>E2242/N2242</f>
        <v>140.97916666666666</v>
      </c>
      <c r="S2242" s="9" t="str">
        <f>LEFT(P2242, SEARCH("/",P2242,1)-1)</f>
        <v>games</v>
      </c>
      <c r="T2242" s="9" t="str">
        <f>RIGHT(P2242,LEN(P2242)-SEARCH("/",P2242,1))</f>
        <v>tabletop games</v>
      </c>
    </row>
    <row r="2243" spans="1:20" ht="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9">
        <f>(((I2243/60)/60/24)+DATE(1970,1,1)+(-5/24))</f>
        <v>42796.619212962956</v>
      </c>
      <c r="K2243">
        <v>1485892300</v>
      </c>
      <c r="L2243" s="19">
        <f>(((K2243/60)/60/24)+DATE(1970,1,1)+(-5/24))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5">
        <f>E2243/D2243</f>
        <v>8.0640000000000001</v>
      </c>
      <c r="R2243" s="8">
        <f>E2243/N2243</f>
        <v>49.472392638036808</v>
      </c>
      <c r="S2243" s="9" t="str">
        <f>LEFT(P2243, SEARCH("/",P2243,1)-1)</f>
        <v>games</v>
      </c>
      <c r="T2243" s="9" t="str">
        <f>RIGHT(P2243,LEN(P2243)-SEARCH("/",P2243,1))</f>
        <v>tabletop games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9">
        <f>(((I2244/60)/60/24)+DATE(1970,1,1)+(-5/24))</f>
        <v>41604.91805555555</v>
      </c>
      <c r="K2244">
        <v>1382449733</v>
      </c>
      <c r="L2244" s="19">
        <f>(((K2244/60)/60/24)+DATE(1970,1,1)+(-5/24))</f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5">
        <f>E2244/D2244</f>
        <v>13.600976000000001</v>
      </c>
      <c r="R2244" s="8">
        <f>E2244/N2244</f>
        <v>53.865251485148519</v>
      </c>
      <c r="S2244" s="9" t="str">
        <f>LEFT(P2244, SEARCH("/",P2244,1)-1)</f>
        <v>games</v>
      </c>
      <c r="T2244" s="9" t="str">
        <f>RIGHT(P2244,LEN(P2244)-SEARCH("/",P2244,1))</f>
        <v>tabletop games</v>
      </c>
    </row>
    <row r="2245" spans="1:20" ht="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9">
        <f>(((I2245/60)/60/24)+DATE(1970,1,1)+(-5/24))</f>
        <v>42806.916666666664</v>
      </c>
      <c r="K2245">
        <v>1488823290</v>
      </c>
      <c r="L2245" s="19">
        <f>(((K2245/60)/60/24)+DATE(1970,1,1)+(-5/24))</f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5">
        <f>E2245/D2245</f>
        <v>9302.5</v>
      </c>
      <c r="R2245" s="8">
        <f>E2245/N2245</f>
        <v>4.5712530712530715</v>
      </c>
      <c r="S2245" s="9" t="str">
        <f>LEFT(P2245, SEARCH("/",P2245,1)-1)</f>
        <v>games</v>
      </c>
      <c r="T2245" s="9" t="str">
        <f>RIGHT(P2245,LEN(P2245)-SEARCH("/",P2245,1))</f>
        <v>tabletop games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9">
        <f>(((I2246/60)/60/24)+DATE(1970,1,1)+(-5/24))</f>
        <v>42659.645833333336</v>
      </c>
      <c r="K2246">
        <v>1475609946</v>
      </c>
      <c r="L2246" s="19">
        <f>(((K2246/60)/60/24)+DATE(1970,1,1)+(-5/24))</f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5">
        <f>E2246/D2246</f>
        <v>3.7702</v>
      </c>
      <c r="R2246" s="8">
        <f>E2246/N2246</f>
        <v>65.00344827586207</v>
      </c>
      <c r="S2246" s="9" t="str">
        <f>LEFT(P2246, SEARCH("/",P2246,1)-1)</f>
        <v>games</v>
      </c>
      <c r="T2246" s="9" t="str">
        <f>RIGHT(P2246,LEN(P2246)-SEARCH("/",P2246,1))</f>
        <v>tabletop games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9">
        <f>(((I2247/60)/60/24)+DATE(1970,1,1)+(-5/24))</f>
        <v>41691.541666666664</v>
      </c>
      <c r="K2247">
        <v>1390323617</v>
      </c>
      <c r="L2247" s="19">
        <f>(((K2247/60)/60/24)+DATE(1970,1,1)+(-5/24))</f>
        <v>41660.500196759262</v>
      </c>
      <c r="M2247" t="b">
        <v>0</v>
      </c>
      <c r="N2247">
        <v>1980</v>
      </c>
      <c r="O2247" t="b">
        <v>1</v>
      </c>
      <c r="P2247" t="s">
        <v>8297</v>
      </c>
      <c r="Q2247" s="5">
        <f>E2247/D2247</f>
        <v>26.47025</v>
      </c>
      <c r="R2247" s="8">
        <f>E2247/N2247</f>
        <v>53.475252525252522</v>
      </c>
      <c r="S2247" s="9" t="str">
        <f>LEFT(P2247, SEARCH("/",P2247,1)-1)</f>
        <v>games</v>
      </c>
      <c r="T2247" s="9" t="str">
        <f>RIGHT(P2247,LEN(P2247)-SEARCH("/",P2247,1))</f>
        <v>tabletop games</v>
      </c>
    </row>
    <row r="2248" spans="1:20" ht="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9">
        <f>(((I2248/60)/60/24)+DATE(1970,1,1)+(-5/24))</f>
        <v>42251.583449074074</v>
      </c>
      <c r="K2248">
        <v>1438801210</v>
      </c>
      <c r="L2248" s="19">
        <f>(((K2248/60)/60/24)+DATE(1970,1,1)+(-5/24))</f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5">
        <f>E2248/D2248</f>
        <v>1.0012000000000001</v>
      </c>
      <c r="R2248" s="8">
        <f>E2248/N2248</f>
        <v>43.912280701754383</v>
      </c>
      <c r="S2248" s="9" t="str">
        <f>LEFT(P2248, SEARCH("/",P2248,1)-1)</f>
        <v>games</v>
      </c>
      <c r="T2248" s="9" t="str">
        <f>RIGHT(P2248,LEN(P2248)-SEARCH("/",P2248,1))</f>
        <v>tabletop games</v>
      </c>
    </row>
    <row r="2249" spans="1:20" ht="30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9">
        <f>(((I2249/60)/60/24)+DATE(1970,1,1)+(-5/24))</f>
        <v>42214.457928240743</v>
      </c>
      <c r="K2249">
        <v>1436975965</v>
      </c>
      <c r="L2249" s="19">
        <f>(((K2249/60)/60/24)+DATE(1970,1,1)+(-5/24))</f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5">
        <f>E2249/D2249</f>
        <v>1.0445405405405406</v>
      </c>
      <c r="R2249" s="8">
        <f>E2249/N2249</f>
        <v>50.852631578947367</v>
      </c>
      <c r="S2249" s="9" t="str">
        <f>LEFT(P2249, SEARCH("/",P2249,1)-1)</f>
        <v>games</v>
      </c>
      <c r="T2249" s="9" t="str">
        <f>RIGHT(P2249,LEN(P2249)-SEARCH("/",P2249,1))</f>
        <v>tabletop games</v>
      </c>
    </row>
    <row r="2250" spans="1:20" ht="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9">
        <f>(((I2250/60)/60/24)+DATE(1970,1,1)+(-5/24))</f>
        <v>42718.667569444442</v>
      </c>
      <c r="K2250">
        <v>1479157278</v>
      </c>
      <c r="L2250" s="19">
        <f>(((K2250/60)/60/24)+DATE(1970,1,1)+(-5/24))</f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5">
        <f>E2250/D2250</f>
        <v>1.0721428571428571</v>
      </c>
      <c r="R2250" s="8">
        <f>E2250/N2250</f>
        <v>58.6328125</v>
      </c>
      <c r="S2250" s="9" t="str">
        <f>LEFT(P2250, SEARCH("/",P2250,1)-1)</f>
        <v>games</v>
      </c>
      <c r="T2250" s="9" t="str">
        <f>RIGHT(P2250,LEN(P2250)-SEARCH("/",P2250,1))</f>
        <v>tabletop games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9">
        <f>(((I2251/60)/60/24)+DATE(1970,1,1)+(-5/24))</f>
        <v>41366.453298611108</v>
      </c>
      <c r="K2251">
        <v>1362329565</v>
      </c>
      <c r="L2251" s="19">
        <f>(((K2251/60)/60/24)+DATE(1970,1,1)+(-5/24))</f>
        <v>41336.494965277772</v>
      </c>
      <c r="M2251" t="b">
        <v>0</v>
      </c>
      <c r="N2251">
        <v>180</v>
      </c>
      <c r="O2251" t="b">
        <v>1</v>
      </c>
      <c r="P2251" t="s">
        <v>8297</v>
      </c>
      <c r="Q2251" s="5">
        <f>E2251/D2251</f>
        <v>1.6877142857142857</v>
      </c>
      <c r="R2251" s="8">
        <f>E2251/N2251</f>
        <v>32.81666666666667</v>
      </c>
      <c r="S2251" s="9" t="str">
        <f>LEFT(P2251, SEARCH("/",P2251,1)-1)</f>
        <v>games</v>
      </c>
      <c r="T2251" s="9" t="str">
        <f>RIGHT(P2251,LEN(P2251)-SEARCH("/",P2251,1))</f>
        <v>tabletop games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9">
        <f>(((I2252/60)/60/24)+DATE(1970,1,1)+(-5/24))</f>
        <v>42706.838807870365</v>
      </c>
      <c r="K2252">
        <v>1478131673</v>
      </c>
      <c r="L2252" s="19">
        <f>(((K2252/60)/60/24)+DATE(1970,1,1)+(-5/24))</f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5">
        <f>E2252/D2252</f>
        <v>9.7511200000000002</v>
      </c>
      <c r="R2252" s="8">
        <f>E2252/N2252</f>
        <v>426.93169877408059</v>
      </c>
      <c r="S2252" s="9" t="str">
        <f>LEFT(P2252, SEARCH("/",P2252,1)-1)</f>
        <v>games</v>
      </c>
      <c r="T2252" s="9" t="str">
        <f>RIGHT(P2252,LEN(P2252)-SEARCH("/",P2252,1))</f>
        <v>tabletop games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9">
        <f>(((I2253/60)/60/24)+DATE(1970,1,1)+(-5/24))</f>
        <v>41867.137465277774</v>
      </c>
      <c r="K2253">
        <v>1406362677</v>
      </c>
      <c r="L2253" s="19">
        <f>(((K2253/60)/60/24)+DATE(1970,1,1)+(-5/24))</f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5">
        <f>E2253/D2253</f>
        <v>1.3444929411764706</v>
      </c>
      <c r="R2253" s="8">
        <f>E2253/N2253</f>
        <v>23.808729166666669</v>
      </c>
      <c r="S2253" s="9" t="str">
        <f>LEFT(P2253, SEARCH("/",P2253,1)-1)</f>
        <v>games</v>
      </c>
      <c r="T2253" s="9" t="str">
        <f>RIGHT(P2253,LEN(P2253)-SEARCH("/",P2253,1))</f>
        <v>tabletop games</v>
      </c>
    </row>
    <row r="2254" spans="1:20" ht="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9">
        <f>(((I2254/60)/60/24)+DATE(1970,1,1)+(-5/24))</f>
        <v>42588.119652777772</v>
      </c>
      <c r="K2254">
        <v>1469173938</v>
      </c>
      <c r="L2254" s="19">
        <f>(((K2254/60)/60/24)+DATE(1970,1,1)+(-5/24))</f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5">
        <f>E2254/D2254</f>
        <v>2.722777777777778</v>
      </c>
      <c r="R2254" s="8">
        <f>E2254/N2254</f>
        <v>98.413654618473899</v>
      </c>
      <c r="S2254" s="9" t="str">
        <f>LEFT(P2254, SEARCH("/",P2254,1)-1)</f>
        <v>games</v>
      </c>
      <c r="T2254" s="9" t="str">
        <f>RIGHT(P2254,LEN(P2254)-SEARCH("/",P2254,1))</f>
        <v>tabletop games</v>
      </c>
    </row>
    <row r="2255" spans="1:20" ht="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9">
        <f>(((I2255/60)/60/24)+DATE(1970,1,1)+(-5/24))</f>
        <v>42326.46466435185</v>
      </c>
      <c r="K2255">
        <v>1445267347</v>
      </c>
      <c r="L2255" s="19">
        <f>(((K2255/60)/60/24)+DATE(1970,1,1)+(-5/24))</f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5">
        <f>E2255/D2255</f>
        <v>1.1268750000000001</v>
      </c>
      <c r="R2255" s="8">
        <f>E2255/N2255</f>
        <v>107.32142857142857</v>
      </c>
      <c r="S2255" s="9" t="str">
        <f>LEFT(P2255, SEARCH("/",P2255,1)-1)</f>
        <v>games</v>
      </c>
      <c r="T2255" s="9" t="str">
        <f>RIGHT(P2255,LEN(P2255)-SEARCH("/",P2255,1))</f>
        <v>tabletop games</v>
      </c>
    </row>
    <row r="2256" spans="1:20" ht="30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9">
        <f>(((I2256/60)/60/24)+DATE(1970,1,1)+(-5/24))</f>
        <v>42759.439444444441</v>
      </c>
      <c r="K2256">
        <v>1484667168</v>
      </c>
      <c r="L2256" s="19">
        <f>(((K2256/60)/60/24)+DATE(1970,1,1)+(-5/24))</f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5">
        <f>E2256/D2256</f>
        <v>4.5979999999999999</v>
      </c>
      <c r="R2256" s="8">
        <f>E2256/N2256</f>
        <v>11.67005076142132</v>
      </c>
      <c r="S2256" s="9" t="str">
        <f>LEFT(P2256, SEARCH("/",P2256,1)-1)</f>
        <v>games</v>
      </c>
      <c r="T2256" s="9" t="str">
        <f>RIGHT(P2256,LEN(P2256)-SEARCH("/",P2256,1))</f>
        <v>tabletop games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9">
        <f>(((I2257/60)/60/24)+DATE(1970,1,1)+(-5/24))</f>
        <v>42497.743645833332</v>
      </c>
      <c r="K2257">
        <v>1460069451</v>
      </c>
      <c r="L2257" s="19">
        <f>(((K2257/60)/60/24)+DATE(1970,1,1)+(-5/24))</f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5">
        <f>E2257/D2257</f>
        <v>2.8665822784810127</v>
      </c>
      <c r="R2257" s="8">
        <f>E2257/N2257</f>
        <v>41.782287822878232</v>
      </c>
      <c r="S2257" s="9" t="str">
        <f>LEFT(P2257, SEARCH("/",P2257,1)-1)</f>
        <v>games</v>
      </c>
      <c r="T2257" s="9" t="str">
        <f>RIGHT(P2257,LEN(P2257)-SEARCH("/",P2257,1))</f>
        <v>tabletop games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9">
        <f>(((I2258/60)/60/24)+DATE(1970,1,1)+(-5/24))</f>
        <v>42696.243587962956</v>
      </c>
      <c r="K2258">
        <v>1478602246</v>
      </c>
      <c r="L2258" s="19">
        <f>(((K2258/60)/60/24)+DATE(1970,1,1)+(-5/24))</f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5">
        <f>E2258/D2258</f>
        <v>2.2270833333333333</v>
      </c>
      <c r="R2258" s="8">
        <f>E2258/N2258</f>
        <v>21.38</v>
      </c>
      <c r="S2258" s="9" t="str">
        <f>LEFT(P2258, SEARCH("/",P2258,1)-1)</f>
        <v>games</v>
      </c>
      <c r="T2258" s="9" t="str">
        <f>RIGHT(P2258,LEN(P2258)-SEARCH("/",P2258,1))</f>
        <v>tabletop games</v>
      </c>
    </row>
    <row r="2259" spans="1:20" ht="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9">
        <f>(((I2259/60)/60/24)+DATE(1970,1,1)+(-5/24))</f>
        <v>42540.749999999993</v>
      </c>
      <c r="K2259">
        <v>1463351329</v>
      </c>
      <c r="L2259" s="19">
        <f>(((K2259/60)/60/24)+DATE(1970,1,1)+(-5/24))</f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5">
        <f>E2259/D2259</f>
        <v>6.3613999999999997</v>
      </c>
      <c r="R2259" s="8">
        <f>E2259/N2259</f>
        <v>94.103550295857985</v>
      </c>
      <c r="S2259" s="9" t="str">
        <f>LEFT(P2259, SEARCH("/",P2259,1)-1)</f>
        <v>games</v>
      </c>
      <c r="T2259" s="9" t="str">
        <f>RIGHT(P2259,LEN(P2259)-SEARCH("/",P2259,1))</f>
        <v>tabletop games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9">
        <f>(((I2260/60)/60/24)+DATE(1970,1,1)+(-5/24))</f>
        <v>42166.542673611104</v>
      </c>
      <c r="K2260">
        <v>1431453687</v>
      </c>
      <c r="L2260" s="19">
        <f>(((K2260/60)/60/24)+DATE(1970,1,1)+(-5/24))</f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5">
        <f>E2260/D2260</f>
        <v>1.4650000000000001</v>
      </c>
      <c r="R2260" s="8">
        <f>E2260/N2260</f>
        <v>15.721951219512196</v>
      </c>
      <c r="S2260" s="9" t="str">
        <f>LEFT(P2260, SEARCH("/",P2260,1)-1)</f>
        <v>games</v>
      </c>
      <c r="T2260" s="9" t="str">
        <f>RIGHT(P2260,LEN(P2260)-SEARCH("/",P2260,1))</f>
        <v>tabletop games</v>
      </c>
    </row>
    <row r="2261" spans="1:20" ht="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9">
        <f>(((I2261/60)/60/24)+DATE(1970,1,1)+(-5/24))</f>
        <v>42712.59648148148</v>
      </c>
      <c r="K2261">
        <v>1480360736</v>
      </c>
      <c r="L2261" s="19">
        <f>(((K2261/60)/60/24)+DATE(1970,1,1)+(-5/24))</f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5">
        <f>E2261/D2261</f>
        <v>18.670999999999999</v>
      </c>
      <c r="R2261" s="8">
        <f>E2261/N2261</f>
        <v>90.635922330097088</v>
      </c>
      <c r="S2261" s="9" t="str">
        <f>LEFT(P2261, SEARCH("/",P2261,1)-1)</f>
        <v>games</v>
      </c>
      <c r="T2261" s="9" t="str">
        <f>RIGHT(P2261,LEN(P2261)-SEARCH("/",P2261,1))</f>
        <v>tabletop games</v>
      </c>
    </row>
    <row r="2262" spans="1:20" ht="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9">
        <f>(((I2262/60)/60/24)+DATE(1970,1,1)+(-5/24))</f>
        <v>41724.766782407409</v>
      </c>
      <c r="K2262">
        <v>1393287850</v>
      </c>
      <c r="L2262" s="19">
        <f>(((K2262/60)/60/24)+DATE(1970,1,1)+(-5/24))</f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5">
        <f>E2262/D2262</f>
        <v>3.2692000000000001</v>
      </c>
      <c r="R2262" s="8">
        <f>E2262/N2262</f>
        <v>97.297619047619051</v>
      </c>
      <c r="S2262" s="9" t="str">
        <f>LEFT(P2262, SEARCH("/",P2262,1)-1)</f>
        <v>games</v>
      </c>
      <c r="T2262" s="9" t="str">
        <f>RIGHT(P2262,LEN(P2262)-SEARCH("/",P2262,1))</f>
        <v>tabletop games</v>
      </c>
    </row>
    <row r="2263" spans="1:20" ht="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9">
        <f>(((I2263/60)/60/24)+DATE(1970,1,1)+(-5/24))</f>
        <v>42780.516435185178</v>
      </c>
      <c r="K2263">
        <v>1485278620</v>
      </c>
      <c r="L2263" s="19">
        <f>(((K2263/60)/60/24)+DATE(1970,1,1)+(-5/24))</f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5">
        <f>E2263/D2263</f>
        <v>7.7949999999999999</v>
      </c>
      <c r="R2263" s="8">
        <f>E2263/N2263</f>
        <v>37.11904761904762</v>
      </c>
      <c r="S2263" s="9" t="str">
        <f>LEFT(P2263, SEARCH("/",P2263,1)-1)</f>
        <v>games</v>
      </c>
      <c r="T2263" s="9" t="str">
        <f>RIGHT(P2263,LEN(P2263)-SEARCH("/",P2263,1))</f>
        <v>tabletop games</v>
      </c>
    </row>
    <row r="2264" spans="1:20" ht="30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9">
        <f>(((I2264/60)/60/24)+DATE(1970,1,1)+(-5/24))</f>
        <v>41960.791666666664</v>
      </c>
      <c r="K2264">
        <v>1413295358</v>
      </c>
      <c r="L2264" s="19">
        <f>(((K2264/60)/60/24)+DATE(1970,1,1)+(-5/24))</f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5">
        <f>E2264/D2264</f>
        <v>1.5415151515151515</v>
      </c>
      <c r="R2264" s="8">
        <f>E2264/N2264</f>
        <v>28.104972375690608</v>
      </c>
      <c r="S2264" s="9" t="str">
        <f>LEFT(P2264, SEARCH("/",P2264,1)-1)</f>
        <v>games</v>
      </c>
      <c r="T2264" s="9" t="str">
        <f>RIGHT(P2264,LEN(P2264)-SEARCH("/",P2264,1))</f>
        <v>tabletop games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9">
        <f>(((I2265/60)/60/24)+DATE(1970,1,1)+(-5/24))</f>
        <v>42035.623993055553</v>
      </c>
      <c r="K2265">
        <v>1420919913</v>
      </c>
      <c r="L2265" s="19">
        <f>(((K2265/60)/60/24)+DATE(1970,1,1)+(-5/24))</f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5">
        <f>E2265/D2265</f>
        <v>1.1554666666666666</v>
      </c>
      <c r="R2265" s="8">
        <f>E2265/N2265</f>
        <v>144.43333333333334</v>
      </c>
      <c r="S2265" s="9" t="str">
        <f>LEFT(P2265, SEARCH("/",P2265,1)-1)</f>
        <v>games</v>
      </c>
      <c r="T2265" s="9" t="str">
        <f>RIGHT(P2265,LEN(P2265)-SEARCH("/",P2265,1))</f>
        <v>tabletop games</v>
      </c>
    </row>
    <row r="2266" spans="1:20" ht="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9">
        <f>(((I2266/60)/60/24)+DATE(1970,1,1)+(-5/24))</f>
        <v>42512.916666666664</v>
      </c>
      <c r="K2266">
        <v>1462543114</v>
      </c>
      <c r="L2266" s="19">
        <f>(((K2266/60)/60/24)+DATE(1970,1,1)+(-5/24))</f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5">
        <f>E2266/D2266</f>
        <v>1.8003333333333333</v>
      </c>
      <c r="R2266" s="8">
        <f>E2266/N2266</f>
        <v>24.274157303370785</v>
      </c>
      <c r="S2266" s="9" t="str">
        <f>LEFT(P2266, SEARCH("/",P2266,1)-1)</f>
        <v>games</v>
      </c>
      <c r="T2266" s="9" t="str">
        <f>RIGHT(P2266,LEN(P2266)-SEARCH("/",P2266,1))</f>
        <v>tabletop games</v>
      </c>
    </row>
    <row r="2267" spans="1:20" ht="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9">
        <f>(((I2267/60)/60/24)+DATE(1970,1,1)+(-5/24))</f>
        <v>42696.644756944443</v>
      </c>
      <c r="K2267">
        <v>1479241707</v>
      </c>
      <c r="L2267" s="19">
        <f>(((K2267/60)/60/24)+DATE(1970,1,1)+(-5/24))</f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5">
        <f>E2267/D2267</f>
        <v>2.9849999999999999</v>
      </c>
      <c r="R2267" s="8">
        <f>E2267/N2267</f>
        <v>35.117647058823529</v>
      </c>
      <c r="S2267" s="9" t="str">
        <f>LEFT(P2267, SEARCH("/",P2267,1)-1)</f>
        <v>games</v>
      </c>
      <c r="T2267" s="9" t="str">
        <f>RIGHT(P2267,LEN(P2267)-SEARCH("/",P2267,1))</f>
        <v>tabletop games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9">
        <f>(((I2268/60)/60/24)+DATE(1970,1,1)+(-5/24))</f>
        <v>42486.874999999993</v>
      </c>
      <c r="K2268">
        <v>1460235592</v>
      </c>
      <c r="L2268" s="19">
        <f>(((K2268/60)/60/24)+DATE(1970,1,1)+(-5/24))</f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5">
        <f>E2268/D2268</f>
        <v>3.2026666666666666</v>
      </c>
      <c r="R2268" s="8">
        <f>E2268/N2268</f>
        <v>24.762886597938145</v>
      </c>
      <c r="S2268" s="9" t="str">
        <f>LEFT(P2268, SEARCH("/",P2268,1)-1)</f>
        <v>games</v>
      </c>
      <c r="T2268" s="9" t="str">
        <f>RIGHT(P2268,LEN(P2268)-SEARCH("/",P2268,1))</f>
        <v>tabletop games</v>
      </c>
    </row>
    <row r="2269" spans="1:20" ht="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9">
        <f>(((I2269/60)/60/24)+DATE(1970,1,1)+(-5/24))</f>
        <v>41993.833333333336</v>
      </c>
      <c r="K2269">
        <v>1416945297</v>
      </c>
      <c r="L2269" s="19">
        <f>(((K2269/60)/60/24)+DATE(1970,1,1)+(-5/24))</f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5">
        <f>E2269/D2269</f>
        <v>3.80525</v>
      </c>
      <c r="R2269" s="8">
        <f>E2269/N2269</f>
        <v>188.37871287128712</v>
      </c>
      <c r="S2269" s="9" t="str">
        <f>LEFT(P2269, SEARCH("/",P2269,1)-1)</f>
        <v>games</v>
      </c>
      <c r="T2269" s="9" t="str">
        <f>RIGHT(P2269,LEN(P2269)-SEARCH("/",P2269,1))</f>
        <v>tabletop games</v>
      </c>
    </row>
    <row r="2270" spans="1:20" ht="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9">
        <f>(((I2270/60)/60/24)+DATE(1970,1,1)+(-5/24))</f>
        <v>42805.874016203699</v>
      </c>
      <c r="K2270">
        <v>1486691915</v>
      </c>
      <c r="L2270" s="19">
        <f>(((K2270/60)/60/24)+DATE(1970,1,1)+(-5/24))</f>
        <v>42775.874016203699</v>
      </c>
      <c r="M2270" t="b">
        <v>0</v>
      </c>
      <c r="N2270">
        <v>194</v>
      </c>
      <c r="O2270" t="b">
        <v>1</v>
      </c>
      <c r="P2270" t="s">
        <v>8297</v>
      </c>
      <c r="Q2270" s="5">
        <f>E2270/D2270</f>
        <v>1.026</v>
      </c>
      <c r="R2270" s="8">
        <f>E2270/N2270</f>
        <v>148.08247422680412</v>
      </c>
      <c r="S2270" s="9" t="str">
        <f>LEFT(P2270, SEARCH("/",P2270,1)-1)</f>
        <v>games</v>
      </c>
      <c r="T2270" s="9" t="str">
        <f>RIGHT(P2270,LEN(P2270)-SEARCH("/",P2270,1))</f>
        <v>tabletop games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9">
        <f>(((I2271/60)/60/24)+DATE(1970,1,1)+(-5/24))</f>
        <v>42800.999999999993</v>
      </c>
      <c r="K2271">
        <v>1486745663</v>
      </c>
      <c r="L2271" s="19">
        <f>(((K2271/60)/60/24)+DATE(1970,1,1)+(-5/24))</f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5">
        <f>E2271/D2271</f>
        <v>18.016400000000001</v>
      </c>
      <c r="R2271" s="8">
        <f>E2271/N2271</f>
        <v>49.934589800443462</v>
      </c>
      <c r="S2271" s="9" t="str">
        <f>LEFT(P2271, SEARCH("/",P2271,1)-1)</f>
        <v>games</v>
      </c>
      <c r="T2271" s="9" t="str">
        <f>RIGHT(P2271,LEN(P2271)-SEARCH("/",P2271,1))</f>
        <v>tabletop games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9">
        <f>(((I2272/60)/60/24)+DATE(1970,1,1)+(-5/24))</f>
        <v>42745.707638888889</v>
      </c>
      <c r="K2272">
        <v>1482353513</v>
      </c>
      <c r="L2272" s="19">
        <f>(((K2272/60)/60/24)+DATE(1970,1,1)+(-5/24))</f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5">
        <f>E2272/D2272</f>
        <v>7.2024800000000004</v>
      </c>
      <c r="R2272" s="8">
        <f>E2272/N2272</f>
        <v>107.82155688622754</v>
      </c>
      <c r="S2272" s="9" t="str">
        <f>LEFT(P2272, SEARCH("/",P2272,1)-1)</f>
        <v>games</v>
      </c>
      <c r="T2272" s="9" t="str">
        <f>RIGHT(P2272,LEN(P2272)-SEARCH("/",P2272,1))</f>
        <v>tabletop games</v>
      </c>
    </row>
    <row r="2273" spans="1:20" ht="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9">
        <f>(((I2273/60)/60/24)+DATE(1970,1,1)+(-5/24))</f>
        <v>42713.791712962957</v>
      </c>
      <c r="K2273">
        <v>1478736004</v>
      </c>
      <c r="L2273" s="19">
        <f>(((K2273/60)/60/24)+DATE(1970,1,1)+(-5/24))</f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5">
        <f>E2273/D2273</f>
        <v>2.8309000000000002</v>
      </c>
      <c r="R2273" s="8">
        <f>E2273/N2273</f>
        <v>42.63403614457831</v>
      </c>
      <c r="S2273" s="9" t="str">
        <f>LEFT(P2273, SEARCH("/",P2273,1)-1)</f>
        <v>games</v>
      </c>
      <c r="T2273" s="9" t="str">
        <f>RIGHT(P2273,LEN(P2273)-SEARCH("/",P2273,1))</f>
        <v>tabletop games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9">
        <f>(((I2274/60)/60/24)+DATE(1970,1,1)+(-5/24))</f>
        <v>42345.491157407399</v>
      </c>
      <c r="K2274">
        <v>1446914836</v>
      </c>
      <c r="L2274" s="19">
        <f>(((K2274/60)/60/24)+DATE(1970,1,1)+(-5/24))</f>
        <v>42315.491157407399</v>
      </c>
      <c r="M2274" t="b">
        <v>0</v>
      </c>
      <c r="N2274">
        <v>944</v>
      </c>
      <c r="O2274" t="b">
        <v>1</v>
      </c>
      <c r="P2274" t="s">
        <v>8297</v>
      </c>
      <c r="Q2274" s="5">
        <f>E2274/D2274</f>
        <v>13.566000000000001</v>
      </c>
      <c r="R2274" s="8">
        <f>E2274/N2274</f>
        <v>14.370762711864407</v>
      </c>
      <c r="S2274" s="9" t="str">
        <f>LEFT(P2274, SEARCH("/",P2274,1)-1)</f>
        <v>games</v>
      </c>
      <c r="T2274" s="9" t="str">
        <f>RIGHT(P2274,LEN(P2274)-SEARCH("/",P2274,1))</f>
        <v>tabletop games</v>
      </c>
    </row>
    <row r="2275" spans="1:20" ht="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9">
        <f>(((I2275/60)/60/24)+DATE(1970,1,1)+(-5/24))</f>
        <v>42806.299097222225</v>
      </c>
      <c r="K2275">
        <v>1487164242</v>
      </c>
      <c r="L2275" s="19">
        <f>(((K2275/60)/60/24)+DATE(1970,1,1)+(-5/24))</f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5">
        <f>E2275/D2275</f>
        <v>2.2035999999999998</v>
      </c>
      <c r="R2275" s="8">
        <f>E2275/N2275</f>
        <v>37.476190476190474</v>
      </c>
      <c r="S2275" s="9" t="str">
        <f>LEFT(P2275, SEARCH("/",P2275,1)-1)</f>
        <v>games</v>
      </c>
      <c r="T2275" s="9" t="str">
        <f>RIGHT(P2275,LEN(P2275)-SEARCH("/",P2275,1))</f>
        <v>tabletop games</v>
      </c>
    </row>
    <row r="2276" spans="1:20" ht="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9">
        <f>(((I2276/60)/60/24)+DATE(1970,1,1)+(-5/24))</f>
        <v>41693.292326388888</v>
      </c>
      <c r="K2276">
        <v>1390564857</v>
      </c>
      <c r="L2276" s="19">
        <f>(((K2276/60)/60/24)+DATE(1970,1,1)+(-5/24))</f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5">
        <f>E2276/D2276</f>
        <v>1.196</v>
      </c>
      <c r="R2276" s="8">
        <f>E2276/N2276</f>
        <v>30.202020202020201</v>
      </c>
      <c r="S2276" s="9" t="str">
        <f>LEFT(P2276, SEARCH("/",P2276,1)-1)</f>
        <v>games</v>
      </c>
      <c r="T2276" s="9" t="str">
        <f>RIGHT(P2276,LEN(P2276)-SEARCH("/",P2276,1))</f>
        <v>tabletop games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9">
        <f>(((I2277/60)/60/24)+DATE(1970,1,1)+(-5/24))</f>
        <v>41995.408321759263</v>
      </c>
      <c r="K2277">
        <v>1416667679</v>
      </c>
      <c r="L2277" s="19">
        <f>(((K2277/60)/60/24)+DATE(1970,1,1)+(-5/24))</f>
        <v>41965.408321759263</v>
      </c>
      <c r="M2277" t="b">
        <v>0</v>
      </c>
      <c r="N2277">
        <v>79</v>
      </c>
      <c r="O2277" t="b">
        <v>1</v>
      </c>
      <c r="P2277" t="s">
        <v>8297</v>
      </c>
      <c r="Q2277" s="5">
        <f>E2277/D2277</f>
        <v>4.0776923076923079</v>
      </c>
      <c r="R2277" s="8">
        <f>E2277/N2277</f>
        <v>33.550632911392405</v>
      </c>
      <c r="S2277" s="9" t="str">
        <f>LEFT(P2277, SEARCH("/",P2277,1)-1)</f>
        <v>games</v>
      </c>
      <c r="T2277" s="9" t="str">
        <f>RIGHT(P2277,LEN(P2277)-SEARCH("/",P2277,1))</f>
        <v>tabletop games</v>
      </c>
    </row>
    <row r="2278" spans="1:20" ht="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9">
        <f>(((I2278/60)/60/24)+DATE(1970,1,1)+(-5/24))</f>
        <v>41644.443159722221</v>
      </c>
      <c r="K2278">
        <v>1386344289</v>
      </c>
      <c r="L2278" s="19">
        <f>(((K2278/60)/60/24)+DATE(1970,1,1)+(-5/24))</f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5">
        <f>E2278/D2278</f>
        <v>1.0581826105905425</v>
      </c>
      <c r="R2278" s="8">
        <f>E2278/N2278</f>
        <v>64.74666666666667</v>
      </c>
      <c r="S2278" s="9" t="str">
        <f>LEFT(P2278, SEARCH("/",P2278,1)-1)</f>
        <v>games</v>
      </c>
      <c r="T2278" s="9" t="str">
        <f>RIGHT(P2278,LEN(P2278)-SEARCH("/",P2278,1))</f>
        <v>tabletop games</v>
      </c>
    </row>
    <row r="2279" spans="1:20" ht="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9">
        <f>(((I2279/60)/60/24)+DATE(1970,1,1)+(-5/24))</f>
        <v>40966.470173611109</v>
      </c>
      <c r="K2279">
        <v>1327767423</v>
      </c>
      <c r="L2279" s="19">
        <f>(((K2279/60)/60/24)+DATE(1970,1,1)+(-5/24))</f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5">
        <f>E2279/D2279</f>
        <v>1.4108235294117648</v>
      </c>
      <c r="R2279" s="8">
        <f>E2279/N2279</f>
        <v>57.932367149758456</v>
      </c>
      <c r="S2279" s="9" t="str">
        <f>LEFT(P2279, SEARCH("/",P2279,1)-1)</f>
        <v>games</v>
      </c>
      <c r="T2279" s="9" t="str">
        <f>RIGHT(P2279,LEN(P2279)-SEARCH("/",P2279,1))</f>
        <v>tabletop games</v>
      </c>
    </row>
    <row r="2280" spans="1:20" ht="30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9">
        <f>(((I2280/60)/60/24)+DATE(1970,1,1)+(-5/24))</f>
        <v>42372.749305555553</v>
      </c>
      <c r="K2280">
        <v>1448902867</v>
      </c>
      <c r="L2280" s="19">
        <f>(((K2280/60)/60/24)+DATE(1970,1,1)+(-5/24))</f>
        <v>42338.500775462955</v>
      </c>
      <c r="M2280" t="b">
        <v>0</v>
      </c>
      <c r="N2280">
        <v>102</v>
      </c>
      <c r="O2280" t="b">
        <v>1</v>
      </c>
      <c r="P2280" t="s">
        <v>8297</v>
      </c>
      <c r="Q2280" s="5">
        <f>E2280/D2280</f>
        <v>2.7069999999999999</v>
      </c>
      <c r="R2280" s="8">
        <f>E2280/N2280</f>
        <v>53.078431372549019</v>
      </c>
      <c r="S2280" s="9" t="str">
        <f>LEFT(P2280, SEARCH("/",P2280,1)-1)</f>
        <v>games</v>
      </c>
      <c r="T2280" s="9" t="str">
        <f>RIGHT(P2280,LEN(P2280)-SEARCH("/",P2280,1))</f>
        <v>tabletop games</v>
      </c>
    </row>
    <row r="2281" spans="1:20" ht="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9">
        <f>(((I2281/60)/60/24)+DATE(1970,1,1)+(-5/24))</f>
        <v>42038.958333333336</v>
      </c>
      <c r="K2281">
        <v>1421436099</v>
      </c>
      <c r="L2281" s="19">
        <f>(((K2281/60)/60/24)+DATE(1970,1,1)+(-5/24))</f>
        <v>42020.598368055551</v>
      </c>
      <c r="M2281" t="b">
        <v>0</v>
      </c>
      <c r="N2281">
        <v>32</v>
      </c>
      <c r="O2281" t="b">
        <v>1</v>
      </c>
      <c r="P2281" t="s">
        <v>8297</v>
      </c>
      <c r="Q2281" s="5">
        <f>E2281/D2281</f>
        <v>1.538</v>
      </c>
      <c r="R2281" s="8">
        <f>E2281/N2281</f>
        <v>48.0625</v>
      </c>
      <c r="S2281" s="9" t="str">
        <f>LEFT(P2281, SEARCH("/",P2281,1)-1)</f>
        <v>games</v>
      </c>
      <c r="T2281" s="9" t="str">
        <f>RIGHT(P2281,LEN(P2281)-SEARCH("/",P2281,1))</f>
        <v>tabletop games</v>
      </c>
    </row>
    <row r="2282" spans="1:20" ht="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9">
        <f>(((I2282/60)/60/24)+DATE(1970,1,1)+(-5/24))</f>
        <v>42264.416562499995</v>
      </c>
      <c r="K2282">
        <v>1439909991</v>
      </c>
      <c r="L2282" s="19">
        <f>(((K2282/60)/60/24)+DATE(1970,1,1)+(-5/24))</f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5">
        <f>E2282/D2282</f>
        <v>4.0357653061224488</v>
      </c>
      <c r="R2282" s="8">
        <f>E2282/N2282</f>
        <v>82.396874999999994</v>
      </c>
      <c r="S2282" s="9" t="str">
        <f>LEFT(P2282, SEARCH("/",P2282,1)-1)</f>
        <v>games</v>
      </c>
      <c r="T2282" s="9" t="str">
        <f>RIGHT(P2282,LEN(P2282)-SEARCH("/",P2282,1))</f>
        <v>tabletop games</v>
      </c>
    </row>
    <row r="2283" spans="1:20" ht="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9">
        <f>(((I2283/60)/60/24)+DATE(1970,1,1)+(-5/24))</f>
        <v>40749.076388888883</v>
      </c>
      <c r="K2283">
        <v>1306219897</v>
      </c>
      <c r="L2283" s="19">
        <f>(((K2283/60)/60/24)+DATE(1970,1,1)+(-5/24))</f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5">
        <f>E2283/D2283</f>
        <v>1.85</v>
      </c>
      <c r="R2283" s="8">
        <f>E2283/N2283</f>
        <v>50.454545454545453</v>
      </c>
      <c r="S2283" s="9" t="str">
        <f>LEFT(P2283, SEARCH("/",P2283,1)-1)</f>
        <v>music</v>
      </c>
      <c r="T2283" s="9" t="str">
        <f>RIGHT(P2283,LEN(P2283)-SEARCH("/",P2283,1))</f>
        <v>rock</v>
      </c>
    </row>
    <row r="2284" spans="1:20" ht="30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9">
        <f>(((I2284/60)/60/24)+DATE(1970,1,1)+(-5/24))</f>
        <v>42382.966273148144</v>
      </c>
      <c r="K2284">
        <v>1447560686</v>
      </c>
      <c r="L2284" s="19">
        <f>(((K2284/60)/60/24)+DATE(1970,1,1)+(-5/24))</f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5">
        <f>E2284/D2284</f>
        <v>1.8533333333333333</v>
      </c>
      <c r="R2284" s="8">
        <f>E2284/N2284</f>
        <v>115.83333333333333</v>
      </c>
      <c r="S2284" s="9" t="str">
        <f>LEFT(P2284, SEARCH("/",P2284,1)-1)</f>
        <v>music</v>
      </c>
      <c r="T2284" s="9" t="str">
        <f>RIGHT(P2284,LEN(P2284)-SEARCH("/",P2284,1))</f>
        <v>rock</v>
      </c>
    </row>
    <row r="2285" spans="1:20" ht="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9">
        <f>(((I2285/60)/60/24)+DATE(1970,1,1)+(-5/24))</f>
        <v>41037.875046296293</v>
      </c>
      <c r="K2285">
        <v>1331348404</v>
      </c>
      <c r="L2285" s="19">
        <f>(((K2285/60)/60/24)+DATE(1970,1,1)+(-5/24))</f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5">
        <f>E2285/D2285</f>
        <v>1.0085533333333332</v>
      </c>
      <c r="R2285" s="8">
        <f>E2285/N2285</f>
        <v>63.03458333333333</v>
      </c>
      <c r="S2285" s="9" t="str">
        <f>LEFT(P2285, SEARCH("/",P2285,1)-1)</f>
        <v>music</v>
      </c>
      <c r="T2285" s="9" t="str">
        <f>RIGHT(P2285,LEN(P2285)-SEARCH("/",P2285,1))</f>
        <v>rock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9">
        <f>(((I2286/60)/60/24)+DATE(1970,1,1)+(-5/24))</f>
        <v>40613.958333333328</v>
      </c>
      <c r="K2286">
        <v>1297451245</v>
      </c>
      <c r="L2286" s="19">
        <f>(((K2286/60)/60/24)+DATE(1970,1,1)+(-5/24))</f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5">
        <f>E2286/D2286</f>
        <v>1.0622116666666668</v>
      </c>
      <c r="R2286" s="8">
        <f>E2286/N2286</f>
        <v>108.02152542372882</v>
      </c>
      <c r="S2286" s="9" t="str">
        <f>LEFT(P2286, SEARCH("/",P2286,1)-1)</f>
        <v>music</v>
      </c>
      <c r="T2286" s="9" t="str">
        <f>RIGHT(P2286,LEN(P2286)-SEARCH("/",P2286,1))</f>
        <v>rock</v>
      </c>
    </row>
    <row r="2287" spans="1:20" ht="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9">
        <f>(((I2287/60)/60/24)+DATE(1970,1,1)+(-5/24))</f>
        <v>41088.977349537032</v>
      </c>
      <c r="K2287">
        <v>1338352043</v>
      </c>
      <c r="L2287" s="19">
        <f>(((K2287/60)/60/24)+DATE(1970,1,1)+(-5/24))</f>
        <v>41058.977349537032</v>
      </c>
      <c r="M2287" t="b">
        <v>0</v>
      </c>
      <c r="N2287">
        <v>79</v>
      </c>
      <c r="O2287" t="b">
        <v>1</v>
      </c>
      <c r="P2287" t="s">
        <v>8276</v>
      </c>
      <c r="Q2287" s="5">
        <f>E2287/D2287</f>
        <v>1.2136666666666667</v>
      </c>
      <c r="R2287" s="8">
        <f>E2287/N2287</f>
        <v>46.088607594936711</v>
      </c>
      <c r="S2287" s="9" t="str">
        <f>LEFT(P2287, SEARCH("/",P2287,1)-1)</f>
        <v>music</v>
      </c>
      <c r="T2287" s="9" t="str">
        <f>RIGHT(P2287,LEN(P2287)-SEARCH("/",P2287,1))</f>
        <v>rock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9">
        <f>(((I2288/60)/60/24)+DATE(1970,1,1)+(-5/24))</f>
        <v>41522.957638888889</v>
      </c>
      <c r="K2288">
        <v>1376003254</v>
      </c>
      <c r="L2288" s="19">
        <f>(((K2288/60)/60/24)+DATE(1970,1,1)+(-5/24))</f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5">
        <f>E2288/D2288</f>
        <v>1.0006666666666666</v>
      </c>
      <c r="R2288" s="8">
        <f>E2288/N2288</f>
        <v>107.21428571428571</v>
      </c>
      <c r="S2288" s="9" t="str">
        <f>LEFT(P2288, SEARCH("/",P2288,1)-1)</f>
        <v>music</v>
      </c>
      <c r="T2288" s="9" t="str">
        <f>RIGHT(P2288,LEN(P2288)-SEARCH("/",P2288,1))</f>
        <v>rock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9">
        <f>(((I2289/60)/60/24)+DATE(1970,1,1)+(-5/24))</f>
        <v>41813.459027777775</v>
      </c>
      <c r="K2289">
        <v>1401724860</v>
      </c>
      <c r="L2289" s="19">
        <f>(((K2289/60)/60/24)+DATE(1970,1,1)+(-5/24))</f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5">
        <f>E2289/D2289</f>
        <v>1.1997755555555556</v>
      </c>
      <c r="R2289" s="8">
        <f>E2289/N2289</f>
        <v>50.9338679245283</v>
      </c>
      <c r="S2289" s="9" t="str">
        <f>LEFT(P2289, SEARCH("/",P2289,1)-1)</f>
        <v>music</v>
      </c>
      <c r="T2289" s="9" t="str">
        <f>RIGHT(P2289,LEN(P2289)-SEARCH("/",P2289,1))</f>
        <v>rock</v>
      </c>
    </row>
    <row r="2290" spans="1:20" ht="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9">
        <f>(((I2290/60)/60/24)+DATE(1970,1,1)+(-5/24))</f>
        <v>41086.541666666664</v>
      </c>
      <c r="K2290">
        <v>1339098689</v>
      </c>
      <c r="L2290" s="19">
        <f>(((K2290/60)/60/24)+DATE(1970,1,1)+(-5/24))</f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5">
        <f>E2290/D2290</f>
        <v>1.0009999999999999</v>
      </c>
      <c r="R2290" s="8">
        <f>E2290/N2290</f>
        <v>40.04</v>
      </c>
      <c r="S2290" s="9" t="str">
        <f>LEFT(P2290, SEARCH("/",P2290,1)-1)</f>
        <v>music</v>
      </c>
      <c r="T2290" s="9" t="str">
        <f>RIGHT(P2290,LEN(P2290)-SEARCH("/",P2290,1))</f>
        <v>rock</v>
      </c>
    </row>
    <row r="2291" spans="1:20" ht="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9">
        <f>(((I2291/60)/60/24)+DATE(1970,1,1)+(-5/24))</f>
        <v>41614.765277777777</v>
      </c>
      <c r="K2291">
        <v>1382659060</v>
      </c>
      <c r="L2291" s="19">
        <f>(((K2291/60)/60/24)+DATE(1970,1,1)+(-5/24))</f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5">
        <f>E2291/D2291</f>
        <v>1.0740000000000001</v>
      </c>
      <c r="R2291" s="8">
        <f>E2291/N2291</f>
        <v>64.44</v>
      </c>
      <c r="S2291" s="9" t="str">
        <f>LEFT(P2291, SEARCH("/",P2291,1)-1)</f>
        <v>music</v>
      </c>
      <c r="T2291" s="9" t="str">
        <f>RIGHT(P2291,LEN(P2291)-SEARCH("/",P2291,1))</f>
        <v>rock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9">
        <f>(((I2292/60)/60/24)+DATE(1970,1,1)+(-5/24))</f>
        <v>40148.5</v>
      </c>
      <c r="K2292">
        <v>1252908330</v>
      </c>
      <c r="L2292" s="19">
        <f>(((K2292/60)/60/24)+DATE(1970,1,1)+(-5/24))</f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5">
        <f>E2292/D2292</f>
        <v>1.0406666666666666</v>
      </c>
      <c r="R2292" s="8">
        <f>E2292/N2292</f>
        <v>53.827586206896555</v>
      </c>
      <c r="S2292" s="9" t="str">
        <f>LEFT(P2292, SEARCH("/",P2292,1)-1)</f>
        <v>music</v>
      </c>
      <c r="T2292" s="9" t="str">
        <f>RIGHT(P2292,LEN(P2292)-SEARCH("/",P2292,1))</f>
        <v>rock</v>
      </c>
    </row>
    <row r="2293" spans="1:20" ht="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9">
        <f>(((I2293/60)/60/24)+DATE(1970,1,1)+(-5/24))</f>
        <v>41021.958333333328</v>
      </c>
      <c r="K2293">
        <v>1332199618</v>
      </c>
      <c r="L2293" s="19">
        <f>(((K2293/60)/60/24)+DATE(1970,1,1)+(-5/24))</f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5">
        <f>E2293/D2293</f>
        <v>1.728</v>
      </c>
      <c r="R2293" s="8">
        <f>E2293/N2293</f>
        <v>100.46511627906976</v>
      </c>
      <c r="S2293" s="9" t="str">
        <f>LEFT(P2293, SEARCH("/",P2293,1)-1)</f>
        <v>music</v>
      </c>
      <c r="T2293" s="9" t="str">
        <f>RIGHT(P2293,LEN(P2293)-SEARCH("/",P2293,1))</f>
        <v>rock</v>
      </c>
    </row>
    <row r="2294" spans="1:20" ht="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9">
        <f>(((I2294/60)/60/24)+DATE(1970,1,1)+(-5/24))</f>
        <v>41017.489305555551</v>
      </c>
      <c r="K2294">
        <v>1332175476</v>
      </c>
      <c r="L2294" s="19">
        <f>(((K2294/60)/60/24)+DATE(1970,1,1)+(-5/24))</f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5">
        <f>E2294/D2294</f>
        <v>1.072505</v>
      </c>
      <c r="R2294" s="8">
        <f>E2294/N2294</f>
        <v>46.630652173913049</v>
      </c>
      <c r="S2294" s="9" t="str">
        <f>LEFT(P2294, SEARCH("/",P2294,1)-1)</f>
        <v>music</v>
      </c>
      <c r="T2294" s="9" t="str">
        <f>RIGHT(P2294,LEN(P2294)-SEARCH("/",P2294,1))</f>
        <v>rock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9">
        <f>(((I2295/60)/60/24)+DATE(1970,1,1)+(-5/24))</f>
        <v>41176.957638888889</v>
      </c>
      <c r="K2295">
        <v>1346345999</v>
      </c>
      <c r="L2295" s="19">
        <f>(((K2295/60)/60/24)+DATE(1970,1,1)+(-5/24))</f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5">
        <f>E2295/D2295</f>
        <v>1.0823529411764705</v>
      </c>
      <c r="R2295" s="8">
        <f>E2295/N2295</f>
        <v>34.074074074074076</v>
      </c>
      <c r="S2295" s="9" t="str">
        <f>LEFT(P2295, SEARCH("/",P2295,1)-1)</f>
        <v>music</v>
      </c>
      <c r="T2295" s="9" t="str">
        <f>RIGHT(P2295,LEN(P2295)-SEARCH("/",P2295,1))</f>
        <v>rock</v>
      </c>
    </row>
    <row r="2296" spans="1:20" ht="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9">
        <f>(((I2296/60)/60/24)+DATE(1970,1,1)+(-5/24))</f>
        <v>41294.514814814815</v>
      </c>
      <c r="K2296">
        <v>1356110480</v>
      </c>
      <c r="L2296" s="19">
        <f>(((K2296/60)/60/24)+DATE(1970,1,1)+(-5/24))</f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5">
        <f>E2296/D2296</f>
        <v>1.4608079999999999</v>
      </c>
      <c r="R2296" s="8">
        <f>E2296/N2296</f>
        <v>65.214642857142863</v>
      </c>
      <c r="S2296" s="9" t="str">
        <f>LEFT(P2296, SEARCH("/",P2296,1)-1)</f>
        <v>music</v>
      </c>
      <c r="T2296" s="9" t="str">
        <f>RIGHT(P2296,LEN(P2296)-SEARCH("/",P2296,1))</f>
        <v>rock</v>
      </c>
    </row>
    <row r="2297" spans="1:20" ht="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9">
        <f>(((I2297/60)/60/24)+DATE(1970,1,1)+(-5/24))</f>
        <v>41300.746018518512</v>
      </c>
      <c r="K2297">
        <v>1356648856</v>
      </c>
      <c r="L2297" s="19">
        <f>(((K2297/60)/60/24)+DATE(1970,1,1)+(-5/24))</f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5">
        <f>E2297/D2297</f>
        <v>1.2524999999999999</v>
      </c>
      <c r="R2297" s="8">
        <f>E2297/N2297</f>
        <v>44.205882352941174</v>
      </c>
      <c r="S2297" s="9" t="str">
        <f>LEFT(P2297, SEARCH("/",P2297,1)-1)</f>
        <v>music</v>
      </c>
      <c r="T2297" s="9" t="str">
        <f>RIGHT(P2297,LEN(P2297)-SEARCH("/",P2297,1))</f>
        <v>rock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9">
        <f>(((I2298/60)/60/24)+DATE(1970,1,1)+(-5/24))</f>
        <v>40962.52344907407</v>
      </c>
      <c r="K2298">
        <v>1326994426</v>
      </c>
      <c r="L2298" s="19">
        <f>(((K2298/60)/60/24)+DATE(1970,1,1)+(-5/24))</f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5">
        <f>E2298/D2298</f>
        <v>1.4907142857142857</v>
      </c>
      <c r="R2298" s="8">
        <f>E2298/N2298</f>
        <v>71.965517241379317</v>
      </c>
      <c r="S2298" s="9" t="str">
        <f>LEFT(P2298, SEARCH("/",P2298,1)-1)</f>
        <v>music</v>
      </c>
      <c r="T2298" s="9" t="str">
        <f>RIGHT(P2298,LEN(P2298)-SEARCH("/",P2298,1))</f>
        <v>rock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9">
        <f>(((I2299/60)/60/24)+DATE(1970,1,1)+(-5/24))</f>
        <v>40981.957638888889</v>
      </c>
      <c r="K2299">
        <v>1328749249</v>
      </c>
      <c r="L2299" s="19">
        <f>(((K2299/60)/60/24)+DATE(1970,1,1)+(-5/24))</f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5">
        <f>E2299/D2299</f>
        <v>1.006</v>
      </c>
      <c r="R2299" s="8">
        <f>E2299/N2299</f>
        <v>52.94736842105263</v>
      </c>
      <c r="S2299" s="9" t="str">
        <f>LEFT(P2299, SEARCH("/",P2299,1)-1)</f>
        <v>music</v>
      </c>
      <c r="T2299" s="9" t="str">
        <f>RIGHT(P2299,LEN(P2299)-SEARCH("/",P2299,1))</f>
        <v>rock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9">
        <f>(((I2300/60)/60/24)+DATE(1970,1,1)+(-5/24))</f>
        <v>41724.59065972222</v>
      </c>
      <c r="K2300">
        <v>1393272633</v>
      </c>
      <c r="L2300" s="19">
        <f>(((K2300/60)/60/24)+DATE(1970,1,1)+(-5/24))</f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5">
        <f>E2300/D2300</f>
        <v>1.0507333333333333</v>
      </c>
      <c r="R2300" s="8">
        <f>E2300/N2300</f>
        <v>109.45138888888889</v>
      </c>
      <c r="S2300" s="9" t="str">
        <f>LEFT(P2300, SEARCH("/",P2300,1)-1)</f>
        <v>music</v>
      </c>
      <c r="T2300" s="9" t="str">
        <f>RIGHT(P2300,LEN(P2300)-SEARCH("/",P2300,1))</f>
        <v>rock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9">
        <f>(((I2301/60)/60/24)+DATE(1970,1,1)+(-5/24))</f>
        <v>40579.824178240735</v>
      </c>
      <c r="K2301">
        <v>1295657209</v>
      </c>
      <c r="L2301" s="19">
        <f>(((K2301/60)/60/24)+DATE(1970,1,1)+(-5/24))</f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5">
        <f>E2301/D2301</f>
        <v>3.5016666666666665</v>
      </c>
      <c r="R2301" s="8">
        <f>E2301/N2301</f>
        <v>75.035714285714292</v>
      </c>
      <c r="S2301" s="9" t="str">
        <f>LEFT(P2301, SEARCH("/",P2301,1)-1)</f>
        <v>music</v>
      </c>
      <c r="T2301" s="9" t="str">
        <f>RIGHT(P2301,LEN(P2301)-SEARCH("/",P2301,1))</f>
        <v>rock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9">
        <f>(((I2302/60)/60/24)+DATE(1970,1,1)+(-5/24))</f>
        <v>41088.518703703703</v>
      </c>
      <c r="K2302">
        <v>1339694816</v>
      </c>
      <c r="L2302" s="19">
        <f>(((K2302/60)/60/24)+DATE(1970,1,1)+(-5/24))</f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5">
        <f>E2302/D2302</f>
        <v>1.0125</v>
      </c>
      <c r="R2302" s="8">
        <f>E2302/N2302</f>
        <v>115.71428571428571</v>
      </c>
      <c r="S2302" s="9" t="str">
        <f>LEFT(P2302, SEARCH("/",P2302,1)-1)</f>
        <v>music</v>
      </c>
      <c r="T2302" s="9" t="str">
        <f>RIGHT(P2302,LEN(P2302)-SEARCH("/",P2302,1))</f>
        <v>rock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9">
        <f>(((I2303/60)/60/24)+DATE(1970,1,1)+(-5/24))</f>
        <v>41445.938611111109</v>
      </c>
      <c r="K2303">
        <v>1369193496</v>
      </c>
      <c r="L2303" s="19">
        <f>(((K2303/60)/60/24)+DATE(1970,1,1)+(-5/24))</f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5">
        <f>E2303/D2303</f>
        <v>1.336044</v>
      </c>
      <c r="R2303" s="8">
        <f>E2303/N2303</f>
        <v>31.659810426540286</v>
      </c>
      <c r="S2303" s="9" t="str">
        <f>LEFT(P2303, SEARCH("/",P2303,1)-1)</f>
        <v>music</v>
      </c>
      <c r="T2303" s="9" t="str">
        <f>RIGHT(P2303,LEN(P2303)-SEARCH("/",P2303,1))</f>
        <v>indie rock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9">
        <f>(((I2304/60)/60/24)+DATE(1970,1,1)+(-5/24))</f>
        <v>41639.083333333328</v>
      </c>
      <c r="K2304">
        <v>1385585434</v>
      </c>
      <c r="L2304" s="19">
        <f>(((K2304/60)/60/24)+DATE(1970,1,1)+(-5/24))</f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5">
        <f>E2304/D2304</f>
        <v>1.7065217391304348</v>
      </c>
      <c r="R2304" s="8">
        <f>E2304/N2304</f>
        <v>46.176470588235297</v>
      </c>
      <c r="S2304" s="9" t="str">
        <f>LEFT(P2304, SEARCH("/",P2304,1)-1)</f>
        <v>music</v>
      </c>
      <c r="T2304" s="9" t="str">
        <f>RIGHT(P2304,LEN(P2304)-SEARCH("/",P2304,1))</f>
        <v>indie rock</v>
      </c>
    </row>
    <row r="2305" spans="1:20" ht="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9">
        <f>(((I2305/60)/60/24)+DATE(1970,1,1)+(-5/24))</f>
        <v>40889.944398148145</v>
      </c>
      <c r="K2305">
        <v>1320287996</v>
      </c>
      <c r="L2305" s="19">
        <f>(((K2305/60)/60/24)+DATE(1970,1,1)+(-5/24))</f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5">
        <f>E2305/D2305</f>
        <v>1.0935829457364341</v>
      </c>
      <c r="R2305" s="8">
        <f>E2305/N2305</f>
        <v>68.481650485436887</v>
      </c>
      <c r="S2305" s="9" t="str">
        <f>LEFT(P2305, SEARCH("/",P2305,1)-1)</f>
        <v>music</v>
      </c>
      <c r="T2305" s="9" t="str">
        <f>RIGHT(P2305,LEN(P2305)-SEARCH("/",P2305,1))</f>
        <v>indie rock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9">
        <f>(((I2306/60)/60/24)+DATE(1970,1,1)+(-5/24))</f>
        <v>40543.999305555553</v>
      </c>
      <c r="K2306">
        <v>1290281691</v>
      </c>
      <c r="L2306" s="19">
        <f>(((K2306/60)/60/24)+DATE(1970,1,1)+(-5/24))</f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5">
        <f>E2306/D2306</f>
        <v>1.0070033333333335</v>
      </c>
      <c r="R2306" s="8">
        <f>E2306/N2306</f>
        <v>53.469203539823013</v>
      </c>
      <c r="S2306" s="9" t="str">
        <f>LEFT(P2306, SEARCH("/",P2306,1)-1)</f>
        <v>music</v>
      </c>
      <c r="T2306" s="9" t="str">
        <f>RIGHT(P2306,LEN(P2306)-SEARCH("/",P2306,1))</f>
        <v>indie rock</v>
      </c>
    </row>
    <row r="2307" spans="1:20" ht="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9">
        <f>(((I2307/60)/60/24)+DATE(1970,1,1)+(-5/24))</f>
        <v>41859.541666666664</v>
      </c>
      <c r="K2307">
        <v>1405356072</v>
      </c>
      <c r="L2307" s="19">
        <f>(((K2307/60)/60/24)+DATE(1970,1,1)+(-5/24))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5">
        <f>E2307/D2307</f>
        <v>1.0122777777777778</v>
      </c>
      <c r="R2307" s="8">
        <f>E2307/N2307</f>
        <v>109.10778443113773</v>
      </c>
      <c r="S2307" s="9" t="str">
        <f>LEFT(P2307, SEARCH("/",P2307,1)-1)</f>
        <v>music</v>
      </c>
      <c r="T2307" s="9" t="str">
        <f>RIGHT(P2307,LEN(P2307)-SEARCH("/",P2307,1))</f>
        <v>indie rock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9">
        <f>(((I2308/60)/60/24)+DATE(1970,1,1)+(-5/24))</f>
        <v>40977.959826388884</v>
      </c>
      <c r="K2308">
        <v>1328760129</v>
      </c>
      <c r="L2308" s="19">
        <f>(((K2308/60)/60/24)+DATE(1970,1,1)+(-5/24))</f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5">
        <f>E2308/D2308</f>
        <v>1.0675857142857144</v>
      </c>
      <c r="R2308" s="8">
        <f>E2308/N2308</f>
        <v>51.185616438356163</v>
      </c>
      <c r="S2308" s="9" t="str">
        <f>LEFT(P2308, SEARCH("/",P2308,1)-1)</f>
        <v>music</v>
      </c>
      <c r="T2308" s="9" t="str">
        <f>RIGHT(P2308,LEN(P2308)-SEARCH("/",P2308,1))</f>
        <v>indie rock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9">
        <f>(((I2309/60)/60/24)+DATE(1970,1,1)+(-5/24))</f>
        <v>41034.59407407407</v>
      </c>
      <c r="K2309">
        <v>1333653333</v>
      </c>
      <c r="L2309" s="19">
        <f>(((K2309/60)/60/24)+DATE(1970,1,1)+(-5/24))</f>
        <v>41004.594131944439</v>
      </c>
      <c r="M2309" t="b">
        <v>1</v>
      </c>
      <c r="N2309">
        <v>75</v>
      </c>
      <c r="O2309" t="b">
        <v>1</v>
      </c>
      <c r="P2309" t="s">
        <v>8279</v>
      </c>
      <c r="Q2309" s="5">
        <f>E2309/D2309</f>
        <v>1.0665777537961894</v>
      </c>
      <c r="R2309" s="8">
        <f>E2309/N2309</f>
        <v>27.936800000000002</v>
      </c>
      <c r="S2309" s="9" t="str">
        <f>LEFT(P2309, SEARCH("/",P2309,1)-1)</f>
        <v>music</v>
      </c>
      <c r="T2309" s="9" t="str">
        <f>RIGHT(P2309,LEN(P2309)-SEARCH("/",P2309,1))</f>
        <v>indie rock</v>
      </c>
    </row>
    <row r="2310" spans="1:20" ht="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9">
        <f>(((I2310/60)/60/24)+DATE(1970,1,1)+(-5/24))</f>
        <v>41879.833333333328</v>
      </c>
      <c r="K2310">
        <v>1406847996</v>
      </c>
      <c r="L2310" s="19">
        <f>(((K2310/60)/60/24)+DATE(1970,1,1)+(-5/24))</f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5">
        <f>E2310/D2310</f>
        <v>1.0130622</v>
      </c>
      <c r="R2310" s="8">
        <f>E2310/N2310</f>
        <v>82.496921824104234</v>
      </c>
      <c r="S2310" s="9" t="str">
        <f>LEFT(P2310, SEARCH("/",P2310,1)-1)</f>
        <v>music</v>
      </c>
      <c r="T2310" s="9" t="str">
        <f>RIGHT(P2310,LEN(P2310)-SEARCH("/",P2310,1))</f>
        <v>indie rock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9">
        <f>(((I2311/60)/60/24)+DATE(1970,1,1)+(-5/24))</f>
        <v>41342.779363425921</v>
      </c>
      <c r="K2311">
        <v>1359848537</v>
      </c>
      <c r="L2311" s="19">
        <f>(((K2311/60)/60/24)+DATE(1970,1,1)+(-5/24))</f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5">
        <f>E2311/D2311</f>
        <v>1.0667450000000001</v>
      </c>
      <c r="R2311" s="8">
        <f>E2311/N2311</f>
        <v>59.817476635514019</v>
      </c>
      <c r="S2311" s="9" t="str">
        <f>LEFT(P2311, SEARCH("/",P2311,1)-1)</f>
        <v>music</v>
      </c>
      <c r="T2311" s="9" t="str">
        <f>RIGHT(P2311,LEN(P2311)-SEARCH("/",P2311,1))</f>
        <v>indie rock</v>
      </c>
    </row>
    <row r="2312" spans="1:20" ht="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9">
        <f>(((I2312/60)/60/24)+DATE(1970,1,1)+(-5/24))</f>
        <v>41354.54415509259</v>
      </c>
      <c r="K2312">
        <v>1361300615</v>
      </c>
      <c r="L2312" s="19">
        <f>(((K2312/60)/60/24)+DATE(1970,1,1)+(-5/24))</f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5">
        <f>E2312/D2312</f>
        <v>4.288397837837838</v>
      </c>
      <c r="R2312" s="8">
        <f>E2312/N2312</f>
        <v>64.816470588235291</v>
      </c>
      <c r="S2312" s="9" t="str">
        <f>LEFT(P2312, SEARCH("/",P2312,1)-1)</f>
        <v>music</v>
      </c>
      <c r="T2312" s="9" t="str">
        <f>RIGHT(P2312,LEN(P2312)-SEARCH("/",P2312,1))</f>
        <v>indie rock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9">
        <f>(((I2313/60)/60/24)+DATE(1970,1,1)+(-5/24))</f>
        <v>41765.796168981477</v>
      </c>
      <c r="K2313">
        <v>1396829189</v>
      </c>
      <c r="L2313" s="19">
        <f>(((K2313/60)/60/24)+DATE(1970,1,1)+(-5/24))</f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5">
        <f>E2313/D2313</f>
        <v>1.0411111111111111</v>
      </c>
      <c r="R2313" s="8">
        <f>E2313/N2313</f>
        <v>90.09615384615384</v>
      </c>
      <c r="S2313" s="9" t="str">
        <f>LEFT(P2313, SEARCH("/",P2313,1)-1)</f>
        <v>music</v>
      </c>
      <c r="T2313" s="9" t="str">
        <f>RIGHT(P2313,LEN(P2313)-SEARCH("/",P2313,1))</f>
        <v>indie rock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9">
        <f>(((I2314/60)/60/24)+DATE(1970,1,1)+(-5/24))</f>
        <v>41747.75</v>
      </c>
      <c r="K2314">
        <v>1395155478</v>
      </c>
      <c r="L2314" s="19">
        <f>(((K2314/60)/60/24)+DATE(1970,1,1)+(-5/24))</f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5">
        <f>E2314/D2314</f>
        <v>1.0786666666666667</v>
      </c>
      <c r="R2314" s="8">
        <f>E2314/N2314</f>
        <v>40.962025316455694</v>
      </c>
      <c r="S2314" s="9" t="str">
        <f>LEFT(P2314, SEARCH("/",P2314,1)-1)</f>
        <v>music</v>
      </c>
      <c r="T2314" s="9" t="str">
        <f>RIGHT(P2314,LEN(P2314)-SEARCH("/",P2314,1))</f>
        <v>indie rock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9">
        <f>(((I2315/60)/60/24)+DATE(1970,1,1)+(-5/24))</f>
        <v>41032.750300925924</v>
      </c>
      <c r="K2315">
        <v>1333494026</v>
      </c>
      <c r="L2315" s="19">
        <f>(((K2315/60)/60/24)+DATE(1970,1,1)+(-5/24))</f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5">
        <f>E2315/D2315</f>
        <v>1.7584040000000001</v>
      </c>
      <c r="R2315" s="8">
        <f>E2315/N2315</f>
        <v>56.000127388535034</v>
      </c>
      <c r="S2315" s="9" t="str">
        <f>LEFT(P2315, SEARCH("/",P2315,1)-1)</f>
        <v>music</v>
      </c>
      <c r="T2315" s="9" t="str">
        <f>RIGHT(P2315,LEN(P2315)-SEARCH("/",P2315,1))</f>
        <v>indie rock</v>
      </c>
    </row>
    <row r="2316" spans="1:20" ht="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9">
        <f>(((I2316/60)/60/24)+DATE(1970,1,1)+(-5/24))</f>
        <v>41067.343252314815</v>
      </c>
      <c r="K2316">
        <v>1336482857</v>
      </c>
      <c r="L2316" s="19">
        <f>(((K2316/60)/60/24)+DATE(1970,1,1)+(-5/24))</f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5">
        <f>E2316/D2316</f>
        <v>1.5697000000000001</v>
      </c>
      <c r="R2316" s="8">
        <f>E2316/N2316</f>
        <v>37.672800000000002</v>
      </c>
      <c r="S2316" s="9" t="str">
        <f>LEFT(P2316, SEARCH("/",P2316,1)-1)</f>
        <v>music</v>
      </c>
      <c r="T2316" s="9" t="str">
        <f>RIGHT(P2316,LEN(P2316)-SEARCH("/",P2316,1))</f>
        <v>indie rock</v>
      </c>
    </row>
    <row r="2317" spans="1:20" ht="30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9">
        <f>(((I2317/60)/60/24)+DATE(1970,1,1)+(-5/24))</f>
        <v>41034.517858796295</v>
      </c>
      <c r="K2317">
        <v>1333646743</v>
      </c>
      <c r="L2317" s="19">
        <f>(((K2317/60)/60/24)+DATE(1970,1,1)+(-5/24))</f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5">
        <f>E2317/D2317</f>
        <v>1.026</v>
      </c>
      <c r="R2317" s="8">
        <f>E2317/N2317</f>
        <v>40.078125</v>
      </c>
      <c r="S2317" s="9" t="str">
        <f>LEFT(P2317, SEARCH("/",P2317,1)-1)</f>
        <v>music</v>
      </c>
      <c r="T2317" s="9" t="str">
        <f>RIGHT(P2317,LEN(P2317)-SEARCH("/",P2317,1))</f>
        <v>indie rock</v>
      </c>
    </row>
    <row r="2318" spans="1:20" ht="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9">
        <f>(((I2318/60)/60/24)+DATE(1970,1,1)+(-5/24))</f>
        <v>40156.558333333334</v>
      </c>
      <c r="K2318">
        <v>1253726650</v>
      </c>
      <c r="L2318" s="19">
        <f>(((K2318/60)/60/24)+DATE(1970,1,1)+(-5/24))</f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5">
        <f>E2318/D2318</f>
        <v>1.0404266666666666</v>
      </c>
      <c r="R2318" s="8">
        <f>E2318/N2318</f>
        <v>78.031999999999996</v>
      </c>
      <c r="S2318" s="9" t="str">
        <f>LEFT(P2318, SEARCH("/",P2318,1)-1)</f>
        <v>music</v>
      </c>
      <c r="T2318" s="9" t="str">
        <f>RIGHT(P2318,LEN(P2318)-SEARCH("/",P2318,1))</f>
        <v>indie rock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9">
        <f>(((I2319/60)/60/24)+DATE(1970,1,1)+(-5/24))</f>
        <v>40224</v>
      </c>
      <c r="K2319">
        <v>1263474049</v>
      </c>
      <c r="L2319" s="19">
        <f>(((K2319/60)/60/24)+DATE(1970,1,1)+(-5/24))</f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5">
        <f>E2319/D2319</f>
        <v>1.04</v>
      </c>
      <c r="R2319" s="8">
        <f>E2319/N2319</f>
        <v>18.90909090909091</v>
      </c>
      <c r="S2319" s="9" t="str">
        <f>LEFT(P2319, SEARCH("/",P2319,1)-1)</f>
        <v>music</v>
      </c>
      <c r="T2319" s="9" t="str">
        <f>RIGHT(P2319,LEN(P2319)-SEARCH("/",P2319,1))</f>
        <v>indie rock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9">
        <f>(((I2320/60)/60/24)+DATE(1970,1,1)+(-5/24))</f>
        <v>40081.957638888889</v>
      </c>
      <c r="K2320">
        <v>1251214014</v>
      </c>
      <c r="L2320" s="19">
        <f>(((K2320/60)/60/24)+DATE(1970,1,1)+(-5/24))</f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5">
        <f>E2320/D2320</f>
        <v>1.2105999999999999</v>
      </c>
      <c r="R2320" s="8">
        <f>E2320/N2320</f>
        <v>37.134969325153371</v>
      </c>
      <c r="S2320" s="9" t="str">
        <f>LEFT(P2320, SEARCH("/",P2320,1)-1)</f>
        <v>music</v>
      </c>
      <c r="T2320" s="9" t="str">
        <f>RIGHT(P2320,LEN(P2320)-SEARCH("/",P2320,1))</f>
        <v>indie rock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9">
        <f>(((I2321/60)/60/24)+DATE(1970,1,1)+(-5/24))</f>
        <v>41622.873668981476</v>
      </c>
      <c r="K2321">
        <v>1384480685</v>
      </c>
      <c r="L2321" s="19">
        <f>(((K2321/60)/60/24)+DATE(1970,1,1)+(-5/24))</f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5">
        <f>E2321/D2321</f>
        <v>1.077</v>
      </c>
      <c r="R2321" s="8">
        <f>E2321/N2321</f>
        <v>41.961038961038959</v>
      </c>
      <c r="S2321" s="9" t="str">
        <f>LEFT(P2321, SEARCH("/",P2321,1)-1)</f>
        <v>music</v>
      </c>
      <c r="T2321" s="9" t="str">
        <f>RIGHT(P2321,LEN(P2321)-SEARCH("/",P2321,1))</f>
        <v>indie rock</v>
      </c>
    </row>
    <row r="2322" spans="1:20" ht="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9">
        <f>(((I2322/60)/60/24)+DATE(1970,1,1)+(-5/24))</f>
        <v>41731.567129629628</v>
      </c>
      <c r="K2322">
        <v>1393443400</v>
      </c>
      <c r="L2322" s="19">
        <f>(((K2322/60)/60/24)+DATE(1970,1,1)+(-5/24))</f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5">
        <f>E2322/D2322</f>
        <v>1.0866</v>
      </c>
      <c r="R2322" s="8">
        <f>E2322/N2322</f>
        <v>61.044943820224717</v>
      </c>
      <c r="S2322" s="9" t="str">
        <f>LEFT(P2322, SEARCH("/",P2322,1)-1)</f>
        <v>music</v>
      </c>
      <c r="T2322" s="9" t="str">
        <f>RIGHT(P2322,LEN(P2322)-SEARCH("/",P2322,1))</f>
        <v>indie rock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9">
        <f>(((I2323/60)/60/24)+DATE(1970,1,1)+(-5/24))</f>
        <v>42829.010428240734</v>
      </c>
      <c r="K2323">
        <v>1488694501</v>
      </c>
      <c r="L2323" s="19">
        <f>(((K2323/60)/60/24)+DATE(1970,1,1)+(-5/24))</f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5">
        <f>E2323/D2323</f>
        <v>0.39120962394619685</v>
      </c>
      <c r="R2323" s="8">
        <f>E2323/N2323</f>
        <v>64.53125</v>
      </c>
      <c r="S2323" s="9" t="str">
        <f>LEFT(P2323, SEARCH("/",P2323,1)-1)</f>
        <v>food</v>
      </c>
      <c r="T2323" s="9" t="str">
        <f>RIGHT(P2323,LEN(P2323)-SEARCH("/",P2323,1))</f>
        <v>small batch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9">
        <f>(((I2324/60)/60/24)+DATE(1970,1,1)+(-5/24))</f>
        <v>42834.645474537036</v>
      </c>
      <c r="K2324">
        <v>1489181369</v>
      </c>
      <c r="L2324" s="19">
        <f>(((K2324/60)/60/24)+DATE(1970,1,1)+(-5/24))</f>
        <v>42804.687141203707</v>
      </c>
      <c r="M2324" t="b">
        <v>0</v>
      </c>
      <c r="N2324">
        <v>4</v>
      </c>
      <c r="O2324" t="b">
        <v>0</v>
      </c>
      <c r="P2324" t="s">
        <v>8298</v>
      </c>
      <c r="Q2324" s="5">
        <f>E2324/D2324</f>
        <v>3.1481481481481478E-2</v>
      </c>
      <c r="R2324" s="8">
        <f>E2324/N2324</f>
        <v>21.25</v>
      </c>
      <c r="S2324" s="9" t="str">
        <f>LEFT(P2324, SEARCH("/",P2324,1)-1)</f>
        <v>food</v>
      </c>
      <c r="T2324" s="9" t="str">
        <f>RIGHT(P2324,LEN(P2324)-SEARCH("/",P2324,1))</f>
        <v>small batch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9">
        <f>(((I2325/60)/60/24)+DATE(1970,1,1)+(-5/24))</f>
        <v>42814.54684027777</v>
      </c>
      <c r="K2325">
        <v>1489428447</v>
      </c>
      <c r="L2325" s="19">
        <f>(((K2325/60)/60/24)+DATE(1970,1,1)+(-5/24))</f>
        <v>42807.54684027777</v>
      </c>
      <c r="M2325" t="b">
        <v>0</v>
      </c>
      <c r="N2325">
        <v>4</v>
      </c>
      <c r="O2325" t="b">
        <v>0</v>
      </c>
      <c r="P2325" t="s">
        <v>8298</v>
      </c>
      <c r="Q2325" s="5">
        <f>E2325/D2325</f>
        <v>0.48</v>
      </c>
      <c r="R2325" s="8">
        <f>E2325/N2325</f>
        <v>30</v>
      </c>
      <c r="S2325" s="9" t="str">
        <f>LEFT(P2325, SEARCH("/",P2325,1)-1)</f>
        <v>food</v>
      </c>
      <c r="T2325" s="9" t="str">
        <f>RIGHT(P2325,LEN(P2325)-SEARCH("/",P2325,1))</f>
        <v>small batch</v>
      </c>
    </row>
    <row r="2326" spans="1:20" ht="30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9">
        <f>(((I2326/60)/60/24)+DATE(1970,1,1)+(-5/24))</f>
        <v>42820.635243055549</v>
      </c>
      <c r="K2326">
        <v>1487970885</v>
      </c>
      <c r="L2326" s="19">
        <f>(((K2326/60)/60/24)+DATE(1970,1,1)+(-5/24))</f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5">
        <f>E2326/D2326</f>
        <v>0.20733333333333334</v>
      </c>
      <c r="R2326" s="8">
        <f>E2326/N2326</f>
        <v>25.491803278688526</v>
      </c>
      <c r="S2326" s="9" t="str">
        <f>LEFT(P2326, SEARCH("/",P2326,1)-1)</f>
        <v>food</v>
      </c>
      <c r="T2326" s="9" t="str">
        <f>RIGHT(P2326,LEN(P2326)-SEARCH("/",P2326,1))</f>
        <v>small batch</v>
      </c>
    </row>
    <row r="2327" spans="1:20" ht="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9">
        <f>(((I2327/60)/60/24)+DATE(1970,1,1)+(-5/24))</f>
        <v>42823.772349537037</v>
      </c>
      <c r="K2327">
        <v>1488241931</v>
      </c>
      <c r="L2327" s="19">
        <f>(((K2327/60)/60/24)+DATE(1970,1,1)+(-5/24))</f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5">
        <f>E2327/D2327</f>
        <v>0.08</v>
      </c>
      <c r="R2327" s="8">
        <f>E2327/N2327</f>
        <v>11.428571428571429</v>
      </c>
      <c r="S2327" s="9" t="str">
        <f>LEFT(P2327, SEARCH("/",P2327,1)-1)</f>
        <v>food</v>
      </c>
      <c r="T2327" s="9" t="str">
        <f>RIGHT(P2327,LEN(P2327)-SEARCH("/",P2327,1))</f>
        <v>small batch</v>
      </c>
    </row>
    <row r="2328" spans="1:20" ht="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9">
        <f>(((I2328/60)/60/24)+DATE(1970,1,1)+(-5/24))</f>
        <v>42855.499999999993</v>
      </c>
      <c r="K2328">
        <v>1489106948</v>
      </c>
      <c r="L2328" s="19">
        <f>(((K2328/60)/60/24)+DATE(1970,1,1)+(-5/24))</f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5">
        <f>E2328/D2328</f>
        <v>7.1999999999999998E-3</v>
      </c>
      <c r="R2328" s="8">
        <f>E2328/N2328</f>
        <v>108</v>
      </c>
      <c r="S2328" s="9" t="str">
        <f>LEFT(P2328, SEARCH("/",P2328,1)-1)</f>
        <v>food</v>
      </c>
      <c r="T2328" s="9" t="str">
        <f>RIGHT(P2328,LEN(P2328)-SEARCH("/",P2328,1))</f>
        <v>small batch</v>
      </c>
    </row>
    <row r="2329" spans="1:20" ht="30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9">
        <f>(((I2329/60)/60/24)+DATE(1970,1,1)+(-5/24))</f>
        <v>41877.708796296298</v>
      </c>
      <c r="K2329">
        <v>1406066440</v>
      </c>
      <c r="L2329" s="19">
        <f>(((K2329/60)/60/24)+DATE(1970,1,1)+(-5/24))</f>
        <v>41842.708796296298</v>
      </c>
      <c r="M2329" t="b">
        <v>1</v>
      </c>
      <c r="N2329">
        <v>3355</v>
      </c>
      <c r="O2329" t="b">
        <v>1</v>
      </c>
      <c r="P2329" t="s">
        <v>8298</v>
      </c>
      <c r="Q2329" s="5">
        <f>E2329/D2329</f>
        <v>5.2609431428571432</v>
      </c>
      <c r="R2329" s="8">
        <f>E2329/N2329</f>
        <v>54.883162444113267</v>
      </c>
      <c r="S2329" s="9" t="str">
        <f>LEFT(P2329, SEARCH("/",P2329,1)-1)</f>
        <v>food</v>
      </c>
      <c r="T2329" s="9" t="str">
        <f>RIGHT(P2329,LEN(P2329)-SEARCH("/",P2329,1))</f>
        <v>small batch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9">
        <f>(((I2330/60)/60/24)+DATE(1970,1,1)+(-5/24))</f>
        <v>42169.573344907411</v>
      </c>
      <c r="K2330">
        <v>1431715537</v>
      </c>
      <c r="L2330" s="19">
        <f>(((K2330/60)/60/24)+DATE(1970,1,1)+(-5/24))</f>
        <v>42139.573344907411</v>
      </c>
      <c r="M2330" t="b">
        <v>1</v>
      </c>
      <c r="N2330">
        <v>537</v>
      </c>
      <c r="O2330" t="b">
        <v>1</v>
      </c>
      <c r="P2330" t="s">
        <v>8298</v>
      </c>
      <c r="Q2330" s="5">
        <f>E2330/D2330</f>
        <v>2.5445000000000002</v>
      </c>
      <c r="R2330" s="8">
        <f>E2330/N2330</f>
        <v>47.383612662942269</v>
      </c>
      <c r="S2330" s="9" t="str">
        <f>LEFT(P2330, SEARCH("/",P2330,1)-1)</f>
        <v>food</v>
      </c>
      <c r="T2330" s="9" t="str">
        <f>RIGHT(P2330,LEN(P2330)-SEARCH("/",P2330,1))</f>
        <v>small batch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9">
        <f>(((I2331/60)/60/24)+DATE(1970,1,1)+(-5/24))</f>
        <v>41837.416041666664</v>
      </c>
      <c r="K2331">
        <v>1403017146</v>
      </c>
      <c r="L2331" s="19">
        <f>(((K2331/60)/60/24)+DATE(1970,1,1)+(-5/24))</f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5">
        <f>E2331/D2331</f>
        <v>1.0591999999999999</v>
      </c>
      <c r="R2331" s="8">
        <f>E2331/N2331</f>
        <v>211.84</v>
      </c>
      <c r="S2331" s="9" t="str">
        <f>LEFT(P2331, SEARCH("/",P2331,1)-1)</f>
        <v>food</v>
      </c>
      <c r="T2331" s="9" t="str">
        <f>RIGHT(P2331,LEN(P2331)-SEARCH("/",P2331,1))</f>
        <v>small batch</v>
      </c>
    </row>
    <row r="2332" spans="1:20" ht="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9">
        <f>(((I2332/60)/60/24)+DATE(1970,1,1)+(-5/24))</f>
        <v>42362.791666666664</v>
      </c>
      <c r="K2332">
        <v>1448400943</v>
      </c>
      <c r="L2332" s="19">
        <f>(((K2332/60)/60/24)+DATE(1970,1,1)+(-5/24))</f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5">
        <f>E2332/D2332</f>
        <v>1.0242285714285715</v>
      </c>
      <c r="R2332" s="8">
        <f>E2332/N2332</f>
        <v>219.92638036809817</v>
      </c>
      <c r="S2332" s="9" t="str">
        <f>LEFT(P2332, SEARCH("/",P2332,1)-1)</f>
        <v>food</v>
      </c>
      <c r="T2332" s="9" t="str">
        <f>RIGHT(P2332,LEN(P2332)-SEARCH("/",P2332,1))</f>
        <v>small batch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9">
        <f>(((I2333/60)/60/24)+DATE(1970,1,1)+(-5/24))</f>
        <v>41868.797337962962</v>
      </c>
      <c r="K2333">
        <v>1405728490</v>
      </c>
      <c r="L2333" s="19">
        <f>(((K2333/60)/60/24)+DATE(1970,1,1)+(-5/24))</f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5">
        <f>E2333/D2333</f>
        <v>1.4431375</v>
      </c>
      <c r="R2333" s="8">
        <f>E2333/N2333</f>
        <v>40.795406360424032</v>
      </c>
      <c r="S2333" s="9" t="str">
        <f>LEFT(P2333, SEARCH("/",P2333,1)-1)</f>
        <v>food</v>
      </c>
      <c r="T2333" s="9" t="str">
        <f>RIGHT(P2333,LEN(P2333)-SEARCH("/",P2333,1))</f>
        <v>small batch</v>
      </c>
    </row>
    <row r="2334" spans="1:20" ht="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9">
        <f>(((I2334/60)/60/24)+DATE(1970,1,1)+(-5/24))</f>
        <v>42041.419803240737</v>
      </c>
      <c r="K2334">
        <v>1420643071</v>
      </c>
      <c r="L2334" s="19">
        <f>(((K2334/60)/60/24)+DATE(1970,1,1)+(-5/24))</f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5">
        <f>E2334/D2334</f>
        <v>1.06308</v>
      </c>
      <c r="R2334" s="8">
        <f>E2334/N2334</f>
        <v>75.502840909090907</v>
      </c>
      <c r="S2334" s="9" t="str">
        <f>LEFT(P2334, SEARCH("/",P2334,1)-1)</f>
        <v>food</v>
      </c>
      <c r="T2334" s="9" t="str">
        <f>RIGHT(P2334,LEN(P2334)-SEARCH("/",P2334,1))</f>
        <v>small batch</v>
      </c>
    </row>
    <row r="2335" spans="1:20" ht="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9">
        <f>(((I2335/60)/60/24)+DATE(1970,1,1)+(-5/24))</f>
        <v>41788.534722222219</v>
      </c>
      <c r="K2335">
        <v>1399563390</v>
      </c>
      <c r="L2335" s="19">
        <f>(((K2335/60)/60/24)+DATE(1970,1,1)+(-5/24))</f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5">
        <f>E2335/D2335</f>
        <v>2.1216666666666666</v>
      </c>
      <c r="R2335" s="8">
        <f>E2335/N2335</f>
        <v>13.542553191489361</v>
      </c>
      <c r="S2335" s="9" t="str">
        <f>LEFT(P2335, SEARCH("/",P2335,1)-1)</f>
        <v>food</v>
      </c>
      <c r="T2335" s="9" t="str">
        <f>RIGHT(P2335,LEN(P2335)-SEARCH("/",P2335,1))</f>
        <v>small batch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9">
        <f>(((I2336/60)/60/24)+DATE(1970,1,1)+(-5/24))</f>
        <v>41948.523611111108</v>
      </c>
      <c r="K2336">
        <v>1412611498</v>
      </c>
      <c r="L2336" s="19">
        <f>(((K2336/60)/60/24)+DATE(1970,1,1)+(-5/24))</f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5">
        <f>E2336/D2336</f>
        <v>1.0195000000000001</v>
      </c>
      <c r="R2336" s="8">
        <f>E2336/N2336</f>
        <v>60.865671641791046</v>
      </c>
      <c r="S2336" s="9" t="str">
        <f>LEFT(P2336, SEARCH("/",P2336,1)-1)</f>
        <v>food</v>
      </c>
      <c r="T2336" s="9" t="str">
        <f>RIGHT(P2336,LEN(P2336)-SEARCH("/",P2336,1))</f>
        <v>small batch</v>
      </c>
    </row>
    <row r="2337" spans="1:20" ht="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9">
        <f>(((I2337/60)/60/24)+DATE(1970,1,1)+(-5/24))</f>
        <v>41801.363923611112</v>
      </c>
      <c r="K2337">
        <v>1399902243</v>
      </c>
      <c r="L2337" s="19">
        <f>(((K2337/60)/60/24)+DATE(1970,1,1)+(-5/24))</f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5">
        <f>E2337/D2337</f>
        <v>1.0227200000000001</v>
      </c>
      <c r="R2337" s="8">
        <f>E2337/N2337</f>
        <v>115.69230769230769</v>
      </c>
      <c r="S2337" s="9" t="str">
        <f>LEFT(P2337, SEARCH("/",P2337,1)-1)</f>
        <v>food</v>
      </c>
      <c r="T2337" s="9" t="str">
        <f>RIGHT(P2337,LEN(P2337)-SEARCH("/",P2337,1))</f>
        <v>small batch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9">
        <f>(((I2338/60)/60/24)+DATE(1970,1,1)+(-5/24))</f>
        <v>41706.716377314813</v>
      </c>
      <c r="K2338">
        <v>1390860695</v>
      </c>
      <c r="L2338" s="19">
        <f>(((K2338/60)/60/24)+DATE(1970,1,1)+(-5/24))</f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5">
        <f>E2338/D2338</f>
        <v>5.2073254999999996</v>
      </c>
      <c r="R2338" s="8">
        <f>E2338/N2338</f>
        <v>48.104623556581984</v>
      </c>
      <c r="S2338" s="9" t="str">
        <f>LEFT(P2338, SEARCH("/",P2338,1)-1)</f>
        <v>food</v>
      </c>
      <c r="T2338" s="9" t="str">
        <f>RIGHT(P2338,LEN(P2338)-SEARCH("/",P2338,1))</f>
        <v>small batch</v>
      </c>
    </row>
    <row r="2339" spans="1:20" ht="30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9">
        <f>(((I2339/60)/60/24)+DATE(1970,1,1)+(-5/24))</f>
        <v>41816.432210648149</v>
      </c>
      <c r="K2339">
        <v>1401204143</v>
      </c>
      <c r="L2339" s="19">
        <f>(((K2339/60)/60/24)+DATE(1970,1,1)+(-5/24))</f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5">
        <f>E2339/D2339</f>
        <v>1.1065833333333333</v>
      </c>
      <c r="R2339" s="8">
        <f>E2339/N2339</f>
        <v>74.184357541899445</v>
      </c>
      <c r="S2339" s="9" t="str">
        <f>LEFT(P2339, SEARCH("/",P2339,1)-1)</f>
        <v>food</v>
      </c>
      <c r="T2339" s="9" t="str">
        <f>RIGHT(P2339,LEN(P2339)-SEARCH("/",P2339,1))</f>
        <v>small batch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9">
        <f>(((I2340/60)/60/24)+DATE(1970,1,1)+(-5/24))</f>
        <v>41819.688472222217</v>
      </c>
      <c r="K2340">
        <v>1401485484</v>
      </c>
      <c r="L2340" s="19">
        <f>(((K2340/60)/60/24)+DATE(1970,1,1)+(-5/24))</f>
        <v>41789.688472222217</v>
      </c>
      <c r="M2340" t="b">
        <v>1</v>
      </c>
      <c r="N2340">
        <v>123</v>
      </c>
      <c r="O2340" t="b">
        <v>1</v>
      </c>
      <c r="P2340" t="s">
        <v>8298</v>
      </c>
      <c r="Q2340" s="5">
        <f>E2340/D2340</f>
        <v>1.0114333333333334</v>
      </c>
      <c r="R2340" s="8">
        <f>E2340/N2340</f>
        <v>123.34552845528455</v>
      </c>
      <c r="S2340" s="9" t="str">
        <f>LEFT(P2340, SEARCH("/",P2340,1)-1)</f>
        <v>food</v>
      </c>
      <c r="T2340" s="9" t="str">
        <f>RIGHT(P2340,LEN(P2340)-SEARCH("/",P2340,1))</f>
        <v>small batch</v>
      </c>
    </row>
    <row r="2341" spans="1:20" ht="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9">
        <f>(((I2341/60)/60/24)+DATE(1970,1,1)+(-5/24))</f>
        <v>42723.124305555553</v>
      </c>
      <c r="K2341">
        <v>1479496309</v>
      </c>
      <c r="L2341" s="19">
        <f>(((K2341/60)/60/24)+DATE(1970,1,1)+(-5/24))</f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5">
        <f>E2341/D2341</f>
        <v>2.9420799999999998</v>
      </c>
      <c r="R2341" s="8">
        <f>E2341/N2341</f>
        <v>66.623188405797094</v>
      </c>
      <c r="S2341" s="9" t="str">
        <f>LEFT(P2341, SEARCH("/",P2341,1)-1)</f>
        <v>food</v>
      </c>
      <c r="T2341" s="9" t="str">
        <f>RIGHT(P2341,LEN(P2341)-SEARCH("/",P2341,1))</f>
        <v>small batch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9">
        <f>(((I2342/60)/60/24)+DATE(1970,1,1)+(-5/24))</f>
        <v>42673.434467592589</v>
      </c>
      <c r="K2342">
        <v>1475249138</v>
      </c>
      <c r="L2342" s="19">
        <f>(((K2342/60)/60/24)+DATE(1970,1,1)+(-5/24))</f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5">
        <f>E2342/D2342</f>
        <v>1.0577749999999999</v>
      </c>
      <c r="R2342" s="8">
        <f>E2342/N2342</f>
        <v>104.99007444168734</v>
      </c>
      <c r="S2342" s="9" t="str">
        <f>LEFT(P2342, SEARCH("/",P2342,1)-1)</f>
        <v>food</v>
      </c>
      <c r="T2342" s="9" t="str">
        <f>RIGHT(P2342,LEN(P2342)-SEARCH("/",P2342,1))</f>
        <v>small batch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9">
        <f>(((I2343/60)/60/24)+DATE(1970,1,1)+(-5/24))</f>
        <v>42197.605370370373</v>
      </c>
      <c r="K2343">
        <v>1434137504</v>
      </c>
      <c r="L2343" s="19">
        <f>(((K2343/60)/60/24)+DATE(1970,1,1)+(-5/24))</f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5">
        <f>E2343/D2343</f>
        <v>0</v>
      </c>
      <c r="R2343" s="8" t="e">
        <f>E2343/N2343</f>
        <v>#DIV/0!</v>
      </c>
      <c r="S2343" s="9" t="str">
        <f>LEFT(P2343, SEARCH("/",P2343,1)-1)</f>
        <v>technology</v>
      </c>
      <c r="T2343" s="9" t="str">
        <f>RIGHT(P2343,LEN(P2343)-SEARCH("/",P2343,1))</f>
        <v>web</v>
      </c>
    </row>
    <row r="2344" spans="1:20" ht="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9">
        <f>(((I2344/60)/60/24)+DATE(1970,1,1)+(-5/24))</f>
        <v>41918</v>
      </c>
      <c r="K2344">
        <v>1410799870</v>
      </c>
      <c r="L2344" s="19">
        <f>(((K2344/60)/60/24)+DATE(1970,1,1)+(-5/24))</f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5">
        <f>E2344/D2344</f>
        <v>0</v>
      </c>
      <c r="R2344" s="8" t="e">
        <f>E2344/N2344</f>
        <v>#DIV/0!</v>
      </c>
      <c r="S2344" s="9" t="str">
        <f>LEFT(P2344, SEARCH("/",P2344,1)-1)</f>
        <v>technology</v>
      </c>
      <c r="T2344" s="9" t="str">
        <f>RIGHT(P2344,LEN(P2344)-SEARCH("/",P2344,1))</f>
        <v>web</v>
      </c>
    </row>
    <row r="2345" spans="1:20" ht="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9">
        <f>(((I2345/60)/60/24)+DATE(1970,1,1)+(-5/24))</f>
        <v>42377.615972222215</v>
      </c>
      <c r="K2345">
        <v>1447962505</v>
      </c>
      <c r="L2345" s="19">
        <f>(((K2345/60)/60/24)+DATE(1970,1,1)+(-5/24))</f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5">
        <f>E2345/D2345</f>
        <v>0.03</v>
      </c>
      <c r="R2345" s="8">
        <f>E2345/N2345</f>
        <v>300</v>
      </c>
      <c r="S2345" s="9" t="str">
        <f>LEFT(P2345, SEARCH("/",P2345,1)-1)</f>
        <v>technology</v>
      </c>
      <c r="T2345" s="9" t="str">
        <f>RIGHT(P2345,LEN(P2345)-SEARCH("/",P2345,1))</f>
        <v>web</v>
      </c>
    </row>
    <row r="2346" spans="1:20" ht="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9">
        <f>(((I2346/60)/60/24)+DATE(1970,1,1)+(-5/24))</f>
        <v>42545.519317129627</v>
      </c>
      <c r="K2346">
        <v>1464197269</v>
      </c>
      <c r="L2346" s="19">
        <f>(((K2346/60)/60/24)+DATE(1970,1,1)+(-5/24))</f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5">
        <f>E2346/D2346</f>
        <v>1E-3</v>
      </c>
      <c r="R2346" s="8">
        <f>E2346/N2346</f>
        <v>1</v>
      </c>
      <c r="S2346" s="9" t="str">
        <f>LEFT(P2346, SEARCH("/",P2346,1)-1)</f>
        <v>technology</v>
      </c>
      <c r="T2346" s="9" t="str">
        <f>RIGHT(P2346,LEN(P2346)-SEARCH("/",P2346,1))</f>
        <v>web</v>
      </c>
    </row>
    <row r="2347" spans="1:20" ht="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9">
        <f>(((I2347/60)/60/24)+DATE(1970,1,1)+(-5/24))</f>
        <v>42094.777083333327</v>
      </c>
      <c r="K2347">
        <v>1424822556</v>
      </c>
      <c r="L2347" s="19">
        <f>(((K2347/60)/60/24)+DATE(1970,1,1)+(-5/24))</f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5">
        <f>E2347/D2347</f>
        <v>0</v>
      </c>
      <c r="R2347" s="8" t="e">
        <f>E2347/N2347</f>
        <v>#DIV/0!</v>
      </c>
      <c r="S2347" s="9" t="str">
        <f>LEFT(P2347, SEARCH("/",P2347,1)-1)</f>
        <v>technology</v>
      </c>
      <c r="T2347" s="9" t="str">
        <f>RIGHT(P2347,LEN(P2347)-SEARCH("/",P2347,1))</f>
        <v>web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9">
        <f>(((I2348/60)/60/24)+DATE(1970,1,1)+(-5/24))</f>
        <v>42660.590636574074</v>
      </c>
      <c r="K2348">
        <v>1472843431</v>
      </c>
      <c r="L2348" s="19">
        <f>(((K2348/60)/60/24)+DATE(1970,1,1)+(-5/24))</f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5">
        <f>E2348/D2348</f>
        <v>6.4999999999999997E-4</v>
      </c>
      <c r="R2348" s="8">
        <f>E2348/N2348</f>
        <v>13</v>
      </c>
      <c r="S2348" s="9" t="str">
        <f>LEFT(P2348, SEARCH("/",P2348,1)-1)</f>
        <v>technology</v>
      </c>
      <c r="T2348" s="9" t="str">
        <f>RIGHT(P2348,LEN(P2348)-SEARCH("/",P2348,1))</f>
        <v>web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9">
        <f>(((I2349/60)/60/24)+DATE(1970,1,1)+(-5/24))</f>
        <v>42607.399027777778</v>
      </c>
      <c r="K2349">
        <v>1469543676</v>
      </c>
      <c r="L2349" s="19">
        <f>(((K2349/60)/60/24)+DATE(1970,1,1)+(-5/24))</f>
        <v>42577.399027777778</v>
      </c>
      <c r="M2349" t="b">
        <v>0</v>
      </c>
      <c r="N2349">
        <v>1</v>
      </c>
      <c r="O2349" t="b">
        <v>0</v>
      </c>
      <c r="P2349" t="s">
        <v>8272</v>
      </c>
      <c r="Q2349" s="5">
        <f>E2349/D2349</f>
        <v>1.4999999999999999E-2</v>
      </c>
      <c r="R2349" s="8">
        <f>E2349/N2349</f>
        <v>15</v>
      </c>
      <c r="S2349" s="9" t="str">
        <f>LEFT(P2349, SEARCH("/",P2349,1)-1)</f>
        <v>technology</v>
      </c>
      <c r="T2349" s="9" t="str">
        <f>RIGHT(P2349,LEN(P2349)-SEARCH("/",P2349,1))</f>
        <v>web</v>
      </c>
    </row>
    <row r="2350" spans="1:20" ht="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9">
        <f>(((I2350/60)/60/24)+DATE(1970,1,1)+(-5/24))</f>
        <v>42420.723819444444</v>
      </c>
      <c r="K2350">
        <v>1450822938</v>
      </c>
      <c r="L2350" s="19">
        <f>(((K2350/60)/60/24)+DATE(1970,1,1)+(-5/24))</f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5">
        <f>E2350/D2350</f>
        <v>3.8571428571428572E-3</v>
      </c>
      <c r="R2350" s="8">
        <f>E2350/N2350</f>
        <v>54</v>
      </c>
      <c r="S2350" s="9" t="str">
        <f>LEFT(P2350, SEARCH("/",P2350,1)-1)</f>
        <v>technology</v>
      </c>
      <c r="T2350" s="9" t="str">
        <f>RIGHT(P2350,LEN(P2350)-SEARCH("/",P2350,1))</f>
        <v>web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9">
        <f>(((I2351/60)/60/24)+DATE(1970,1,1)+(-5/24))</f>
        <v>42227.567453703705</v>
      </c>
      <c r="K2351">
        <v>1436812628</v>
      </c>
      <c r="L2351" s="19">
        <f>(((K2351/60)/60/24)+DATE(1970,1,1)+(-5/24))</f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5">
        <f>E2351/D2351</f>
        <v>0</v>
      </c>
      <c r="R2351" s="8" t="e">
        <f>E2351/N2351</f>
        <v>#DIV/0!</v>
      </c>
      <c r="S2351" s="9" t="str">
        <f>LEFT(P2351, SEARCH("/",P2351,1)-1)</f>
        <v>technology</v>
      </c>
      <c r="T2351" s="9" t="str">
        <f>RIGHT(P2351,LEN(P2351)-SEARCH("/",P2351,1))</f>
        <v>web</v>
      </c>
    </row>
    <row r="2352" spans="1:20" ht="30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9">
        <f>(((I2352/60)/60/24)+DATE(1970,1,1)+(-5/24))</f>
        <v>42738.633912037032</v>
      </c>
      <c r="K2352">
        <v>1480882370</v>
      </c>
      <c r="L2352" s="19">
        <f>(((K2352/60)/60/24)+DATE(1970,1,1)+(-5/24))</f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5">
        <f>E2352/D2352</f>
        <v>0</v>
      </c>
      <c r="R2352" s="8" t="e">
        <f>E2352/N2352</f>
        <v>#DIV/0!</v>
      </c>
      <c r="S2352" s="9" t="str">
        <f>LEFT(P2352, SEARCH("/",P2352,1)-1)</f>
        <v>technology</v>
      </c>
      <c r="T2352" s="9" t="str">
        <f>RIGHT(P2352,LEN(P2352)-SEARCH("/",P2352,1))</f>
        <v>web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9">
        <f>(((I2353/60)/60/24)+DATE(1970,1,1)+(-5/24))</f>
        <v>42123.892812500002</v>
      </c>
      <c r="K2353">
        <v>1427768739</v>
      </c>
      <c r="L2353" s="19">
        <f>(((K2353/60)/60/24)+DATE(1970,1,1)+(-5/24))</f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5">
        <f>E2353/D2353</f>
        <v>5.7142857142857143E-3</v>
      </c>
      <c r="R2353" s="8">
        <f>E2353/N2353</f>
        <v>15.428571428571429</v>
      </c>
      <c r="S2353" s="9" t="str">
        <f>LEFT(P2353, SEARCH("/",P2353,1)-1)</f>
        <v>technology</v>
      </c>
      <c r="T2353" s="9" t="str">
        <f>RIGHT(P2353,LEN(P2353)-SEARCH("/",P2353,1))</f>
        <v>web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9">
        <f>(((I2354/60)/60/24)+DATE(1970,1,1)+(-5/24))</f>
        <v>42161.425370370365</v>
      </c>
      <c r="K2354">
        <v>1428419552</v>
      </c>
      <c r="L2354" s="19">
        <f>(((K2354/60)/60/24)+DATE(1970,1,1)+(-5/24))</f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5">
        <f>E2354/D2354</f>
        <v>0</v>
      </c>
      <c r="R2354" s="8" t="e">
        <f>E2354/N2354</f>
        <v>#DIV/0!</v>
      </c>
      <c r="S2354" s="9" t="str">
        <f>LEFT(P2354, SEARCH("/",P2354,1)-1)</f>
        <v>technology</v>
      </c>
      <c r="T2354" s="9" t="str">
        <f>RIGHT(P2354,LEN(P2354)-SEARCH("/",P2354,1))</f>
        <v>web</v>
      </c>
    </row>
    <row r="2355" spans="1:20" ht="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9">
        <f>(((I2355/60)/60/24)+DATE(1970,1,1)+(-5/24))</f>
        <v>42115.467847222222</v>
      </c>
      <c r="K2355">
        <v>1428596022</v>
      </c>
      <c r="L2355" s="19">
        <f>(((K2355/60)/60/24)+DATE(1970,1,1)+(-5/24))</f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5">
        <f>E2355/D2355</f>
        <v>0</v>
      </c>
      <c r="R2355" s="8" t="e">
        <f>E2355/N2355</f>
        <v>#DIV/0!</v>
      </c>
      <c r="S2355" s="9" t="str">
        <f>LEFT(P2355, SEARCH("/",P2355,1)-1)</f>
        <v>technology</v>
      </c>
      <c r="T2355" s="9" t="str">
        <f>RIGHT(P2355,LEN(P2355)-SEARCH("/",P2355,1))</f>
        <v>web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9">
        <f>(((I2356/60)/60/24)+DATE(1970,1,1)+(-5/24))</f>
        <v>42014.51458333333</v>
      </c>
      <c r="K2356">
        <v>1415726460</v>
      </c>
      <c r="L2356" s="19">
        <f>(((K2356/60)/60/24)+DATE(1970,1,1)+(-5/24))</f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5">
        <f>E2356/D2356</f>
        <v>7.1428571428571429E-4</v>
      </c>
      <c r="R2356" s="8">
        <f>E2356/N2356</f>
        <v>25</v>
      </c>
      <c r="S2356" s="9" t="str">
        <f>LEFT(P2356, SEARCH("/",P2356,1)-1)</f>
        <v>technology</v>
      </c>
      <c r="T2356" s="9" t="str">
        <f>RIGHT(P2356,LEN(P2356)-SEARCH("/",P2356,1))</f>
        <v>web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9">
        <f>(((I2357/60)/60/24)+DATE(1970,1,1)+(-5/24))</f>
        <v>42126.709907407399</v>
      </c>
      <c r="K2357">
        <v>1428012136</v>
      </c>
      <c r="L2357" s="19">
        <f>(((K2357/60)/60/24)+DATE(1970,1,1)+(-5/24))</f>
        <v>42096.709907407399</v>
      </c>
      <c r="M2357" t="b">
        <v>0</v>
      </c>
      <c r="N2357">
        <v>2</v>
      </c>
      <c r="O2357" t="b">
        <v>0</v>
      </c>
      <c r="P2357" t="s">
        <v>8272</v>
      </c>
      <c r="Q2357" s="5">
        <f>E2357/D2357</f>
        <v>6.875E-3</v>
      </c>
      <c r="R2357" s="8">
        <f>E2357/N2357</f>
        <v>27.5</v>
      </c>
      <c r="S2357" s="9" t="str">
        <f>LEFT(P2357, SEARCH("/",P2357,1)-1)</f>
        <v>technology</v>
      </c>
      <c r="T2357" s="9" t="str">
        <f>RIGHT(P2357,LEN(P2357)-SEARCH("/",P2357,1))</f>
        <v>web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9">
        <f>(((I2358/60)/60/24)+DATE(1970,1,1)+(-5/24))</f>
        <v>42160.575277777774</v>
      </c>
      <c r="K2358">
        <v>1430938104</v>
      </c>
      <c r="L2358" s="19">
        <f>(((K2358/60)/60/24)+DATE(1970,1,1)+(-5/24))</f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5">
        <f>E2358/D2358</f>
        <v>0</v>
      </c>
      <c r="R2358" s="8" t="e">
        <f>E2358/N2358</f>
        <v>#DIV/0!</v>
      </c>
      <c r="S2358" s="9" t="str">
        <f>LEFT(P2358, SEARCH("/",P2358,1)-1)</f>
        <v>technology</v>
      </c>
      <c r="T2358" s="9" t="str">
        <f>RIGHT(P2358,LEN(P2358)-SEARCH("/",P2358,1))</f>
        <v>web</v>
      </c>
    </row>
    <row r="2359" spans="1:20" ht="30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9">
        <f>(((I2359/60)/60/24)+DATE(1970,1,1)+(-5/24))</f>
        <v>42294.411782407398</v>
      </c>
      <c r="K2359">
        <v>1442501578</v>
      </c>
      <c r="L2359" s="19">
        <f>(((K2359/60)/60/24)+DATE(1970,1,1)+(-5/24))</f>
        <v>42264.411782407398</v>
      </c>
      <c r="M2359" t="b">
        <v>0</v>
      </c>
      <c r="N2359">
        <v>0</v>
      </c>
      <c r="O2359" t="b">
        <v>0</v>
      </c>
      <c r="P2359" t="s">
        <v>8272</v>
      </c>
      <c r="Q2359" s="5">
        <f>E2359/D2359</f>
        <v>0</v>
      </c>
      <c r="R2359" s="8" t="e">
        <f>E2359/N2359</f>
        <v>#DIV/0!</v>
      </c>
      <c r="S2359" s="9" t="str">
        <f>LEFT(P2359, SEARCH("/",P2359,1)-1)</f>
        <v>technology</v>
      </c>
      <c r="T2359" s="9" t="str">
        <f>RIGHT(P2359,LEN(P2359)-SEARCH("/",P2359,1))</f>
        <v>web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9">
        <f>(((I2360/60)/60/24)+DATE(1970,1,1)+(-5/24))</f>
        <v>42034.818749999999</v>
      </c>
      <c r="K2360">
        <v>1417818036</v>
      </c>
      <c r="L2360" s="19">
        <f>(((K2360/60)/60/24)+DATE(1970,1,1)+(-5/24))</f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5">
        <f>E2360/D2360</f>
        <v>0</v>
      </c>
      <c r="R2360" s="8" t="e">
        <f>E2360/N2360</f>
        <v>#DIV/0!</v>
      </c>
      <c r="S2360" s="9" t="str">
        <f>LEFT(P2360, SEARCH("/",P2360,1)-1)</f>
        <v>technology</v>
      </c>
      <c r="T2360" s="9" t="str">
        <f>RIGHT(P2360,LEN(P2360)-SEARCH("/",P2360,1))</f>
        <v>web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9">
        <f>(((I2361/60)/60/24)+DATE(1970,1,1)+(-5/24))</f>
        <v>42219.441249999996</v>
      </c>
      <c r="K2361">
        <v>1433432124</v>
      </c>
      <c r="L2361" s="19">
        <f>(((K2361/60)/60/24)+DATE(1970,1,1)+(-5/24))</f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5">
        <f>E2361/D2361</f>
        <v>0.14680000000000001</v>
      </c>
      <c r="R2361" s="8">
        <f>E2361/N2361</f>
        <v>367</v>
      </c>
      <c r="S2361" s="9" t="str">
        <f>LEFT(P2361, SEARCH("/",P2361,1)-1)</f>
        <v>technology</v>
      </c>
      <c r="T2361" s="9" t="str">
        <f>RIGHT(P2361,LEN(P2361)-SEARCH("/",P2361,1))</f>
        <v>web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9">
        <f>(((I2362/60)/60/24)+DATE(1970,1,1)+(-5/24))</f>
        <v>42407.498611111114</v>
      </c>
      <c r="K2362">
        <v>1452272280</v>
      </c>
      <c r="L2362" s="19">
        <f>(((K2362/60)/60/24)+DATE(1970,1,1)+(-5/24))</f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5">
        <f>E2362/D2362</f>
        <v>4.0000000000000002E-4</v>
      </c>
      <c r="R2362" s="8">
        <f>E2362/N2362</f>
        <v>2</v>
      </c>
      <c r="S2362" s="9" t="str">
        <f>LEFT(P2362, SEARCH("/",P2362,1)-1)</f>
        <v>technology</v>
      </c>
      <c r="T2362" s="9" t="str">
        <f>RIGHT(P2362,LEN(P2362)-SEARCH("/",P2362,1))</f>
        <v>web</v>
      </c>
    </row>
    <row r="2363" spans="1:20" ht="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9">
        <f>(((I2363/60)/60/24)+DATE(1970,1,1)+(-5/24))</f>
        <v>42490.708333333336</v>
      </c>
      <c r="K2363">
        <v>1459975008</v>
      </c>
      <c r="L2363" s="19">
        <f>(((K2363/60)/60/24)+DATE(1970,1,1)+(-5/24))</f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5">
        <f>E2363/D2363</f>
        <v>0</v>
      </c>
      <c r="R2363" s="8" t="e">
        <f>E2363/N2363</f>
        <v>#DIV/0!</v>
      </c>
      <c r="S2363" s="9" t="str">
        <f>LEFT(P2363, SEARCH("/",P2363,1)-1)</f>
        <v>technology</v>
      </c>
      <c r="T2363" s="9" t="str">
        <f>RIGHT(P2363,LEN(P2363)-SEARCH("/",P2363,1))</f>
        <v>web</v>
      </c>
    </row>
    <row r="2364" spans="1:20" ht="30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9">
        <f>(((I2364/60)/60/24)+DATE(1970,1,1)+(-5/24))</f>
        <v>41984.47997685185</v>
      </c>
      <c r="K2364">
        <v>1415723470</v>
      </c>
      <c r="L2364" s="19">
        <f>(((K2364/60)/60/24)+DATE(1970,1,1)+(-5/24))</f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5">
        <f>E2364/D2364</f>
        <v>0.2857142857142857</v>
      </c>
      <c r="R2364" s="8">
        <f>E2364/N2364</f>
        <v>60</v>
      </c>
      <c r="S2364" s="9" t="str">
        <f>LEFT(P2364, SEARCH("/",P2364,1)-1)</f>
        <v>technology</v>
      </c>
      <c r="T2364" s="9" t="str">
        <f>RIGHT(P2364,LEN(P2364)-SEARCH("/",P2364,1))</f>
        <v>web</v>
      </c>
    </row>
    <row r="2365" spans="1:20" ht="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9">
        <f>(((I2365/60)/60/24)+DATE(1970,1,1)+(-5/24))</f>
        <v>42366.803240740737</v>
      </c>
      <c r="K2365">
        <v>1447460200</v>
      </c>
      <c r="L2365" s="19">
        <f>(((K2365/60)/60/24)+DATE(1970,1,1)+(-5/24))</f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5">
        <f>E2365/D2365</f>
        <v>0</v>
      </c>
      <c r="R2365" s="8" t="e">
        <f>E2365/N2365</f>
        <v>#DIV/0!</v>
      </c>
      <c r="S2365" s="9" t="str">
        <f>LEFT(P2365, SEARCH("/",P2365,1)-1)</f>
        <v>technology</v>
      </c>
      <c r="T2365" s="9" t="str">
        <f>RIGHT(P2365,LEN(P2365)-SEARCH("/",P2365,1))</f>
        <v>web</v>
      </c>
    </row>
    <row r="2366" spans="1:20" ht="30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9">
        <f>(((I2366/60)/60/24)+DATE(1970,1,1)+(-5/24))</f>
        <v>42303.726342592585</v>
      </c>
      <c r="K2366">
        <v>1441146356</v>
      </c>
      <c r="L2366" s="19">
        <f>(((K2366/60)/60/24)+DATE(1970,1,1)+(-5/24))</f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5">
        <f>E2366/D2366</f>
        <v>0</v>
      </c>
      <c r="R2366" s="8" t="e">
        <f>E2366/N2366</f>
        <v>#DIV/0!</v>
      </c>
      <c r="S2366" s="9" t="str">
        <f>LEFT(P2366, SEARCH("/",P2366,1)-1)</f>
        <v>technology</v>
      </c>
      <c r="T2366" s="9" t="str">
        <f>RIGHT(P2366,LEN(P2366)-SEARCH("/",P2366,1))</f>
        <v>web</v>
      </c>
    </row>
    <row r="2367" spans="1:20" ht="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9">
        <f>(((I2367/60)/60/24)+DATE(1970,1,1)+(-5/24))</f>
        <v>42386.749999999993</v>
      </c>
      <c r="K2367">
        <v>1449596425</v>
      </c>
      <c r="L2367" s="19">
        <f>(((K2367/60)/60/24)+DATE(1970,1,1)+(-5/24))</f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5">
        <f>E2367/D2367</f>
        <v>0</v>
      </c>
      <c r="R2367" s="8" t="e">
        <f>E2367/N2367</f>
        <v>#DIV/0!</v>
      </c>
      <c r="S2367" s="9" t="str">
        <f>LEFT(P2367, SEARCH("/",P2367,1)-1)</f>
        <v>technology</v>
      </c>
      <c r="T2367" s="9" t="str">
        <f>RIGHT(P2367,LEN(P2367)-SEARCH("/",P2367,1))</f>
        <v>web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9">
        <f>(((I2368/60)/60/24)+DATE(1970,1,1)+(-5/24))</f>
        <v>42298.323298611103</v>
      </c>
      <c r="K2368">
        <v>1442839533</v>
      </c>
      <c r="L2368" s="19">
        <f>(((K2368/60)/60/24)+DATE(1970,1,1)+(-5/24))</f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5">
        <f>E2368/D2368</f>
        <v>0.1052</v>
      </c>
      <c r="R2368" s="8">
        <f>E2368/N2368</f>
        <v>97.407407407407405</v>
      </c>
      <c r="S2368" s="9" t="str">
        <f>LEFT(P2368, SEARCH("/",P2368,1)-1)</f>
        <v>technology</v>
      </c>
      <c r="T2368" s="9" t="str">
        <f>RIGHT(P2368,LEN(P2368)-SEARCH("/",P2368,1))</f>
        <v>web</v>
      </c>
    </row>
    <row r="2369" spans="1:20" ht="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9">
        <f>(((I2369/60)/60/24)+DATE(1970,1,1)+(-5/24))</f>
        <v>42485.720092592594</v>
      </c>
      <c r="K2369">
        <v>1456442216</v>
      </c>
      <c r="L2369" s="19">
        <f>(((K2369/60)/60/24)+DATE(1970,1,1)+(-5/24))</f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5">
        <f>E2369/D2369</f>
        <v>1.34E-2</v>
      </c>
      <c r="R2369" s="8">
        <f>E2369/N2369</f>
        <v>47.857142857142854</v>
      </c>
      <c r="S2369" s="9" t="str">
        <f>LEFT(P2369, SEARCH("/",P2369,1)-1)</f>
        <v>technology</v>
      </c>
      <c r="T2369" s="9" t="str">
        <f>RIGHT(P2369,LEN(P2369)-SEARCH("/",P2369,1))</f>
        <v>web</v>
      </c>
    </row>
    <row r="2370" spans="1:20" ht="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9">
        <f>(((I2370/60)/60/24)+DATE(1970,1,1)+(-5/24))</f>
        <v>42108.471817129634</v>
      </c>
      <c r="K2370">
        <v>1425143965</v>
      </c>
      <c r="L2370" s="19">
        <f>(((K2370/60)/60/24)+DATE(1970,1,1)+(-5/24))</f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5">
        <f>E2370/D2370</f>
        <v>2.5000000000000001E-3</v>
      </c>
      <c r="R2370" s="8">
        <f>E2370/N2370</f>
        <v>50</v>
      </c>
      <c r="S2370" s="9" t="str">
        <f>LEFT(P2370, SEARCH("/",P2370,1)-1)</f>
        <v>technology</v>
      </c>
      <c r="T2370" s="9" t="str">
        <f>RIGHT(P2370,LEN(P2370)-SEARCH("/",P2370,1))</f>
        <v>web</v>
      </c>
    </row>
    <row r="2371" spans="1:20" ht="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9">
        <f>(((I2371/60)/60/24)+DATE(1970,1,1)+(-5/24))</f>
        <v>42410.60429398148</v>
      </c>
      <c r="K2371">
        <v>1452540611</v>
      </c>
      <c r="L2371" s="19">
        <f>(((K2371/60)/60/24)+DATE(1970,1,1)+(-5/24))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5">
        <f>E2371/D2371</f>
        <v>0</v>
      </c>
      <c r="R2371" s="8" t="e">
        <f>E2371/N2371</f>
        <v>#DIV/0!</v>
      </c>
      <c r="S2371" s="9" t="str">
        <f>LEFT(P2371, SEARCH("/",P2371,1)-1)</f>
        <v>technology</v>
      </c>
      <c r="T2371" s="9" t="str">
        <f>RIGHT(P2371,LEN(P2371)-SEARCH("/",P2371,1))</f>
        <v>web</v>
      </c>
    </row>
    <row r="2372" spans="1:20" ht="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9">
        <f>(((I2372/60)/60/24)+DATE(1970,1,1)+(-5/24))</f>
        <v>41990.980798611105</v>
      </c>
      <c r="K2372">
        <v>1416285141</v>
      </c>
      <c r="L2372" s="19">
        <f>(((K2372/60)/60/24)+DATE(1970,1,1)+(-5/24))</f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5">
        <f>E2372/D2372</f>
        <v>3.2799999999999999E-3</v>
      </c>
      <c r="R2372" s="8">
        <f>E2372/N2372</f>
        <v>20.5</v>
      </c>
      <c r="S2372" s="9" t="str">
        <f>LEFT(P2372, SEARCH("/",P2372,1)-1)</f>
        <v>technology</v>
      </c>
      <c r="T2372" s="9" t="str">
        <f>RIGHT(P2372,LEN(P2372)-SEARCH("/",P2372,1))</f>
        <v>web</v>
      </c>
    </row>
    <row r="2373" spans="1:20" ht="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9">
        <f>(((I2373/60)/60/24)+DATE(1970,1,1)+(-5/24))</f>
        <v>42180.569398148145</v>
      </c>
      <c r="K2373">
        <v>1432665596</v>
      </c>
      <c r="L2373" s="19">
        <f>(((K2373/60)/60/24)+DATE(1970,1,1)+(-5/24))</f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5">
        <f>E2373/D2373</f>
        <v>0</v>
      </c>
      <c r="R2373" s="8" t="e">
        <f>E2373/N2373</f>
        <v>#DIV/0!</v>
      </c>
      <c r="S2373" s="9" t="str">
        <f>LEFT(P2373, SEARCH("/",P2373,1)-1)</f>
        <v>technology</v>
      </c>
      <c r="T2373" s="9" t="str">
        <f>RIGHT(P2373,LEN(P2373)-SEARCH("/",P2373,1))</f>
        <v>web</v>
      </c>
    </row>
    <row r="2374" spans="1:20" ht="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9">
        <f>(((I2374/60)/60/24)+DATE(1970,1,1)+(-5/24))</f>
        <v>42117.860775462956</v>
      </c>
      <c r="K2374">
        <v>1427247571</v>
      </c>
      <c r="L2374" s="19">
        <f>(((K2374/60)/60/24)+DATE(1970,1,1)+(-5/24))</f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5">
        <f>E2374/D2374</f>
        <v>3.272727272727273E-2</v>
      </c>
      <c r="R2374" s="8">
        <f>E2374/N2374</f>
        <v>30</v>
      </c>
      <c r="S2374" s="9" t="str">
        <f>LEFT(P2374, SEARCH("/",P2374,1)-1)</f>
        <v>technology</v>
      </c>
      <c r="T2374" s="9" t="str">
        <f>RIGHT(P2374,LEN(P2374)-SEARCH("/",P2374,1))</f>
        <v>web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9">
        <f>(((I2375/60)/60/24)+DATE(1970,1,1)+(-5/24))</f>
        <v>42245.453981481485</v>
      </c>
      <c r="K2375">
        <v>1438271624</v>
      </c>
      <c r="L2375" s="19">
        <f>(((K2375/60)/60/24)+DATE(1970,1,1)+(-5/24))</f>
        <v>42215.453981481485</v>
      </c>
      <c r="M2375" t="b">
        <v>0</v>
      </c>
      <c r="N2375">
        <v>1</v>
      </c>
      <c r="O2375" t="b">
        <v>0</v>
      </c>
      <c r="P2375" t="s">
        <v>8272</v>
      </c>
      <c r="Q2375" s="5">
        <f>E2375/D2375</f>
        <v>5.8823529411764708E-5</v>
      </c>
      <c r="R2375" s="8">
        <f>E2375/N2375</f>
        <v>50</v>
      </c>
      <c r="S2375" s="9" t="str">
        <f>LEFT(P2375, SEARCH("/",P2375,1)-1)</f>
        <v>technology</v>
      </c>
      <c r="T2375" s="9" t="str">
        <f>RIGHT(P2375,LEN(P2375)-SEARCH("/",P2375,1))</f>
        <v>web</v>
      </c>
    </row>
    <row r="2376" spans="1:20" ht="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9">
        <f>(((I2376/60)/60/24)+DATE(1970,1,1)+(-5/24))</f>
        <v>42047.634953703695</v>
      </c>
      <c r="K2376">
        <v>1421180060</v>
      </c>
      <c r="L2376" s="19">
        <f>(((K2376/60)/60/24)+DATE(1970,1,1)+(-5/24))</f>
        <v>42017.634953703695</v>
      </c>
      <c r="M2376" t="b">
        <v>0</v>
      </c>
      <c r="N2376">
        <v>1</v>
      </c>
      <c r="O2376" t="b">
        <v>0</v>
      </c>
      <c r="P2376" t="s">
        <v>8272</v>
      </c>
      <c r="Q2376" s="5">
        <f>E2376/D2376</f>
        <v>4.5454545454545455E-4</v>
      </c>
      <c r="R2376" s="8">
        <f>E2376/N2376</f>
        <v>10</v>
      </c>
      <c r="S2376" s="9" t="str">
        <f>LEFT(P2376, SEARCH("/",P2376,1)-1)</f>
        <v>technology</v>
      </c>
      <c r="T2376" s="9" t="str">
        <f>RIGHT(P2376,LEN(P2376)-SEARCH("/",P2376,1))</f>
        <v>web</v>
      </c>
    </row>
    <row r="2377" spans="1:20" ht="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9">
        <f>(((I2377/60)/60/24)+DATE(1970,1,1)+(-5/24))</f>
        <v>42622.627743055556</v>
      </c>
      <c r="K2377">
        <v>1470859437</v>
      </c>
      <c r="L2377" s="19">
        <f>(((K2377/60)/60/24)+DATE(1970,1,1)+(-5/24))</f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5">
        <f>E2377/D2377</f>
        <v>0</v>
      </c>
      <c r="R2377" s="8" t="e">
        <f>E2377/N2377</f>
        <v>#DIV/0!</v>
      </c>
      <c r="S2377" s="9" t="str">
        <f>LEFT(P2377, SEARCH("/",P2377,1)-1)</f>
        <v>technology</v>
      </c>
      <c r="T2377" s="9" t="str">
        <f>RIGHT(P2377,LEN(P2377)-SEARCH("/",P2377,1))</f>
        <v>web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9">
        <f>(((I2378/60)/60/24)+DATE(1970,1,1)+(-5/24))</f>
        <v>42348.717199074068</v>
      </c>
      <c r="K2378">
        <v>1447193566</v>
      </c>
      <c r="L2378" s="19">
        <f>(((K2378/60)/60/24)+DATE(1970,1,1)+(-5/24))</f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5">
        <f>E2378/D2378</f>
        <v>0.10877666666666666</v>
      </c>
      <c r="R2378" s="8">
        <f>E2378/N2378</f>
        <v>81.582499999999996</v>
      </c>
      <c r="S2378" s="9" t="str">
        <f>LEFT(P2378, SEARCH("/",P2378,1)-1)</f>
        <v>technology</v>
      </c>
      <c r="T2378" s="9" t="str">
        <f>RIGHT(P2378,LEN(P2378)-SEARCH("/",P2378,1))</f>
        <v>web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9">
        <f>(((I2379/60)/60/24)+DATE(1970,1,1)+(-5/24))</f>
        <v>42699.703506944446</v>
      </c>
      <c r="K2379">
        <v>1477515183</v>
      </c>
      <c r="L2379" s="19">
        <f>(((K2379/60)/60/24)+DATE(1970,1,1)+(-5/24))</f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5">
        <f>E2379/D2379</f>
        <v>0</v>
      </c>
      <c r="R2379" s="8" t="e">
        <f>E2379/N2379</f>
        <v>#DIV/0!</v>
      </c>
      <c r="S2379" s="9" t="str">
        <f>LEFT(P2379, SEARCH("/",P2379,1)-1)</f>
        <v>technology</v>
      </c>
      <c r="T2379" s="9" t="str">
        <f>RIGHT(P2379,LEN(P2379)-SEARCH("/",P2379,1))</f>
        <v>web</v>
      </c>
    </row>
    <row r="2380" spans="1:20" ht="30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9">
        <f>(((I2380/60)/60/24)+DATE(1970,1,1)+(-5/24))</f>
        <v>42241.804745370369</v>
      </c>
      <c r="K2380">
        <v>1438042730</v>
      </c>
      <c r="L2380" s="19">
        <f>(((K2380/60)/60/24)+DATE(1970,1,1)+(-5/24))</f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5">
        <f>E2380/D2380</f>
        <v>0</v>
      </c>
      <c r="R2380" s="8" t="e">
        <f>E2380/N2380</f>
        <v>#DIV/0!</v>
      </c>
      <c r="S2380" s="9" t="str">
        <f>LEFT(P2380, SEARCH("/",P2380,1)-1)</f>
        <v>technology</v>
      </c>
      <c r="T2380" s="9" t="str">
        <f>RIGHT(P2380,LEN(P2380)-SEARCH("/",P2380,1))</f>
        <v>web</v>
      </c>
    </row>
    <row r="2381" spans="1:20" ht="30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9">
        <f>(((I2381/60)/60/24)+DATE(1970,1,1)+(-5/24))</f>
        <v>42281.808055555557</v>
      </c>
      <c r="K2381">
        <v>1440116616</v>
      </c>
      <c r="L2381" s="19">
        <f>(((K2381/60)/60/24)+DATE(1970,1,1)+(-5/24))</f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5">
        <f>E2381/D2381</f>
        <v>0</v>
      </c>
      <c r="R2381" s="8" t="e">
        <f>E2381/N2381</f>
        <v>#DIV/0!</v>
      </c>
      <c r="S2381" s="9" t="str">
        <f>LEFT(P2381, SEARCH("/",P2381,1)-1)</f>
        <v>technology</v>
      </c>
      <c r="T2381" s="9" t="str">
        <f>RIGHT(P2381,LEN(P2381)-SEARCH("/",P2381,1))</f>
        <v>web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9">
        <f>(((I2382/60)/60/24)+DATE(1970,1,1)+(-5/24))</f>
        <v>42278.584976851846</v>
      </c>
      <c r="K2382">
        <v>1441134142</v>
      </c>
      <c r="L2382" s="19">
        <f>(((K2382/60)/60/24)+DATE(1970,1,1)+(-5/24))</f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5">
        <f>E2382/D2382</f>
        <v>3.6666666666666666E-3</v>
      </c>
      <c r="R2382" s="8">
        <f>E2382/N2382</f>
        <v>18.333333333333332</v>
      </c>
      <c r="S2382" s="9" t="str">
        <f>LEFT(P2382, SEARCH("/",P2382,1)-1)</f>
        <v>technology</v>
      </c>
      <c r="T2382" s="9" t="str">
        <f>RIGHT(P2382,LEN(P2382)-SEARCH("/",P2382,1))</f>
        <v>web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9">
        <f>(((I2383/60)/60/24)+DATE(1970,1,1)+(-5/24))</f>
        <v>42104.727407407401</v>
      </c>
      <c r="K2383">
        <v>1426112848</v>
      </c>
      <c r="L2383" s="19">
        <f>(((K2383/60)/60/24)+DATE(1970,1,1)+(-5/24))</f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5">
        <f>E2383/D2383</f>
        <v>1.8193398957730169E-2</v>
      </c>
      <c r="R2383" s="8">
        <f>E2383/N2383</f>
        <v>224.42857142857142</v>
      </c>
      <c r="S2383" s="9" t="str">
        <f>LEFT(P2383, SEARCH("/",P2383,1)-1)</f>
        <v>technology</v>
      </c>
      <c r="T2383" s="9" t="str">
        <f>RIGHT(P2383,LEN(P2383)-SEARCH("/",P2383,1))</f>
        <v>web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9">
        <f>(((I2384/60)/60/24)+DATE(1970,1,1)+(-5/24))</f>
        <v>42219.979201388887</v>
      </c>
      <c r="K2384">
        <v>1436502603</v>
      </c>
      <c r="L2384" s="19">
        <f>(((K2384/60)/60/24)+DATE(1970,1,1)+(-5/24))</f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5">
        <f>E2384/D2384</f>
        <v>2.5000000000000001E-2</v>
      </c>
      <c r="R2384" s="8">
        <f>E2384/N2384</f>
        <v>37.5</v>
      </c>
      <c r="S2384" s="9" t="str">
        <f>LEFT(P2384, SEARCH("/",P2384,1)-1)</f>
        <v>technology</v>
      </c>
      <c r="T2384" s="9" t="str">
        <f>RIGHT(P2384,LEN(P2384)-SEARCH("/",P2384,1))</f>
        <v>web</v>
      </c>
    </row>
    <row r="2385" spans="1:20" ht="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9">
        <f>(((I2385/60)/60/24)+DATE(1970,1,1)+(-5/24))</f>
        <v>42056.848460648143</v>
      </c>
      <c r="K2385">
        <v>1421976107</v>
      </c>
      <c r="L2385" s="19">
        <f>(((K2385/60)/60/24)+DATE(1970,1,1)+(-5/24))</f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5">
        <f>E2385/D2385</f>
        <v>4.3499999999999997E-2</v>
      </c>
      <c r="R2385" s="8">
        <f>E2385/N2385</f>
        <v>145</v>
      </c>
      <c r="S2385" s="9" t="str">
        <f>LEFT(P2385, SEARCH("/",P2385,1)-1)</f>
        <v>technology</v>
      </c>
      <c r="T2385" s="9" t="str">
        <f>RIGHT(P2385,LEN(P2385)-SEARCH("/",P2385,1))</f>
        <v>web</v>
      </c>
    </row>
    <row r="2386" spans="1:20" ht="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9">
        <f>(((I2386/60)/60/24)+DATE(1970,1,1)+(-5/24))</f>
        <v>41956.900960648149</v>
      </c>
      <c r="K2386">
        <v>1413337043</v>
      </c>
      <c r="L2386" s="19">
        <f>(((K2386/60)/60/24)+DATE(1970,1,1)+(-5/24))</f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5">
        <f>E2386/D2386</f>
        <v>8.0000000000000002E-3</v>
      </c>
      <c r="R2386" s="8">
        <f>E2386/N2386</f>
        <v>1</v>
      </c>
      <c r="S2386" s="9" t="str">
        <f>LEFT(P2386, SEARCH("/",P2386,1)-1)</f>
        <v>technology</v>
      </c>
      <c r="T2386" s="9" t="str">
        <f>RIGHT(P2386,LEN(P2386)-SEARCH("/",P2386,1))</f>
        <v>web</v>
      </c>
    </row>
    <row r="2387" spans="1:20" ht="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9">
        <f>(((I2387/60)/60/24)+DATE(1970,1,1)+(-5/24))</f>
        <v>42221.493425925924</v>
      </c>
      <c r="K2387">
        <v>1436201432</v>
      </c>
      <c r="L2387" s="19">
        <f>(((K2387/60)/60/24)+DATE(1970,1,1)+(-5/24))</f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5">
        <f>E2387/D2387</f>
        <v>1.2123076923076924E-2</v>
      </c>
      <c r="R2387" s="8">
        <f>E2387/N2387</f>
        <v>112.57142857142857</v>
      </c>
      <c r="S2387" s="9" t="str">
        <f>LEFT(P2387, SEARCH("/",P2387,1)-1)</f>
        <v>technology</v>
      </c>
      <c r="T2387" s="9" t="str">
        <f>RIGHT(P2387,LEN(P2387)-SEARCH("/",P2387,1))</f>
        <v>web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9">
        <f>(((I2388/60)/60/24)+DATE(1970,1,1)+(-5/24))</f>
        <v>42014.629907407405</v>
      </c>
      <c r="K2388">
        <v>1415736424</v>
      </c>
      <c r="L2388" s="19">
        <f>(((K2388/60)/60/24)+DATE(1970,1,1)+(-5/24))</f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5">
        <f>E2388/D2388</f>
        <v>0</v>
      </c>
      <c r="R2388" s="8" t="e">
        <f>E2388/N2388</f>
        <v>#DIV/0!</v>
      </c>
      <c r="S2388" s="9" t="str">
        <f>LEFT(P2388, SEARCH("/",P2388,1)-1)</f>
        <v>technology</v>
      </c>
      <c r="T2388" s="9" t="str">
        <f>RIGHT(P2388,LEN(P2388)-SEARCH("/",P2388,1))</f>
        <v>web</v>
      </c>
    </row>
    <row r="2389" spans="1:20" ht="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9">
        <f>(((I2389/60)/60/24)+DATE(1970,1,1)+(-5/24))</f>
        <v>42573.418287037035</v>
      </c>
      <c r="K2389">
        <v>1465311740</v>
      </c>
      <c r="L2389" s="19">
        <f>(((K2389/60)/60/24)+DATE(1970,1,1)+(-5/24))</f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5">
        <f>E2389/D2389</f>
        <v>6.8399999999999997E-3</v>
      </c>
      <c r="R2389" s="8">
        <f>E2389/N2389</f>
        <v>342</v>
      </c>
      <c r="S2389" s="9" t="str">
        <f>LEFT(P2389, SEARCH("/",P2389,1)-1)</f>
        <v>technology</v>
      </c>
      <c r="T2389" s="9" t="str">
        <f>RIGHT(P2389,LEN(P2389)-SEARCH("/",P2389,1))</f>
        <v>web</v>
      </c>
    </row>
    <row r="2390" spans="1:20" ht="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9">
        <f>(((I2390/60)/60/24)+DATE(1970,1,1)+(-5/24))</f>
        <v>42019.603472222218</v>
      </c>
      <c r="K2390">
        <v>1418761759</v>
      </c>
      <c r="L2390" s="19">
        <f>(((K2390/60)/60/24)+DATE(1970,1,1)+(-5/24))</f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5">
        <f>E2390/D2390</f>
        <v>1.2513513513513513E-2</v>
      </c>
      <c r="R2390" s="8">
        <f>E2390/N2390</f>
        <v>57.875</v>
      </c>
      <c r="S2390" s="9" t="str">
        <f>LEFT(P2390, SEARCH("/",P2390,1)-1)</f>
        <v>technology</v>
      </c>
      <c r="T2390" s="9" t="str">
        <f>RIGHT(P2390,LEN(P2390)-SEARCH("/",P2390,1))</f>
        <v>web</v>
      </c>
    </row>
    <row r="2391" spans="1:20" ht="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9">
        <f>(((I2391/60)/60/24)+DATE(1970,1,1)+(-5/24))</f>
        <v>42210.707638888889</v>
      </c>
      <c r="K2391">
        <v>1435160452</v>
      </c>
      <c r="L2391" s="19">
        <f>(((K2391/60)/60/24)+DATE(1970,1,1)+(-5/24))</f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5">
        <f>E2391/D2391</f>
        <v>1.8749999999999999E-3</v>
      </c>
      <c r="R2391" s="8">
        <f>E2391/N2391</f>
        <v>30</v>
      </c>
      <c r="S2391" s="9" t="str">
        <f>LEFT(P2391, SEARCH("/",P2391,1)-1)</f>
        <v>technology</v>
      </c>
      <c r="T2391" s="9" t="str">
        <f>RIGHT(P2391,LEN(P2391)-SEARCH("/",P2391,1))</f>
        <v>web</v>
      </c>
    </row>
    <row r="2392" spans="1:20" ht="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9">
        <f>(((I2392/60)/60/24)+DATE(1970,1,1)+(-5/24))</f>
        <v>42008.053981481477</v>
      </c>
      <c r="K2392">
        <v>1416896264</v>
      </c>
      <c r="L2392" s="19">
        <f>(((K2392/60)/60/24)+DATE(1970,1,1)+(-5/24))</f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5">
        <f>E2392/D2392</f>
        <v>0</v>
      </c>
      <c r="R2392" s="8" t="e">
        <f>E2392/N2392</f>
        <v>#DIV/0!</v>
      </c>
      <c r="S2392" s="9" t="str">
        <f>LEFT(P2392, SEARCH("/",P2392,1)-1)</f>
        <v>technology</v>
      </c>
      <c r="T2392" s="9" t="str">
        <f>RIGHT(P2392,LEN(P2392)-SEARCH("/",P2392,1))</f>
        <v>web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9">
        <f>(((I2393/60)/60/24)+DATE(1970,1,1)+(-5/24))</f>
        <v>42094.544490740744</v>
      </c>
      <c r="K2393">
        <v>1425236644</v>
      </c>
      <c r="L2393" s="19">
        <f>(((K2393/60)/60/24)+DATE(1970,1,1)+(-5/24))</f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5">
        <f>E2393/D2393</f>
        <v>1.25E-3</v>
      </c>
      <c r="R2393" s="8">
        <f>E2393/N2393</f>
        <v>25</v>
      </c>
      <c r="S2393" s="9" t="str">
        <f>LEFT(P2393, SEARCH("/",P2393,1)-1)</f>
        <v>technology</v>
      </c>
      <c r="T2393" s="9" t="str">
        <f>RIGHT(P2393,LEN(P2393)-SEARCH("/",P2393,1))</f>
        <v>web</v>
      </c>
    </row>
    <row r="2394" spans="1:20" ht="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9">
        <f>(((I2394/60)/60/24)+DATE(1970,1,1)+(-5/24))</f>
        <v>42305.912303240737</v>
      </c>
      <c r="K2394">
        <v>1443495223</v>
      </c>
      <c r="L2394" s="19">
        <f>(((K2394/60)/60/24)+DATE(1970,1,1)+(-5/24))</f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5">
        <f>E2394/D2394</f>
        <v>0</v>
      </c>
      <c r="R2394" s="8" t="e">
        <f>E2394/N2394</f>
        <v>#DIV/0!</v>
      </c>
      <c r="S2394" s="9" t="str">
        <f>LEFT(P2394, SEARCH("/",P2394,1)-1)</f>
        <v>technology</v>
      </c>
      <c r="T2394" s="9" t="str">
        <f>RIGHT(P2394,LEN(P2394)-SEARCH("/",P2394,1))</f>
        <v>web</v>
      </c>
    </row>
    <row r="2395" spans="1:20" ht="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9">
        <f>(((I2395/60)/60/24)+DATE(1970,1,1)+(-5/24))</f>
        <v>42224.440011574072</v>
      </c>
      <c r="K2395">
        <v>1436456017</v>
      </c>
      <c r="L2395" s="19">
        <f>(((K2395/60)/60/24)+DATE(1970,1,1)+(-5/24))</f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5">
        <f>E2395/D2395</f>
        <v>5.0000000000000001E-4</v>
      </c>
      <c r="R2395" s="8">
        <f>E2395/N2395</f>
        <v>50</v>
      </c>
      <c r="S2395" s="9" t="str">
        <f>LEFT(P2395, SEARCH("/",P2395,1)-1)</f>
        <v>technology</v>
      </c>
      <c r="T2395" s="9" t="str">
        <f>RIGHT(P2395,LEN(P2395)-SEARCH("/",P2395,1))</f>
        <v>web</v>
      </c>
    </row>
    <row r="2396" spans="1:20" ht="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9">
        <f>(((I2396/60)/60/24)+DATE(1970,1,1)+(-5/24))</f>
        <v>42061.15385416666</v>
      </c>
      <c r="K2396">
        <v>1422348093</v>
      </c>
      <c r="L2396" s="19">
        <f>(((K2396/60)/60/24)+DATE(1970,1,1)+(-5/24))</f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5">
        <f>E2396/D2396</f>
        <v>5.9999999999999995E-4</v>
      </c>
      <c r="R2396" s="8">
        <f>E2396/N2396</f>
        <v>1.5</v>
      </c>
      <c r="S2396" s="9" t="str">
        <f>LEFT(P2396, SEARCH("/",P2396,1)-1)</f>
        <v>technology</v>
      </c>
      <c r="T2396" s="9" t="str">
        <f>RIGHT(P2396,LEN(P2396)-SEARCH("/",P2396,1))</f>
        <v>web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9">
        <f>(((I2397/60)/60/24)+DATE(1970,1,1)+(-5/24))</f>
        <v>42745.164583333331</v>
      </c>
      <c r="K2397">
        <v>1481597687</v>
      </c>
      <c r="L2397" s="19">
        <f>(((K2397/60)/60/24)+DATE(1970,1,1)+(-5/24))</f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5">
        <f>E2397/D2397</f>
        <v>0</v>
      </c>
      <c r="R2397" s="8" t="e">
        <f>E2397/N2397</f>
        <v>#DIV/0!</v>
      </c>
      <c r="S2397" s="9" t="str">
        <f>LEFT(P2397, SEARCH("/",P2397,1)-1)</f>
        <v>technology</v>
      </c>
      <c r="T2397" s="9" t="str">
        <f>RIGHT(P2397,LEN(P2397)-SEARCH("/",P2397,1))</f>
        <v>web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9">
        <f>(((I2398/60)/60/24)+DATE(1970,1,1)+(-5/24))</f>
        <v>42292.640717592592</v>
      </c>
      <c r="K2398">
        <v>1442348558</v>
      </c>
      <c r="L2398" s="19">
        <f>(((K2398/60)/60/24)+DATE(1970,1,1)+(-5/24))</f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5">
        <f>E2398/D2398</f>
        <v>2E-3</v>
      </c>
      <c r="R2398" s="8">
        <f>E2398/N2398</f>
        <v>10</v>
      </c>
      <c r="S2398" s="9" t="str">
        <f>LEFT(P2398, SEARCH("/",P2398,1)-1)</f>
        <v>technology</v>
      </c>
      <c r="T2398" s="9" t="str">
        <f>RIGHT(P2398,LEN(P2398)-SEARCH("/",P2398,1))</f>
        <v>web</v>
      </c>
    </row>
    <row r="2399" spans="1:20" ht="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9">
        <f>(((I2399/60)/60/24)+DATE(1970,1,1)+(-5/24))</f>
        <v>42006.676574074074</v>
      </c>
      <c r="K2399">
        <v>1417641256</v>
      </c>
      <c r="L2399" s="19">
        <f>(((K2399/60)/60/24)+DATE(1970,1,1)+(-5/24))</f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5">
        <f>E2399/D2399</f>
        <v>0</v>
      </c>
      <c r="R2399" s="8" t="e">
        <f>E2399/N2399</f>
        <v>#DIV/0!</v>
      </c>
      <c r="S2399" s="9" t="str">
        <f>LEFT(P2399, SEARCH("/",P2399,1)-1)</f>
        <v>technology</v>
      </c>
      <c r="T2399" s="9" t="str">
        <f>RIGHT(P2399,LEN(P2399)-SEARCH("/",P2399,1))</f>
        <v>web</v>
      </c>
    </row>
    <row r="2400" spans="1:20" ht="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9">
        <f>(((I2400/60)/60/24)+DATE(1970,1,1)+(-5/24))</f>
        <v>42187.708148148151</v>
      </c>
      <c r="K2400">
        <v>1433282384</v>
      </c>
      <c r="L2400" s="19">
        <f>(((K2400/60)/60/24)+DATE(1970,1,1)+(-5/24))</f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5">
        <f>E2400/D2400</f>
        <v>0</v>
      </c>
      <c r="R2400" s="8" t="e">
        <f>E2400/N2400</f>
        <v>#DIV/0!</v>
      </c>
      <c r="S2400" s="9" t="str">
        <f>LEFT(P2400, SEARCH("/",P2400,1)-1)</f>
        <v>technology</v>
      </c>
      <c r="T2400" s="9" t="str">
        <f>RIGHT(P2400,LEN(P2400)-SEARCH("/",P2400,1))</f>
        <v>web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9">
        <f>(((I2401/60)/60/24)+DATE(1970,1,1)+(-5/24))</f>
        <v>41991.644745370366</v>
      </c>
      <c r="K2401">
        <v>1415910506</v>
      </c>
      <c r="L2401" s="19">
        <f>(((K2401/60)/60/24)+DATE(1970,1,1)+(-5/24))</f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5">
        <f>E2401/D2401</f>
        <v>0</v>
      </c>
      <c r="R2401" s="8" t="e">
        <f>E2401/N2401</f>
        <v>#DIV/0!</v>
      </c>
      <c r="S2401" s="9" t="str">
        <f>LEFT(P2401, SEARCH("/",P2401,1)-1)</f>
        <v>technology</v>
      </c>
      <c r="T2401" s="9" t="str">
        <f>RIGHT(P2401,LEN(P2401)-SEARCH("/",P2401,1))</f>
        <v>web</v>
      </c>
    </row>
    <row r="2402" spans="1:20" ht="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9">
        <f>(((I2402/60)/60/24)+DATE(1970,1,1)+(-5/24))</f>
        <v>42474.059768518513</v>
      </c>
      <c r="K2402">
        <v>1458023164</v>
      </c>
      <c r="L2402" s="19">
        <f>(((K2402/60)/60/24)+DATE(1970,1,1)+(-5/24))</f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5">
        <f>E2402/D2402</f>
        <v>0</v>
      </c>
      <c r="R2402" s="8" t="e">
        <f>E2402/N2402</f>
        <v>#DIV/0!</v>
      </c>
      <c r="S2402" s="9" t="str">
        <f>LEFT(P2402, SEARCH("/",P2402,1)-1)</f>
        <v>technology</v>
      </c>
      <c r="T2402" s="9" t="str">
        <f>RIGHT(P2402,LEN(P2402)-SEARCH("/",P2402,1))</f>
        <v>web</v>
      </c>
    </row>
    <row r="2403" spans="1:20" ht="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9">
        <f>(((I2403/60)/60/24)+DATE(1970,1,1)+(-5/24))</f>
        <v>42434.614537037036</v>
      </c>
      <c r="K2403">
        <v>1452023096</v>
      </c>
      <c r="L2403" s="19">
        <f>(((K2403/60)/60/24)+DATE(1970,1,1)+(-5/24))</f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5">
        <f>E2403/D2403</f>
        <v>7.1785714285714283E-3</v>
      </c>
      <c r="R2403" s="8">
        <f>E2403/N2403</f>
        <v>22.333333333333332</v>
      </c>
      <c r="S2403" s="9" t="str">
        <f>LEFT(P2403, SEARCH("/",P2403,1)-1)</f>
        <v>food</v>
      </c>
      <c r="T2403" s="9" t="str">
        <f>RIGHT(P2403,LEN(P2403)-SEARCH("/",P2403,1))</f>
        <v>food trucks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9">
        <f>(((I2404/60)/60/24)+DATE(1970,1,1)+(-5/24))</f>
        <v>42137.47142361111</v>
      </c>
      <c r="K2404">
        <v>1428941931</v>
      </c>
      <c r="L2404" s="19">
        <f>(((K2404/60)/60/24)+DATE(1970,1,1)+(-5/24))</f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5">
        <f>E2404/D2404</f>
        <v>4.3333333333333331E-3</v>
      </c>
      <c r="R2404" s="8">
        <f>E2404/N2404</f>
        <v>52</v>
      </c>
      <c r="S2404" s="9" t="str">
        <f>LEFT(P2404, SEARCH("/",P2404,1)-1)</f>
        <v>food</v>
      </c>
      <c r="T2404" s="9" t="str">
        <f>RIGHT(P2404,LEN(P2404)-SEARCH("/",P2404,1))</f>
        <v>food trucks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9">
        <f>(((I2405/60)/60/24)+DATE(1970,1,1)+(-5/24))</f>
        <v>42459.632615740738</v>
      </c>
      <c r="K2405">
        <v>1454188258</v>
      </c>
      <c r="L2405" s="19">
        <f>(((K2405/60)/60/24)+DATE(1970,1,1)+(-5/24))</f>
        <v>42399.674282407403</v>
      </c>
      <c r="M2405" t="b">
        <v>0</v>
      </c>
      <c r="N2405">
        <v>12</v>
      </c>
      <c r="O2405" t="b">
        <v>0</v>
      </c>
      <c r="P2405" t="s">
        <v>8284</v>
      </c>
      <c r="Q2405" s="5">
        <f>E2405/D2405</f>
        <v>0.16833333333333333</v>
      </c>
      <c r="R2405" s="8">
        <f>E2405/N2405</f>
        <v>16.833333333333332</v>
      </c>
      <c r="S2405" s="9" t="str">
        <f>LEFT(P2405, SEARCH("/",P2405,1)-1)</f>
        <v>food</v>
      </c>
      <c r="T2405" s="9" t="str">
        <f>RIGHT(P2405,LEN(P2405)-SEARCH("/",P2405,1))</f>
        <v>food trucks</v>
      </c>
    </row>
    <row r="2406" spans="1:20" ht="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9">
        <f>(((I2406/60)/60/24)+DATE(1970,1,1)+(-5/24))</f>
        <v>42371.831099537034</v>
      </c>
      <c r="K2406">
        <v>1449190607</v>
      </c>
      <c r="L2406" s="19">
        <f>(((K2406/60)/60/24)+DATE(1970,1,1)+(-5/24))</f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5">
        <f>E2406/D2406</f>
        <v>0</v>
      </c>
      <c r="R2406" s="8" t="e">
        <f>E2406/N2406</f>
        <v>#DIV/0!</v>
      </c>
      <c r="S2406" s="9" t="str">
        <f>LEFT(P2406, SEARCH("/",P2406,1)-1)</f>
        <v>food</v>
      </c>
      <c r="T2406" s="9" t="str">
        <f>RIGHT(P2406,LEN(P2406)-SEARCH("/",P2406,1))</f>
        <v>food trucks</v>
      </c>
    </row>
    <row r="2407" spans="1:20" ht="30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9">
        <f>(((I2407/60)/60/24)+DATE(1970,1,1)+(-5/24))</f>
        <v>42616.377025462956</v>
      </c>
      <c r="K2407">
        <v>1471096975</v>
      </c>
      <c r="L2407" s="19">
        <f>(((K2407/60)/60/24)+DATE(1970,1,1)+(-5/24))</f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5">
        <f>E2407/D2407</f>
        <v>0.22520000000000001</v>
      </c>
      <c r="R2407" s="8">
        <f>E2407/N2407</f>
        <v>56.3</v>
      </c>
      <c r="S2407" s="9" t="str">
        <f>LEFT(P2407, SEARCH("/",P2407,1)-1)</f>
        <v>food</v>
      </c>
      <c r="T2407" s="9" t="str">
        <f>RIGHT(P2407,LEN(P2407)-SEARCH("/",P2407,1))</f>
        <v>food trucks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9">
        <f>(((I2408/60)/60/24)+DATE(1970,1,1)+(-5/24))</f>
        <v>42022.902662037035</v>
      </c>
      <c r="K2408">
        <v>1418179190</v>
      </c>
      <c r="L2408" s="19">
        <f>(((K2408/60)/60/24)+DATE(1970,1,1)+(-5/24))</f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5">
        <f>E2408/D2408</f>
        <v>0.41384615384615386</v>
      </c>
      <c r="R2408" s="8">
        <f>E2408/N2408</f>
        <v>84.0625</v>
      </c>
      <c r="S2408" s="9" t="str">
        <f>LEFT(P2408, SEARCH("/",P2408,1)-1)</f>
        <v>food</v>
      </c>
      <c r="T2408" s="9" t="str">
        <f>RIGHT(P2408,LEN(P2408)-SEARCH("/",P2408,1))</f>
        <v>food trucks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9">
        <f>(((I2409/60)/60/24)+DATE(1970,1,1)+(-5/24))</f>
        <v>42105.041666666664</v>
      </c>
      <c r="K2409">
        <v>1426772928</v>
      </c>
      <c r="L2409" s="19">
        <f>(((K2409/60)/60/24)+DATE(1970,1,1)+(-5/24))</f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5">
        <f>E2409/D2409</f>
        <v>0.25259090909090909</v>
      </c>
      <c r="R2409" s="8">
        <f>E2409/N2409</f>
        <v>168.39393939393941</v>
      </c>
      <c r="S2409" s="9" t="str">
        <f>LEFT(P2409, SEARCH("/",P2409,1)-1)</f>
        <v>food</v>
      </c>
      <c r="T2409" s="9" t="str">
        <f>RIGHT(P2409,LEN(P2409)-SEARCH("/",P2409,1))</f>
        <v>food trucks</v>
      </c>
    </row>
    <row r="2410" spans="1:20" ht="30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9">
        <f>(((I2410/60)/60/24)+DATE(1970,1,1)+(-5/24))</f>
        <v>41948.974039351851</v>
      </c>
      <c r="K2410">
        <v>1412652157</v>
      </c>
      <c r="L2410" s="19">
        <f>(((K2410/60)/60/24)+DATE(1970,1,1)+(-5/24))</f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5">
        <f>E2410/D2410</f>
        <v>2E-3</v>
      </c>
      <c r="R2410" s="8">
        <f>E2410/N2410</f>
        <v>15</v>
      </c>
      <c r="S2410" s="9" t="str">
        <f>LEFT(P2410, SEARCH("/",P2410,1)-1)</f>
        <v>food</v>
      </c>
      <c r="T2410" s="9" t="str">
        <f>RIGHT(P2410,LEN(P2410)-SEARCH("/",P2410,1))</f>
        <v>food trucks</v>
      </c>
    </row>
    <row r="2411" spans="1:20" ht="30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9">
        <f>(((I2411/60)/60/24)+DATE(1970,1,1)+(-5/24))</f>
        <v>42234.667534722219</v>
      </c>
      <c r="K2411">
        <v>1437339675</v>
      </c>
      <c r="L2411" s="19">
        <f>(((K2411/60)/60/24)+DATE(1970,1,1)+(-5/24))</f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5">
        <f>E2411/D2411</f>
        <v>1.84E-2</v>
      </c>
      <c r="R2411" s="8">
        <f>E2411/N2411</f>
        <v>76.666666666666671</v>
      </c>
      <c r="S2411" s="9" t="str">
        <f>LEFT(P2411, SEARCH("/",P2411,1)-1)</f>
        <v>food</v>
      </c>
      <c r="T2411" s="9" t="str">
        <f>RIGHT(P2411,LEN(P2411)-SEARCH("/",P2411,1))</f>
        <v>food trucks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9">
        <f>(((I2412/60)/60/24)+DATE(1970,1,1)+(-5/24))</f>
        <v>42254.199942129628</v>
      </c>
      <c r="K2412">
        <v>1439027275</v>
      </c>
      <c r="L2412" s="19">
        <f>(((K2412/60)/60/24)+DATE(1970,1,1)+(-5/24))</f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5">
        <f>E2412/D2412</f>
        <v>0</v>
      </c>
      <c r="R2412" s="8" t="e">
        <f>E2412/N2412</f>
        <v>#DIV/0!</v>
      </c>
      <c r="S2412" s="9" t="str">
        <f>LEFT(P2412, SEARCH("/",P2412,1)-1)</f>
        <v>food</v>
      </c>
      <c r="T2412" s="9" t="str">
        <f>RIGHT(P2412,LEN(P2412)-SEARCH("/",P2412,1))</f>
        <v>food trucks</v>
      </c>
    </row>
    <row r="2413" spans="1:20" ht="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9">
        <f>(((I2413/60)/60/24)+DATE(1970,1,1)+(-5/24))</f>
        <v>42241.524097222216</v>
      </c>
      <c r="K2413">
        <v>1437932082</v>
      </c>
      <c r="L2413" s="19">
        <f>(((K2413/60)/60/24)+DATE(1970,1,1)+(-5/24))</f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5">
        <f>E2413/D2413</f>
        <v>6.0400000000000002E-3</v>
      </c>
      <c r="R2413" s="8">
        <f>E2413/N2413</f>
        <v>50.333333333333336</v>
      </c>
      <c r="S2413" s="9" t="str">
        <f>LEFT(P2413, SEARCH("/",P2413,1)-1)</f>
        <v>food</v>
      </c>
      <c r="T2413" s="9" t="str">
        <f>RIGHT(P2413,LEN(P2413)-SEARCH("/",P2413,1))</f>
        <v>food trucks</v>
      </c>
    </row>
    <row r="2414" spans="1:20" ht="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9">
        <f>(((I2414/60)/60/24)+DATE(1970,1,1)+(-5/24))</f>
        <v>42700.570289351854</v>
      </c>
      <c r="K2414">
        <v>1476294073</v>
      </c>
      <c r="L2414" s="19">
        <f>(((K2414/60)/60/24)+DATE(1970,1,1)+(-5/24))</f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5">
        <f>E2414/D2414</f>
        <v>0</v>
      </c>
      <c r="R2414" s="8" t="e">
        <f>E2414/N2414</f>
        <v>#DIV/0!</v>
      </c>
      <c r="S2414" s="9" t="str">
        <f>LEFT(P2414, SEARCH("/",P2414,1)-1)</f>
        <v>food</v>
      </c>
      <c r="T2414" s="9" t="str">
        <f>RIGHT(P2414,LEN(P2414)-SEARCH("/",P2414,1))</f>
        <v>food trucks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9">
        <f>(((I2415/60)/60/24)+DATE(1970,1,1)+(-5/24))</f>
        <v>41790.770833333328</v>
      </c>
      <c r="K2415">
        <v>1398911882</v>
      </c>
      <c r="L2415" s="19">
        <f>(((K2415/60)/60/24)+DATE(1970,1,1)+(-5/24))</f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5">
        <f>E2415/D2415</f>
        <v>8.3333333333333332E-3</v>
      </c>
      <c r="R2415" s="8">
        <f>E2415/N2415</f>
        <v>8.3333333333333339</v>
      </c>
      <c r="S2415" s="9" t="str">
        <f>LEFT(P2415, SEARCH("/",P2415,1)-1)</f>
        <v>food</v>
      </c>
      <c r="T2415" s="9" t="str">
        <f>RIGHT(P2415,LEN(P2415)-SEARCH("/",P2415,1))</f>
        <v>food trucks</v>
      </c>
    </row>
    <row r="2416" spans="1:20" ht="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9">
        <f>(((I2416/60)/60/24)+DATE(1970,1,1)+(-5/24))</f>
        <v>42237.957638888889</v>
      </c>
      <c r="K2416">
        <v>1436805660</v>
      </c>
      <c r="L2416" s="19">
        <f>(((K2416/60)/60/24)+DATE(1970,1,1)+(-5/24))</f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5">
        <f>E2416/D2416</f>
        <v>3.0666666666666665E-2</v>
      </c>
      <c r="R2416" s="8">
        <f>E2416/N2416</f>
        <v>35.384615384615387</v>
      </c>
      <c r="S2416" s="9" t="str">
        <f>LEFT(P2416, SEARCH("/",P2416,1)-1)</f>
        <v>food</v>
      </c>
      <c r="T2416" s="9" t="str">
        <f>RIGHT(P2416,LEN(P2416)-SEARCH("/",P2416,1))</f>
        <v>food trucks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9">
        <f>(((I2417/60)/60/24)+DATE(1970,1,1)+(-5/24))</f>
        <v>42566.654467592591</v>
      </c>
      <c r="K2417">
        <v>1466023346</v>
      </c>
      <c r="L2417" s="19">
        <f>(((K2417/60)/60/24)+DATE(1970,1,1)+(-5/24))</f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5">
        <f>E2417/D2417</f>
        <v>5.5833333333333334E-3</v>
      </c>
      <c r="R2417" s="8">
        <f>E2417/N2417</f>
        <v>55.833333333333336</v>
      </c>
      <c r="S2417" s="9" t="str">
        <f>LEFT(P2417, SEARCH("/",P2417,1)-1)</f>
        <v>food</v>
      </c>
      <c r="T2417" s="9" t="str">
        <f>RIGHT(P2417,LEN(P2417)-SEARCH("/",P2417,1))</f>
        <v>food trucks</v>
      </c>
    </row>
    <row r="2418" spans="1:20" ht="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9">
        <f>(((I2418/60)/60/24)+DATE(1970,1,1)+(-5/24))</f>
        <v>42077.416666666664</v>
      </c>
      <c r="K2418">
        <v>1421343743</v>
      </c>
      <c r="L2418" s="19">
        <f>(((K2418/60)/60/24)+DATE(1970,1,1)+(-5/24))</f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5">
        <f>E2418/D2418</f>
        <v>2.5000000000000001E-4</v>
      </c>
      <c r="R2418" s="8">
        <f>E2418/N2418</f>
        <v>5</v>
      </c>
      <c r="S2418" s="9" t="str">
        <f>LEFT(P2418, SEARCH("/",P2418,1)-1)</f>
        <v>food</v>
      </c>
      <c r="T2418" s="9" t="str">
        <f>RIGHT(P2418,LEN(P2418)-SEARCH("/",P2418,1))</f>
        <v>food trucks</v>
      </c>
    </row>
    <row r="2419" spans="1:20" ht="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9">
        <f>(((I2419/60)/60/24)+DATE(1970,1,1)+(-5/24))</f>
        <v>41861.675775462958</v>
      </c>
      <c r="K2419">
        <v>1405113187</v>
      </c>
      <c r="L2419" s="19">
        <f>(((K2419/60)/60/24)+DATE(1970,1,1)+(-5/24))</f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5">
        <f>E2419/D2419</f>
        <v>0</v>
      </c>
      <c r="R2419" s="8" t="e">
        <f>E2419/N2419</f>
        <v>#DIV/0!</v>
      </c>
      <c r="S2419" s="9" t="str">
        <f>LEFT(P2419, SEARCH("/",P2419,1)-1)</f>
        <v>food</v>
      </c>
      <c r="T2419" s="9" t="str">
        <f>RIGHT(P2419,LEN(P2419)-SEARCH("/",P2419,1))</f>
        <v>food trucks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9">
        <f>(((I2420/60)/60/24)+DATE(1970,1,1)+(-5/24))</f>
        <v>42087.606990740744</v>
      </c>
      <c r="K2420">
        <v>1422045244</v>
      </c>
      <c r="L2420" s="19">
        <f>(((K2420/60)/60/24)+DATE(1970,1,1)+(-5/24))</f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5">
        <f>E2420/D2420</f>
        <v>2.0000000000000001E-4</v>
      </c>
      <c r="R2420" s="8">
        <f>E2420/N2420</f>
        <v>1</v>
      </c>
      <c r="S2420" s="9" t="str">
        <f>LEFT(P2420, SEARCH("/",P2420,1)-1)</f>
        <v>food</v>
      </c>
      <c r="T2420" s="9" t="str">
        <f>RIGHT(P2420,LEN(P2420)-SEARCH("/",P2420,1))</f>
        <v>food trucks</v>
      </c>
    </row>
    <row r="2421" spans="1:20" ht="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9">
        <f>(((I2421/60)/60/24)+DATE(1970,1,1)+(-5/24))</f>
        <v>42053.529965277768</v>
      </c>
      <c r="K2421">
        <v>1419097389</v>
      </c>
      <c r="L2421" s="19">
        <f>(((K2421/60)/60/24)+DATE(1970,1,1)+(-5/24))</f>
        <v>41993.529965277768</v>
      </c>
      <c r="M2421" t="b">
        <v>0</v>
      </c>
      <c r="N2421">
        <v>0</v>
      </c>
      <c r="O2421" t="b">
        <v>0</v>
      </c>
      <c r="P2421" t="s">
        <v>8284</v>
      </c>
      <c r="Q2421" s="5">
        <f>E2421/D2421</f>
        <v>0</v>
      </c>
      <c r="R2421" s="8" t="e">
        <f>E2421/N2421</f>
        <v>#DIV/0!</v>
      </c>
      <c r="S2421" s="9" t="str">
        <f>LEFT(P2421, SEARCH("/",P2421,1)-1)</f>
        <v>food</v>
      </c>
      <c r="T2421" s="9" t="str">
        <f>RIGHT(P2421,LEN(P2421)-SEARCH("/",P2421,1))</f>
        <v>food trucks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9">
        <f>(((I2422/60)/60/24)+DATE(1970,1,1)+(-5/24))</f>
        <v>41952.862210648142</v>
      </c>
      <c r="K2422">
        <v>1410396095</v>
      </c>
      <c r="L2422" s="19">
        <f>(((K2422/60)/60/24)+DATE(1970,1,1)+(-5/24))</f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5">
        <f>E2422/D2422</f>
        <v>0.14825133372851215</v>
      </c>
      <c r="R2422" s="8">
        <f>E2422/N2422</f>
        <v>69.472222222222229</v>
      </c>
      <c r="S2422" s="9" t="str">
        <f>LEFT(P2422, SEARCH("/",P2422,1)-1)</f>
        <v>food</v>
      </c>
      <c r="T2422" s="9" t="str">
        <f>RIGHT(P2422,LEN(P2422)-SEARCH("/",P2422,1))</f>
        <v>food trucks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9">
        <f>(((I2423/60)/60/24)+DATE(1970,1,1)+(-5/24))</f>
        <v>42056.479120370372</v>
      </c>
      <c r="K2423">
        <v>1421944196</v>
      </c>
      <c r="L2423" s="19">
        <f>(((K2423/60)/60/24)+DATE(1970,1,1)+(-5/24))</f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5">
        <f>E2423/D2423</f>
        <v>1.6666666666666666E-4</v>
      </c>
      <c r="R2423" s="8">
        <f>E2423/N2423</f>
        <v>1</v>
      </c>
      <c r="S2423" s="9" t="str">
        <f>LEFT(P2423, SEARCH("/",P2423,1)-1)</f>
        <v>food</v>
      </c>
      <c r="T2423" s="9" t="str">
        <f>RIGHT(P2423,LEN(P2423)-SEARCH("/",P2423,1))</f>
        <v>food trucks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9">
        <f>(((I2424/60)/60/24)+DATE(1970,1,1)+(-5/24))</f>
        <v>42074.474953703706</v>
      </c>
      <c r="K2424">
        <v>1423502636</v>
      </c>
      <c r="L2424" s="19">
        <f>(((K2424/60)/60/24)+DATE(1970,1,1)+(-5/24))</f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5">
        <f>E2424/D2424</f>
        <v>2E-3</v>
      </c>
      <c r="R2424" s="8">
        <f>E2424/N2424</f>
        <v>1</v>
      </c>
      <c r="S2424" s="9" t="str">
        <f>LEFT(P2424, SEARCH("/",P2424,1)-1)</f>
        <v>food</v>
      </c>
      <c r="T2424" s="9" t="str">
        <f>RIGHT(P2424,LEN(P2424)-SEARCH("/",P2424,1))</f>
        <v>food trucks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9">
        <f>(((I2425/60)/60/24)+DATE(1970,1,1)+(-5/24))</f>
        <v>42004.496412037035</v>
      </c>
      <c r="K2425">
        <v>1417452890</v>
      </c>
      <c r="L2425" s="19">
        <f>(((K2425/60)/60/24)+DATE(1970,1,1)+(-5/24))</f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5">
        <f>E2425/D2425</f>
        <v>1.3333333333333334E-4</v>
      </c>
      <c r="R2425" s="8">
        <f>E2425/N2425</f>
        <v>8</v>
      </c>
      <c r="S2425" s="9" t="str">
        <f>LEFT(P2425, SEARCH("/",P2425,1)-1)</f>
        <v>food</v>
      </c>
      <c r="T2425" s="9" t="str">
        <f>RIGHT(P2425,LEN(P2425)-SEARCH("/",P2425,1))</f>
        <v>food trucks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9">
        <f>(((I2426/60)/60/24)+DATE(1970,1,1)+(-5/24))</f>
        <v>41939.684120370366</v>
      </c>
      <c r="K2426">
        <v>1411853108</v>
      </c>
      <c r="L2426" s="19">
        <f>(((K2426/60)/60/24)+DATE(1970,1,1)+(-5/24))</f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5">
        <f>E2426/D2426</f>
        <v>1.24E-2</v>
      </c>
      <c r="R2426" s="8">
        <f>E2426/N2426</f>
        <v>34.444444444444443</v>
      </c>
      <c r="S2426" s="9" t="str">
        <f>LEFT(P2426, SEARCH("/",P2426,1)-1)</f>
        <v>food</v>
      </c>
      <c r="T2426" s="9" t="str">
        <f>RIGHT(P2426,LEN(P2426)-SEARCH("/",P2426,1))</f>
        <v>food trucks</v>
      </c>
    </row>
    <row r="2427" spans="1:20" ht="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9">
        <f>(((I2427/60)/60/24)+DATE(1970,1,1)+(-5/24))</f>
        <v>42517.711111111108</v>
      </c>
      <c r="K2427">
        <v>1463090149</v>
      </c>
      <c r="L2427" s="19">
        <f>(((K2427/60)/60/24)+DATE(1970,1,1)+(-5/24))</f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5">
        <f>E2427/D2427</f>
        <v>2.8571428571428574E-4</v>
      </c>
      <c r="R2427" s="8">
        <f>E2427/N2427</f>
        <v>1</v>
      </c>
      <c r="S2427" s="9" t="str">
        <f>LEFT(P2427, SEARCH("/",P2427,1)-1)</f>
        <v>food</v>
      </c>
      <c r="T2427" s="9" t="str">
        <f>RIGHT(P2427,LEN(P2427)-SEARCH("/",P2427,1))</f>
        <v>food trucks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9">
        <f>(((I2428/60)/60/24)+DATE(1970,1,1)+(-5/24))</f>
        <v>42223.961712962955</v>
      </c>
      <c r="K2428">
        <v>1433822692</v>
      </c>
      <c r="L2428" s="19">
        <f>(((K2428/60)/60/24)+DATE(1970,1,1)+(-5/24))</f>
        <v>42163.961712962955</v>
      </c>
      <c r="M2428" t="b">
        <v>0</v>
      </c>
      <c r="N2428">
        <v>0</v>
      </c>
      <c r="O2428" t="b">
        <v>0</v>
      </c>
      <c r="P2428" t="s">
        <v>8284</v>
      </c>
      <c r="Q2428" s="5">
        <f>E2428/D2428</f>
        <v>0</v>
      </c>
      <c r="R2428" s="8" t="e">
        <f>E2428/N2428</f>
        <v>#DIV/0!</v>
      </c>
      <c r="S2428" s="9" t="str">
        <f>LEFT(P2428, SEARCH("/",P2428,1)-1)</f>
        <v>food</v>
      </c>
      <c r="T2428" s="9" t="str">
        <f>RIGHT(P2428,LEN(P2428)-SEARCH("/",P2428,1))</f>
        <v>food trucks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9">
        <f>(((I2429/60)/60/24)+DATE(1970,1,1)+(-5/24))</f>
        <v>42452.068668981483</v>
      </c>
      <c r="K2429">
        <v>1455262733</v>
      </c>
      <c r="L2429" s="19">
        <f>(((K2429/60)/60/24)+DATE(1970,1,1)+(-5/24))</f>
        <v>42412.11033564814</v>
      </c>
      <c r="M2429" t="b">
        <v>0</v>
      </c>
      <c r="N2429">
        <v>1</v>
      </c>
      <c r="O2429" t="b">
        <v>0</v>
      </c>
      <c r="P2429" t="s">
        <v>8284</v>
      </c>
      <c r="Q2429" s="5">
        <f>E2429/D2429</f>
        <v>2.0000000000000002E-5</v>
      </c>
      <c r="R2429" s="8">
        <f>E2429/N2429</f>
        <v>1</v>
      </c>
      <c r="S2429" s="9" t="str">
        <f>LEFT(P2429, SEARCH("/",P2429,1)-1)</f>
        <v>food</v>
      </c>
      <c r="T2429" s="9" t="str">
        <f>RIGHT(P2429,LEN(P2429)-SEARCH("/",P2429,1))</f>
        <v>food trucks</v>
      </c>
    </row>
    <row r="2430" spans="1:20" ht="30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9">
        <f>(((I2430/60)/60/24)+DATE(1970,1,1)+(-5/24))</f>
        <v>42075.534155092588</v>
      </c>
      <c r="K2430">
        <v>1423594151</v>
      </c>
      <c r="L2430" s="19">
        <f>(((K2430/60)/60/24)+DATE(1970,1,1)+(-5/24))</f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5">
        <f>E2430/D2430</f>
        <v>2.8571428571428571E-5</v>
      </c>
      <c r="R2430" s="8">
        <f>E2430/N2430</f>
        <v>1</v>
      </c>
      <c r="S2430" s="9" t="str">
        <f>LEFT(P2430, SEARCH("/",P2430,1)-1)</f>
        <v>food</v>
      </c>
      <c r="T2430" s="9" t="str">
        <f>RIGHT(P2430,LEN(P2430)-SEARCH("/",P2430,1))</f>
        <v>food trucks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9">
        <f>(((I2431/60)/60/24)+DATE(1970,1,1)+(-5/24))</f>
        <v>42771.488888888889</v>
      </c>
      <c r="K2431">
        <v>1483131966</v>
      </c>
      <c r="L2431" s="19">
        <f>(((K2431/60)/60/24)+DATE(1970,1,1)+(-5/24))</f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5">
        <f>E2431/D2431</f>
        <v>1.4321428571428572E-2</v>
      </c>
      <c r="R2431" s="8">
        <f>E2431/N2431</f>
        <v>501.25</v>
      </c>
      <c r="S2431" s="9" t="str">
        <f>LEFT(P2431, SEARCH("/",P2431,1)-1)</f>
        <v>food</v>
      </c>
      <c r="T2431" s="9" t="str">
        <f>RIGHT(P2431,LEN(P2431)-SEARCH("/",P2431,1))</f>
        <v>food trucks</v>
      </c>
    </row>
    <row r="2432" spans="1:20" ht="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9">
        <f>(((I2432/60)/60/24)+DATE(1970,1,1)+(-5/24))</f>
        <v>42411.922499999993</v>
      </c>
      <c r="K2432">
        <v>1452654504</v>
      </c>
      <c r="L2432" s="19">
        <f>(((K2432/60)/60/24)+DATE(1970,1,1)+(-5/24))</f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5">
        <f>E2432/D2432</f>
        <v>7.0000000000000001E-3</v>
      </c>
      <c r="R2432" s="8">
        <f>E2432/N2432</f>
        <v>10.5</v>
      </c>
      <c r="S2432" s="9" t="str">
        <f>LEFT(P2432, SEARCH("/",P2432,1)-1)</f>
        <v>food</v>
      </c>
      <c r="T2432" s="9" t="str">
        <f>RIGHT(P2432,LEN(P2432)-SEARCH("/",P2432,1))</f>
        <v>food trucks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9">
        <f>(((I2433/60)/60/24)+DATE(1970,1,1)+(-5/24))</f>
        <v>42548.891354166662</v>
      </c>
      <c r="K2433">
        <v>1461896613</v>
      </c>
      <c r="L2433" s="19">
        <f>(((K2433/60)/60/24)+DATE(1970,1,1)+(-5/24))</f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5">
        <f>E2433/D2433</f>
        <v>2.0000000000000002E-5</v>
      </c>
      <c r="R2433" s="8">
        <f>E2433/N2433</f>
        <v>1</v>
      </c>
      <c r="S2433" s="9" t="str">
        <f>LEFT(P2433, SEARCH("/",P2433,1)-1)</f>
        <v>food</v>
      </c>
      <c r="T2433" s="9" t="str">
        <f>RIGHT(P2433,LEN(P2433)-SEARCH("/",P2433,1))</f>
        <v>food trucks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9">
        <f>(((I2434/60)/60/24)+DATE(1970,1,1)+(-5/24))</f>
        <v>42071.010381944441</v>
      </c>
      <c r="K2434">
        <v>1423199697</v>
      </c>
      <c r="L2434" s="19">
        <f>(((K2434/60)/60/24)+DATE(1970,1,1)+(-5/24))</f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5">
        <f>E2434/D2434</f>
        <v>1.4285714285714287E-4</v>
      </c>
      <c r="R2434" s="8">
        <f>E2434/N2434</f>
        <v>1</v>
      </c>
      <c r="S2434" s="9" t="str">
        <f>LEFT(P2434, SEARCH("/",P2434,1)-1)</f>
        <v>food</v>
      </c>
      <c r="T2434" s="9" t="str">
        <f>RIGHT(P2434,LEN(P2434)-SEARCH("/",P2434,1))</f>
        <v>food trucks</v>
      </c>
    </row>
    <row r="2435" spans="1:20" ht="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9">
        <f>(((I2435/60)/60/24)+DATE(1970,1,1)+(-5/24))</f>
        <v>42427.691469907404</v>
      </c>
      <c r="K2435">
        <v>1454016943</v>
      </c>
      <c r="L2435" s="19">
        <f>(((K2435/60)/60/24)+DATE(1970,1,1)+(-5/24))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5">
        <f>E2435/D2435</f>
        <v>0</v>
      </c>
      <c r="R2435" s="8" t="e">
        <f>E2435/N2435</f>
        <v>#DIV/0!</v>
      </c>
      <c r="S2435" s="9" t="str">
        <f>LEFT(P2435, SEARCH("/",P2435,1)-1)</f>
        <v>food</v>
      </c>
      <c r="T2435" s="9" t="str">
        <f>RIGHT(P2435,LEN(P2435)-SEARCH("/",P2435,1))</f>
        <v>food trucks</v>
      </c>
    </row>
    <row r="2436" spans="1:20" ht="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9">
        <f>(((I2436/60)/60/24)+DATE(1970,1,1)+(-5/24))</f>
        <v>42219.977708333325</v>
      </c>
      <c r="K2436">
        <v>1435206474</v>
      </c>
      <c r="L2436" s="19">
        <f>(((K2436/60)/60/24)+DATE(1970,1,1)+(-5/24))</f>
        <v>42179.977708333325</v>
      </c>
      <c r="M2436" t="b">
        <v>0</v>
      </c>
      <c r="N2436">
        <v>2</v>
      </c>
      <c r="O2436" t="b">
        <v>0</v>
      </c>
      <c r="P2436" t="s">
        <v>8284</v>
      </c>
      <c r="Q2436" s="5">
        <f>E2436/D2436</f>
        <v>1.2999999999999999E-3</v>
      </c>
      <c r="R2436" s="8">
        <f>E2436/N2436</f>
        <v>13</v>
      </c>
      <c r="S2436" s="9" t="str">
        <f>LEFT(P2436, SEARCH("/",P2436,1)-1)</f>
        <v>food</v>
      </c>
      <c r="T2436" s="9" t="str">
        <f>RIGHT(P2436,LEN(P2436)-SEARCH("/",P2436,1))</f>
        <v>food trucks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9">
        <f>(((I2437/60)/60/24)+DATE(1970,1,1)+(-5/24))</f>
        <v>42282.069282407399</v>
      </c>
      <c r="K2437">
        <v>1441435186</v>
      </c>
      <c r="L2437" s="19">
        <f>(((K2437/60)/60/24)+DATE(1970,1,1)+(-5/24))</f>
        <v>42252.069282407399</v>
      </c>
      <c r="M2437" t="b">
        <v>0</v>
      </c>
      <c r="N2437">
        <v>4</v>
      </c>
      <c r="O2437" t="b">
        <v>0</v>
      </c>
      <c r="P2437" t="s">
        <v>8284</v>
      </c>
      <c r="Q2437" s="5">
        <f>E2437/D2437</f>
        <v>4.8960000000000002E-3</v>
      </c>
      <c r="R2437" s="8">
        <f>E2437/N2437</f>
        <v>306</v>
      </c>
      <c r="S2437" s="9" t="str">
        <f>LEFT(P2437, SEARCH("/",P2437,1)-1)</f>
        <v>food</v>
      </c>
      <c r="T2437" s="9" t="str">
        <f>RIGHT(P2437,LEN(P2437)-SEARCH("/",P2437,1))</f>
        <v>food trucks</v>
      </c>
    </row>
    <row r="2438" spans="1:20" ht="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9">
        <f>(((I2438/60)/60/24)+DATE(1970,1,1)+(-5/24))</f>
        <v>42398.407060185178</v>
      </c>
      <c r="K2438">
        <v>1448894770</v>
      </c>
      <c r="L2438" s="19">
        <f>(((K2438/60)/60/24)+DATE(1970,1,1)+(-5/24))</f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5">
        <f>E2438/D2438</f>
        <v>3.8461538461538462E-4</v>
      </c>
      <c r="R2438" s="8">
        <f>E2438/N2438</f>
        <v>22.5</v>
      </c>
      <c r="S2438" s="9" t="str">
        <f>LEFT(P2438, SEARCH("/",P2438,1)-1)</f>
        <v>food</v>
      </c>
      <c r="T2438" s="9" t="str">
        <f>RIGHT(P2438,LEN(P2438)-SEARCH("/",P2438,1))</f>
        <v>food trucks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9">
        <f>(((I2439/60)/60/24)+DATE(1970,1,1)+(-5/24))</f>
        <v>42080.541666666664</v>
      </c>
      <c r="K2439">
        <v>1422400188</v>
      </c>
      <c r="L2439" s="19">
        <f>(((K2439/60)/60/24)+DATE(1970,1,1)+(-5/24))</f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5">
        <f>E2439/D2439</f>
        <v>0</v>
      </c>
      <c r="R2439" s="8" t="e">
        <f>E2439/N2439</f>
        <v>#DIV/0!</v>
      </c>
      <c r="S2439" s="9" t="str">
        <f>LEFT(P2439, SEARCH("/",P2439,1)-1)</f>
        <v>food</v>
      </c>
      <c r="T2439" s="9" t="str">
        <f>RIGHT(P2439,LEN(P2439)-SEARCH("/",P2439,1))</f>
        <v>food trucks</v>
      </c>
    </row>
    <row r="2440" spans="1:20" ht="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9">
        <f>(((I2440/60)/60/24)+DATE(1970,1,1)+(-5/24))</f>
        <v>42345.748402777775</v>
      </c>
      <c r="K2440">
        <v>1444341462</v>
      </c>
      <c r="L2440" s="19">
        <f>(((K2440/60)/60/24)+DATE(1970,1,1)+(-5/24))</f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5">
        <f>E2440/D2440</f>
        <v>3.3333333333333335E-3</v>
      </c>
      <c r="R2440" s="8">
        <f>E2440/N2440</f>
        <v>50</v>
      </c>
      <c r="S2440" s="9" t="str">
        <f>LEFT(P2440, SEARCH("/",P2440,1)-1)</f>
        <v>food</v>
      </c>
      <c r="T2440" s="9" t="str">
        <f>RIGHT(P2440,LEN(P2440)-SEARCH("/",P2440,1))</f>
        <v>food trucks</v>
      </c>
    </row>
    <row r="2441" spans="1:20" ht="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9">
        <f>(((I2441/60)/60/24)+DATE(1970,1,1)+(-5/24))</f>
        <v>42295.610289351847</v>
      </c>
      <c r="K2441">
        <v>1442605129</v>
      </c>
      <c r="L2441" s="19">
        <f>(((K2441/60)/60/24)+DATE(1970,1,1)+(-5/24))</f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5">
        <f>E2441/D2441</f>
        <v>0</v>
      </c>
      <c r="R2441" s="8" t="e">
        <f>E2441/N2441</f>
        <v>#DIV/0!</v>
      </c>
      <c r="S2441" s="9" t="str">
        <f>LEFT(P2441, SEARCH("/",P2441,1)-1)</f>
        <v>food</v>
      </c>
      <c r="T2441" s="9" t="str">
        <f>RIGHT(P2441,LEN(P2441)-SEARCH("/",P2441,1))</f>
        <v>food trucks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9">
        <f>(((I2442/60)/60/24)+DATE(1970,1,1)+(-5/24))</f>
        <v>42413.691122685181</v>
      </c>
      <c r="K2442">
        <v>1452807313</v>
      </c>
      <c r="L2442" s="19">
        <f>(((K2442/60)/60/24)+DATE(1970,1,1)+(-5/24))</f>
        <v>42383.691122685181</v>
      </c>
      <c r="M2442" t="b">
        <v>0</v>
      </c>
      <c r="N2442">
        <v>2</v>
      </c>
      <c r="O2442" t="b">
        <v>0</v>
      </c>
      <c r="P2442" t="s">
        <v>8284</v>
      </c>
      <c r="Q2442" s="5">
        <f>E2442/D2442</f>
        <v>2E-3</v>
      </c>
      <c r="R2442" s="8">
        <f>E2442/N2442</f>
        <v>5</v>
      </c>
      <c r="S2442" s="9" t="str">
        <f>LEFT(P2442, SEARCH("/",P2442,1)-1)</f>
        <v>food</v>
      </c>
      <c r="T2442" s="9" t="str">
        <f>RIGHT(P2442,LEN(P2442)-SEARCH("/",P2442,1))</f>
        <v>food trucks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9">
        <f>(((I2443/60)/60/24)+DATE(1970,1,1)+(-5/24))</f>
        <v>42207.999305555553</v>
      </c>
      <c r="K2443">
        <v>1435806054</v>
      </c>
      <c r="L2443" s="19">
        <f>(((K2443/60)/60/24)+DATE(1970,1,1)+(-5/24))</f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5">
        <f>E2443/D2443</f>
        <v>1.0788</v>
      </c>
      <c r="R2443" s="8">
        <f>E2443/N2443</f>
        <v>74.22935779816514</v>
      </c>
      <c r="S2443" s="9" t="str">
        <f>LEFT(P2443, SEARCH("/",P2443,1)-1)</f>
        <v>food</v>
      </c>
      <c r="T2443" s="9" t="str">
        <f>RIGHT(P2443,LEN(P2443)-SEARCH("/",P2443,1))</f>
        <v>small batch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9">
        <f>(((I2444/60)/60/24)+DATE(1970,1,1)+(-5/24))</f>
        <v>42082.416990740741</v>
      </c>
      <c r="K2444">
        <v>1424188828</v>
      </c>
      <c r="L2444" s="19">
        <f>(((K2444/60)/60/24)+DATE(1970,1,1)+(-5/24))</f>
        <v>42052.458657407398</v>
      </c>
      <c r="M2444" t="b">
        <v>0</v>
      </c>
      <c r="N2444">
        <v>372</v>
      </c>
      <c r="O2444" t="b">
        <v>1</v>
      </c>
      <c r="P2444" t="s">
        <v>8298</v>
      </c>
      <c r="Q2444" s="5">
        <f>E2444/D2444</f>
        <v>1.2594166666666666</v>
      </c>
      <c r="R2444" s="8">
        <f>E2444/N2444</f>
        <v>81.252688172043008</v>
      </c>
      <c r="S2444" s="9" t="str">
        <f>LEFT(P2444, SEARCH("/",P2444,1)-1)</f>
        <v>food</v>
      </c>
      <c r="T2444" s="9" t="str">
        <f>RIGHT(P2444,LEN(P2444)-SEARCH("/",P2444,1))</f>
        <v>small batch</v>
      </c>
    </row>
    <row r="2445" spans="1:20" ht="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9">
        <f>(((I2445/60)/60/24)+DATE(1970,1,1)+(-5/24))</f>
        <v>41866.416921296295</v>
      </c>
      <c r="K2445">
        <v>1405522822</v>
      </c>
      <c r="L2445" s="19">
        <f>(((K2445/60)/60/24)+DATE(1970,1,1)+(-5/24))</f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5">
        <f>E2445/D2445</f>
        <v>2.0251494999999999</v>
      </c>
      <c r="R2445" s="8">
        <f>E2445/N2445</f>
        <v>130.23469453376205</v>
      </c>
      <c r="S2445" s="9" t="str">
        <f>LEFT(P2445, SEARCH("/",P2445,1)-1)</f>
        <v>food</v>
      </c>
      <c r="T2445" s="9" t="str">
        <f>RIGHT(P2445,LEN(P2445)-SEARCH("/",P2445,1))</f>
        <v>small batch</v>
      </c>
    </row>
    <row r="2446" spans="1:20" ht="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9">
        <f>(((I2446/60)/60/24)+DATE(1970,1,1)+(-5/24))</f>
        <v>42515.54619212963</v>
      </c>
      <c r="K2446">
        <v>1461607591</v>
      </c>
      <c r="L2446" s="19">
        <f>(((K2446/60)/60/24)+DATE(1970,1,1)+(-5/24))</f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5">
        <f>E2446/D2446</f>
        <v>1.0860000000000001</v>
      </c>
      <c r="R2446" s="8">
        <f>E2446/N2446</f>
        <v>53.409836065573771</v>
      </c>
      <c r="S2446" s="9" t="str">
        <f>LEFT(P2446, SEARCH("/",P2446,1)-1)</f>
        <v>food</v>
      </c>
      <c r="T2446" s="9" t="str">
        <f>RIGHT(P2446,LEN(P2446)-SEARCH("/",P2446,1))</f>
        <v>small batch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9">
        <f>(((I2447/60)/60/24)+DATE(1970,1,1)+(-5/24))</f>
        <v>42272.981724537036</v>
      </c>
      <c r="K2447">
        <v>1440650021</v>
      </c>
      <c r="L2447" s="19">
        <f>(((K2447/60)/60/24)+DATE(1970,1,1)+(-5/24))</f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5">
        <f>E2447/D2447</f>
        <v>1.728</v>
      </c>
      <c r="R2447" s="8">
        <f>E2447/N2447</f>
        <v>75.130434782608702</v>
      </c>
      <c r="S2447" s="9" t="str">
        <f>LEFT(P2447, SEARCH("/",P2447,1)-1)</f>
        <v>food</v>
      </c>
      <c r="T2447" s="9" t="str">
        <f>RIGHT(P2447,LEN(P2447)-SEARCH("/",P2447,1))</f>
        <v>small batch</v>
      </c>
    </row>
    <row r="2448" spans="1:20" ht="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9">
        <f>(((I2448/60)/60/24)+DATE(1970,1,1)+(-5/24))</f>
        <v>42700.436006944445</v>
      </c>
      <c r="K2448">
        <v>1477578471</v>
      </c>
      <c r="L2448" s="19">
        <f>(((K2448/60)/60/24)+DATE(1970,1,1)+(-5/24))</f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5">
        <f>E2448/D2448</f>
        <v>1.6798</v>
      </c>
      <c r="R2448" s="8">
        <f>E2448/N2448</f>
        <v>75.666666666666671</v>
      </c>
      <c r="S2448" s="9" t="str">
        <f>LEFT(P2448, SEARCH("/",P2448,1)-1)</f>
        <v>food</v>
      </c>
      <c r="T2448" s="9" t="str">
        <f>RIGHT(P2448,LEN(P2448)-SEARCH("/",P2448,1))</f>
        <v>small batch</v>
      </c>
    </row>
    <row r="2449" spans="1:20" ht="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9">
        <f>(((I2449/60)/60/24)+DATE(1970,1,1)+(-5/24))</f>
        <v>42685.958333333336</v>
      </c>
      <c r="K2449">
        <v>1476184593</v>
      </c>
      <c r="L2449" s="19">
        <f>(((K2449/60)/60/24)+DATE(1970,1,1)+(-5/24))</f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5">
        <f>E2449/D2449</f>
        <v>4.2720000000000002</v>
      </c>
      <c r="R2449" s="8">
        <f>E2449/N2449</f>
        <v>31.691394658753708</v>
      </c>
      <c r="S2449" s="9" t="str">
        <f>LEFT(P2449, SEARCH("/",P2449,1)-1)</f>
        <v>food</v>
      </c>
      <c r="T2449" s="9" t="str">
        <f>RIGHT(P2449,LEN(P2449)-SEARCH("/",P2449,1))</f>
        <v>small batch</v>
      </c>
    </row>
    <row r="2450" spans="1:20" ht="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9">
        <f>(((I2450/60)/60/24)+DATE(1970,1,1)+(-5/24))</f>
        <v>42613.025000000001</v>
      </c>
      <c r="K2450">
        <v>1472110513</v>
      </c>
      <c r="L2450" s="19">
        <f>(((K2450/60)/60/24)+DATE(1970,1,1)+(-5/24))</f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5">
        <f>E2450/D2450</f>
        <v>1.075</v>
      </c>
      <c r="R2450" s="8">
        <f>E2450/N2450</f>
        <v>47.777777777777779</v>
      </c>
      <c r="S2450" s="9" t="str">
        <f>LEFT(P2450, SEARCH("/",P2450,1)-1)</f>
        <v>food</v>
      </c>
      <c r="T2450" s="9" t="str">
        <f>RIGHT(P2450,LEN(P2450)-SEARCH("/",P2450,1))</f>
        <v>small batch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9">
        <f>(((I2451/60)/60/24)+DATE(1970,1,1)+(-5/24))</f>
        <v>41972.975868055553</v>
      </c>
      <c r="K2451">
        <v>1414725915</v>
      </c>
      <c r="L2451" s="19">
        <f>(((K2451/60)/60/24)+DATE(1970,1,1)+(-5/24))</f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5">
        <f>E2451/D2451</f>
        <v>1.08</v>
      </c>
      <c r="R2451" s="8">
        <f>E2451/N2451</f>
        <v>90</v>
      </c>
      <c r="S2451" s="9" t="str">
        <f>LEFT(P2451, SEARCH("/",P2451,1)-1)</f>
        <v>food</v>
      </c>
      <c r="T2451" s="9" t="str">
        <f>RIGHT(P2451,LEN(P2451)-SEARCH("/",P2451,1))</f>
        <v>small batch</v>
      </c>
    </row>
    <row r="2452" spans="1:20" ht="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9">
        <f>(((I2452/60)/60/24)+DATE(1970,1,1)+(-5/24))</f>
        <v>41939.924305555556</v>
      </c>
      <c r="K2452">
        <v>1411177456</v>
      </c>
      <c r="L2452" s="19">
        <f>(((K2452/60)/60/24)+DATE(1970,1,1)+(-5/24))</f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5">
        <f>E2452/D2452</f>
        <v>1.0153353333333335</v>
      </c>
      <c r="R2452" s="8">
        <f>E2452/N2452</f>
        <v>149.31401960784314</v>
      </c>
      <c r="S2452" s="9" t="str">
        <f>LEFT(P2452, SEARCH("/",P2452,1)-1)</f>
        <v>food</v>
      </c>
      <c r="T2452" s="9" t="str">
        <f>RIGHT(P2452,LEN(P2452)-SEARCH("/",P2452,1))</f>
        <v>small batch</v>
      </c>
    </row>
    <row r="2453" spans="1:20" ht="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9">
        <f>(((I2453/60)/60/24)+DATE(1970,1,1)+(-5/24))</f>
        <v>42799.700115740743</v>
      </c>
      <c r="K2453">
        <v>1487022490</v>
      </c>
      <c r="L2453" s="19">
        <f>(((K2453/60)/60/24)+DATE(1970,1,1)+(-5/24))</f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5">
        <f>E2453/D2453</f>
        <v>1.1545000000000001</v>
      </c>
      <c r="R2453" s="8">
        <f>E2453/N2453</f>
        <v>62.06989247311828</v>
      </c>
      <c r="S2453" s="9" t="str">
        <f>LEFT(P2453, SEARCH("/",P2453,1)-1)</f>
        <v>food</v>
      </c>
      <c r="T2453" s="9" t="str">
        <f>RIGHT(P2453,LEN(P2453)-SEARCH("/",P2453,1))</f>
        <v>small batch</v>
      </c>
    </row>
    <row r="2454" spans="1:20" ht="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9">
        <f>(((I2454/60)/60/24)+DATE(1970,1,1)+(-5/24))</f>
        <v>42367.749999999993</v>
      </c>
      <c r="K2454">
        <v>1448914500</v>
      </c>
      <c r="L2454" s="19">
        <f>(((K2454/60)/60/24)+DATE(1970,1,1)+(-5/24))</f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5">
        <f>E2454/D2454</f>
        <v>1.335</v>
      </c>
      <c r="R2454" s="8">
        <f>E2454/N2454</f>
        <v>53.4</v>
      </c>
      <c r="S2454" s="9" t="str">
        <f>LEFT(P2454, SEARCH("/",P2454,1)-1)</f>
        <v>food</v>
      </c>
      <c r="T2454" s="9" t="str">
        <f>RIGHT(P2454,LEN(P2454)-SEARCH("/",P2454,1))</f>
        <v>small batch</v>
      </c>
    </row>
    <row r="2455" spans="1:20" ht="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9">
        <f>(((I2455/60)/60/24)+DATE(1970,1,1)+(-5/24))</f>
        <v>42768.483900462961</v>
      </c>
      <c r="K2455">
        <v>1483461409</v>
      </c>
      <c r="L2455" s="19">
        <f>(((K2455/60)/60/24)+DATE(1970,1,1)+(-5/24))</f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5">
        <f>E2455/D2455</f>
        <v>1.5469999999999999</v>
      </c>
      <c r="R2455" s="8">
        <f>E2455/N2455</f>
        <v>69.268656716417908</v>
      </c>
      <c r="S2455" s="9" t="str">
        <f>LEFT(P2455, SEARCH("/",P2455,1)-1)</f>
        <v>food</v>
      </c>
      <c r="T2455" s="9" t="str">
        <f>RIGHT(P2455,LEN(P2455)-SEARCH("/",P2455,1))</f>
        <v>small batch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9">
        <f>(((I2456/60)/60/24)+DATE(1970,1,1)+(-5/24))</f>
        <v>42804.99314814814</v>
      </c>
      <c r="K2456">
        <v>1486183808</v>
      </c>
      <c r="L2456" s="19">
        <f>(((K2456/60)/60/24)+DATE(1970,1,1)+(-5/24))</f>
        <v>42769.99314814814</v>
      </c>
      <c r="M2456" t="b">
        <v>0</v>
      </c>
      <c r="N2456">
        <v>130</v>
      </c>
      <c r="O2456" t="b">
        <v>1</v>
      </c>
      <c r="P2456" t="s">
        <v>8298</v>
      </c>
      <c r="Q2456" s="5">
        <f>E2456/D2456</f>
        <v>1.0084571428571429</v>
      </c>
      <c r="R2456" s="8">
        <f>E2456/N2456</f>
        <v>271.50769230769231</v>
      </c>
      <c r="S2456" s="9" t="str">
        <f>LEFT(P2456, SEARCH("/",P2456,1)-1)</f>
        <v>food</v>
      </c>
      <c r="T2456" s="9" t="str">
        <f>RIGHT(P2456,LEN(P2456)-SEARCH("/",P2456,1))</f>
        <v>small batch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9">
        <f>(((I2457/60)/60/24)+DATE(1970,1,1)+(-5/24))</f>
        <v>42480.573495370372</v>
      </c>
      <c r="K2457">
        <v>1458758750</v>
      </c>
      <c r="L2457" s="19">
        <f>(((K2457/60)/60/24)+DATE(1970,1,1)+(-5/24))</f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5">
        <f>E2457/D2457</f>
        <v>1.82</v>
      </c>
      <c r="R2457" s="8">
        <f>E2457/N2457</f>
        <v>34.125</v>
      </c>
      <c r="S2457" s="9" t="str">
        <f>LEFT(P2457, SEARCH("/",P2457,1)-1)</f>
        <v>food</v>
      </c>
      <c r="T2457" s="9" t="str">
        <f>RIGHT(P2457,LEN(P2457)-SEARCH("/",P2457,1))</f>
        <v>small batch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9">
        <f>(((I2458/60)/60/24)+DATE(1970,1,1)+(-5/24))</f>
        <v>42791.752766203703</v>
      </c>
      <c r="K2458">
        <v>1485471839</v>
      </c>
      <c r="L2458" s="19">
        <f>(((K2458/60)/60/24)+DATE(1970,1,1)+(-5/24))</f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5">
        <f>E2458/D2458</f>
        <v>1.8086666666666666</v>
      </c>
      <c r="R2458" s="8">
        <f>E2458/N2458</f>
        <v>40.492537313432834</v>
      </c>
      <c r="S2458" s="9" t="str">
        <f>LEFT(P2458, SEARCH("/",P2458,1)-1)</f>
        <v>food</v>
      </c>
      <c r="T2458" s="9" t="str">
        <f>RIGHT(P2458,LEN(P2458)-SEARCH("/",P2458,1))</f>
        <v>small batch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9">
        <f>(((I2459/60)/60/24)+DATE(1970,1,1)+(-5/24))</f>
        <v>42453.352500000001</v>
      </c>
      <c r="K2459">
        <v>1456237656</v>
      </c>
      <c r="L2459" s="19">
        <f>(((K2459/60)/60/24)+DATE(1970,1,1)+(-5/24))</f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5">
        <f>E2459/D2459</f>
        <v>1.0230434782608695</v>
      </c>
      <c r="R2459" s="8">
        <f>E2459/N2459</f>
        <v>189.75806451612902</v>
      </c>
      <c r="S2459" s="9" t="str">
        <f>LEFT(P2459, SEARCH("/",P2459,1)-1)</f>
        <v>food</v>
      </c>
      <c r="T2459" s="9" t="str">
        <f>RIGHT(P2459,LEN(P2459)-SEARCH("/",P2459,1))</f>
        <v>small batch</v>
      </c>
    </row>
    <row r="2460" spans="1:20" ht="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9">
        <f>(((I2460/60)/60/24)+DATE(1970,1,1)+(-5/24))</f>
        <v>42530.583333333336</v>
      </c>
      <c r="K2460">
        <v>1462481718</v>
      </c>
      <c r="L2460" s="19">
        <f>(((K2460/60)/60/24)+DATE(1970,1,1)+(-5/24))</f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5">
        <f>E2460/D2460</f>
        <v>1.1017999999999999</v>
      </c>
      <c r="R2460" s="8">
        <f>E2460/N2460</f>
        <v>68.862499999999997</v>
      </c>
      <c r="S2460" s="9" t="str">
        <f>LEFT(P2460, SEARCH("/",P2460,1)-1)</f>
        <v>food</v>
      </c>
      <c r="T2460" s="9" t="str">
        <f>RIGHT(P2460,LEN(P2460)-SEARCH("/",P2460,1))</f>
        <v>small batch</v>
      </c>
    </row>
    <row r="2461" spans="1:20" ht="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9">
        <f>(((I2461/60)/60/24)+DATE(1970,1,1)+(-5/24))</f>
        <v>42452.387557870366</v>
      </c>
      <c r="K2461">
        <v>1454858285</v>
      </c>
      <c r="L2461" s="19">
        <f>(((K2461/60)/60/24)+DATE(1970,1,1)+(-5/24))</f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5">
        <f>E2461/D2461</f>
        <v>1.0225</v>
      </c>
      <c r="R2461" s="8">
        <f>E2461/N2461</f>
        <v>108.77659574468085</v>
      </c>
      <c r="S2461" s="9" t="str">
        <f>LEFT(P2461, SEARCH("/",P2461,1)-1)</f>
        <v>food</v>
      </c>
      <c r="T2461" s="9" t="str">
        <f>RIGHT(P2461,LEN(P2461)-SEARCH("/",P2461,1))</f>
        <v>small batch</v>
      </c>
    </row>
    <row r="2462" spans="1:20" ht="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9">
        <f>(((I2462/60)/60/24)+DATE(1970,1,1)+(-5/24))</f>
        <v>42737.970138888886</v>
      </c>
      <c r="K2462">
        <v>1480480167</v>
      </c>
      <c r="L2462" s="19">
        <f>(((K2462/60)/60/24)+DATE(1970,1,1)+(-5/24))</f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5">
        <f>E2462/D2462</f>
        <v>1.0078823529411765</v>
      </c>
      <c r="R2462" s="8">
        <f>E2462/N2462</f>
        <v>125.98529411764706</v>
      </c>
      <c r="S2462" s="9" t="str">
        <f>LEFT(P2462, SEARCH("/",P2462,1)-1)</f>
        <v>food</v>
      </c>
      <c r="T2462" s="9" t="str">
        <f>RIGHT(P2462,LEN(P2462)-SEARCH("/",P2462,1))</f>
        <v>small batch</v>
      </c>
    </row>
    <row r="2463" spans="1:20" ht="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9">
        <f>(((I2463/60)/60/24)+DATE(1970,1,1)+(-5/24))</f>
        <v>40816.916666666664</v>
      </c>
      <c r="K2463">
        <v>1314577097</v>
      </c>
      <c r="L2463" s="19">
        <f>(((K2463/60)/60/24)+DATE(1970,1,1)+(-5/24))</f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5">
        <f>E2463/D2463</f>
        <v>1.038</v>
      </c>
      <c r="R2463" s="8">
        <f>E2463/N2463</f>
        <v>90.523255813953483</v>
      </c>
      <c r="S2463" s="9" t="str">
        <f>LEFT(P2463, SEARCH("/",P2463,1)-1)</f>
        <v>music</v>
      </c>
      <c r="T2463" s="9" t="str">
        <f>RIGHT(P2463,LEN(P2463)-SEARCH("/",P2463,1))</f>
        <v>indie rock</v>
      </c>
    </row>
    <row r="2464" spans="1:20" ht="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9">
        <f>(((I2464/60)/60/24)+DATE(1970,1,1)+(-5/24))</f>
        <v>41108.977962962963</v>
      </c>
      <c r="K2464">
        <v>1340944096</v>
      </c>
      <c r="L2464" s="19">
        <f>(((K2464/60)/60/24)+DATE(1970,1,1)+(-5/24))</f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5">
        <f>E2464/D2464</f>
        <v>1.1070833333333334</v>
      </c>
      <c r="R2464" s="8">
        <f>E2464/N2464</f>
        <v>28.880434782608695</v>
      </c>
      <c r="S2464" s="9" t="str">
        <f>LEFT(P2464, SEARCH("/",P2464,1)-1)</f>
        <v>music</v>
      </c>
      <c r="T2464" s="9" t="str">
        <f>RIGHT(P2464,LEN(P2464)-SEARCH("/",P2464,1))</f>
        <v>indie rock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9">
        <f>(((I2465/60)/60/24)+DATE(1970,1,1)+(-5/24))</f>
        <v>41380.583333333328</v>
      </c>
      <c r="K2465">
        <v>1362710425</v>
      </c>
      <c r="L2465" s="19">
        <f>(((K2465/60)/60/24)+DATE(1970,1,1)+(-5/24))</f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5">
        <f>E2465/D2465</f>
        <v>1.1625000000000001</v>
      </c>
      <c r="R2465" s="8">
        <f>E2465/N2465</f>
        <v>31</v>
      </c>
      <c r="S2465" s="9" t="str">
        <f>LEFT(P2465, SEARCH("/",P2465,1)-1)</f>
        <v>music</v>
      </c>
      <c r="T2465" s="9" t="str">
        <f>RIGHT(P2465,LEN(P2465)-SEARCH("/",P2465,1))</f>
        <v>indie rock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9">
        <f>(((I2466/60)/60/24)+DATE(1970,1,1)+(-5/24))</f>
        <v>42277.603472222218</v>
      </c>
      <c r="K2466">
        <v>1441143397</v>
      </c>
      <c r="L2466" s="19">
        <f>(((K2466/60)/60/24)+DATE(1970,1,1)+(-5/24))</f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5">
        <f>E2466/D2466</f>
        <v>1.111</v>
      </c>
      <c r="R2466" s="8">
        <f>E2466/N2466</f>
        <v>51.674418604651166</v>
      </c>
      <c r="S2466" s="9" t="str">
        <f>LEFT(P2466, SEARCH("/",P2466,1)-1)</f>
        <v>music</v>
      </c>
      <c r="T2466" s="9" t="str">
        <f>RIGHT(P2466,LEN(P2466)-SEARCH("/",P2466,1))</f>
        <v>indie rock</v>
      </c>
    </row>
    <row r="2467" spans="1:20" ht="30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9">
        <f>(((I2467/60)/60/24)+DATE(1970,1,1)+(-5/24))</f>
        <v>41175.510972222219</v>
      </c>
      <c r="K2467">
        <v>1345828548</v>
      </c>
      <c r="L2467" s="19">
        <f>(((K2467/60)/60/24)+DATE(1970,1,1)+(-5/24))</f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5">
        <f>E2467/D2467</f>
        <v>1.8014285714285714</v>
      </c>
      <c r="R2467" s="8">
        <f>E2467/N2467</f>
        <v>26.270833333333332</v>
      </c>
      <c r="S2467" s="9" t="str">
        <f>LEFT(P2467, SEARCH("/",P2467,1)-1)</f>
        <v>music</v>
      </c>
      <c r="T2467" s="9" t="str">
        <f>RIGHT(P2467,LEN(P2467)-SEARCH("/",P2467,1))</f>
        <v>indie rock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9">
        <f>(((I2468/60)/60/24)+DATE(1970,1,1)+(-5/24))</f>
        <v>41402.894131944442</v>
      </c>
      <c r="K2468">
        <v>1365474453</v>
      </c>
      <c r="L2468" s="19">
        <f>(((K2468/60)/60/24)+DATE(1970,1,1)+(-5/24))</f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5">
        <f>E2468/D2468</f>
        <v>1</v>
      </c>
      <c r="R2468" s="8">
        <f>E2468/N2468</f>
        <v>48.07692307692308</v>
      </c>
      <c r="S2468" s="9" t="str">
        <f>LEFT(P2468, SEARCH("/",P2468,1)-1)</f>
        <v>music</v>
      </c>
      <c r="T2468" s="9" t="str">
        <f>RIGHT(P2468,LEN(P2468)-SEARCH("/",P2468,1))</f>
        <v>indie rock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9">
        <f>(((I2469/60)/60/24)+DATE(1970,1,1)+(-5/24))</f>
        <v>41039.5</v>
      </c>
      <c r="K2469">
        <v>1335473931</v>
      </c>
      <c r="L2469" s="19">
        <f>(((K2469/60)/60/24)+DATE(1970,1,1)+(-5/24))</f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5">
        <f>E2469/D2469</f>
        <v>1.1850000000000001</v>
      </c>
      <c r="R2469" s="8">
        <f>E2469/N2469</f>
        <v>27.558139534883722</v>
      </c>
      <c r="S2469" s="9" t="str">
        <f>LEFT(P2469, SEARCH("/",P2469,1)-1)</f>
        <v>music</v>
      </c>
      <c r="T2469" s="9" t="str">
        <f>RIGHT(P2469,LEN(P2469)-SEARCH("/",P2469,1))</f>
        <v>indie rock</v>
      </c>
    </row>
    <row r="2470" spans="1:20" ht="30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9">
        <f>(((I2470/60)/60/24)+DATE(1970,1,1)+(-5/24))</f>
        <v>41210</v>
      </c>
      <c r="K2470">
        <v>1348285321</v>
      </c>
      <c r="L2470" s="19">
        <f>(((K2470/60)/60/24)+DATE(1970,1,1)+(-5/24))</f>
        <v>41173.945844907401</v>
      </c>
      <c r="M2470" t="b">
        <v>0</v>
      </c>
      <c r="N2470">
        <v>58</v>
      </c>
      <c r="O2470" t="b">
        <v>1</v>
      </c>
      <c r="P2470" t="s">
        <v>8279</v>
      </c>
      <c r="Q2470" s="5">
        <f>E2470/D2470</f>
        <v>1.0721700000000001</v>
      </c>
      <c r="R2470" s="8">
        <f>E2470/N2470</f>
        <v>36.97137931034483</v>
      </c>
      <c r="S2470" s="9" t="str">
        <f>LEFT(P2470, SEARCH("/",P2470,1)-1)</f>
        <v>music</v>
      </c>
      <c r="T2470" s="9" t="str">
        <f>RIGHT(P2470,LEN(P2470)-SEARCH("/",P2470,1))</f>
        <v>indie rock</v>
      </c>
    </row>
    <row r="2471" spans="1:20" ht="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9">
        <f>(((I2471/60)/60/24)+DATE(1970,1,1)+(-5/24))</f>
        <v>40582.221400462957</v>
      </c>
      <c r="K2471">
        <v>1295000329</v>
      </c>
      <c r="L2471" s="19">
        <f>(((K2471/60)/60/24)+DATE(1970,1,1)+(-5/24))</f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5">
        <f>E2471/D2471</f>
        <v>1.1366666666666667</v>
      </c>
      <c r="R2471" s="8">
        <f>E2471/N2471</f>
        <v>29.021276595744681</v>
      </c>
      <c r="S2471" s="9" t="str">
        <f>LEFT(P2471, SEARCH("/",P2471,1)-1)</f>
        <v>music</v>
      </c>
      <c r="T2471" s="9" t="str">
        <f>RIGHT(P2471,LEN(P2471)-SEARCH("/",P2471,1))</f>
        <v>indie rock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9">
        <f>(((I2472/60)/60/24)+DATE(1970,1,1)+(-5/24))</f>
        <v>41052.866377314815</v>
      </c>
      <c r="K2472">
        <v>1335232055</v>
      </c>
      <c r="L2472" s="19">
        <f>(((K2472/60)/60/24)+DATE(1970,1,1)+(-5/24))</f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5">
        <f>E2472/D2472</f>
        <v>1.0316400000000001</v>
      </c>
      <c r="R2472" s="8">
        <f>E2472/N2472</f>
        <v>28.65666666666667</v>
      </c>
      <c r="S2472" s="9" t="str">
        <f>LEFT(P2472, SEARCH("/",P2472,1)-1)</f>
        <v>music</v>
      </c>
      <c r="T2472" s="9" t="str">
        <f>RIGHT(P2472,LEN(P2472)-SEARCH("/",P2472,1))</f>
        <v>indie rock</v>
      </c>
    </row>
    <row r="2473" spans="1:20" ht="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9">
        <f>(((I2473/60)/60/24)+DATE(1970,1,1)+(-5/24))</f>
        <v>40933.784629629627</v>
      </c>
      <c r="K2473">
        <v>1324079392</v>
      </c>
      <c r="L2473" s="19">
        <f>(((K2473/60)/60/24)+DATE(1970,1,1)+(-5/24))</f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5">
        <f>E2473/D2473</f>
        <v>1.28</v>
      </c>
      <c r="R2473" s="8">
        <f>E2473/N2473</f>
        <v>37.647058823529413</v>
      </c>
      <c r="S2473" s="9" t="str">
        <f>LEFT(P2473, SEARCH("/",P2473,1)-1)</f>
        <v>music</v>
      </c>
      <c r="T2473" s="9" t="str">
        <f>RIGHT(P2473,LEN(P2473)-SEARCH("/",P2473,1))</f>
        <v>indie rock</v>
      </c>
    </row>
    <row r="2474" spans="1:20" ht="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9">
        <f>(((I2474/60)/60/24)+DATE(1970,1,1)+(-5/24))</f>
        <v>40424.835416666661</v>
      </c>
      <c r="K2474">
        <v>1277433980</v>
      </c>
      <c r="L2474" s="19">
        <f>(((K2474/60)/60/24)+DATE(1970,1,1)+(-5/24))</f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5">
        <f>E2474/D2474</f>
        <v>1.3576026666666667</v>
      </c>
      <c r="R2474" s="8">
        <f>E2474/N2474</f>
        <v>97.904038461538462</v>
      </c>
      <c r="S2474" s="9" t="str">
        <f>LEFT(P2474, SEARCH("/",P2474,1)-1)</f>
        <v>music</v>
      </c>
      <c r="T2474" s="9" t="str">
        <f>RIGHT(P2474,LEN(P2474)-SEARCH("/",P2474,1))</f>
        <v>indie rock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9">
        <f>(((I2475/60)/60/24)+DATE(1970,1,1)+(-5/24))</f>
        <v>41223.581817129627</v>
      </c>
      <c r="K2475">
        <v>1349978269</v>
      </c>
      <c r="L2475" s="19">
        <f>(((K2475/60)/60/24)+DATE(1970,1,1)+(-5/24))</f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5">
        <f>E2475/D2475</f>
        <v>1</v>
      </c>
      <c r="R2475" s="8">
        <f>E2475/N2475</f>
        <v>42.553191489361701</v>
      </c>
      <c r="S2475" s="9" t="str">
        <f>LEFT(P2475, SEARCH("/",P2475,1)-1)</f>
        <v>music</v>
      </c>
      <c r="T2475" s="9" t="str">
        <f>RIGHT(P2475,LEN(P2475)-SEARCH("/",P2475,1))</f>
        <v>indie rock</v>
      </c>
    </row>
    <row r="2476" spans="1:20" ht="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9">
        <f>(((I2476/60)/60/24)+DATE(1970,1,1)+(-5/24))</f>
        <v>40461.80296296296</v>
      </c>
      <c r="K2476">
        <v>1282868176</v>
      </c>
      <c r="L2476" s="19">
        <f>(((K2476/60)/60/24)+DATE(1970,1,1)+(-5/24))</f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5">
        <f>E2476/D2476</f>
        <v>1.0000360000000001</v>
      </c>
      <c r="R2476" s="8">
        <f>E2476/N2476</f>
        <v>131.58368421052631</v>
      </c>
      <c r="S2476" s="9" t="str">
        <f>LEFT(P2476, SEARCH("/",P2476,1)-1)</f>
        <v>music</v>
      </c>
      <c r="T2476" s="9" t="str">
        <f>RIGHT(P2476,LEN(P2476)-SEARCH("/",P2476,1))</f>
        <v>indie rock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9">
        <f>(((I2477/60)/60/24)+DATE(1970,1,1)+(-5/24))</f>
        <v>40369.708333333328</v>
      </c>
      <c r="K2477">
        <v>1273647255</v>
      </c>
      <c r="L2477" s="19">
        <f>(((K2477/60)/60/24)+DATE(1970,1,1)+(-5/24))</f>
        <v>40310.079340277778</v>
      </c>
      <c r="M2477" t="b">
        <v>0</v>
      </c>
      <c r="N2477">
        <v>81</v>
      </c>
      <c r="O2477" t="b">
        <v>1</v>
      </c>
      <c r="P2477" t="s">
        <v>8279</v>
      </c>
      <c r="Q2477" s="5">
        <f>E2477/D2477</f>
        <v>1.0471999999999999</v>
      </c>
      <c r="R2477" s="8">
        <f>E2477/N2477</f>
        <v>32.320987654320987</v>
      </c>
      <c r="S2477" s="9" t="str">
        <f>LEFT(P2477, SEARCH("/",P2477,1)-1)</f>
        <v>music</v>
      </c>
      <c r="T2477" s="9" t="str">
        <f>RIGHT(P2477,LEN(P2477)-SEARCH("/",P2477,1))</f>
        <v>indie rock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9">
        <f>(((I2478/60)/60/24)+DATE(1970,1,1)+(-5/24))</f>
        <v>41946.161689814813</v>
      </c>
      <c r="K2478">
        <v>1412149970</v>
      </c>
      <c r="L2478" s="19">
        <f>(((K2478/60)/60/24)+DATE(1970,1,1)+(-5/24))</f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5">
        <f>E2478/D2478</f>
        <v>1.050225</v>
      </c>
      <c r="R2478" s="8">
        <f>E2478/N2478</f>
        <v>61.103999999999999</v>
      </c>
      <c r="S2478" s="9" t="str">
        <f>LEFT(P2478, SEARCH("/",P2478,1)-1)</f>
        <v>music</v>
      </c>
      <c r="T2478" s="9" t="str">
        <f>RIGHT(P2478,LEN(P2478)-SEARCH("/",P2478,1))</f>
        <v>indie rock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9">
        <f>(((I2479/60)/60/24)+DATE(1970,1,1)+(-5/24))</f>
        <v>41133.483159722222</v>
      </c>
      <c r="K2479">
        <v>1340901345</v>
      </c>
      <c r="L2479" s="19">
        <f>(((K2479/60)/60/24)+DATE(1970,1,1)+(-5/24))</f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5">
        <f>E2479/D2479</f>
        <v>1.7133333333333334</v>
      </c>
      <c r="R2479" s="8">
        <f>E2479/N2479</f>
        <v>31.341463414634145</v>
      </c>
      <c r="S2479" s="9" t="str">
        <f>LEFT(P2479, SEARCH("/",P2479,1)-1)</f>
        <v>music</v>
      </c>
      <c r="T2479" s="9" t="str">
        <f>RIGHT(P2479,LEN(P2479)-SEARCH("/",P2479,1))</f>
        <v>indie rock</v>
      </c>
    </row>
    <row r="2480" spans="1:20" ht="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9">
        <f>(((I2480/60)/60/24)+DATE(1970,1,1)+(-5/24))</f>
        <v>41287.742048611108</v>
      </c>
      <c r="K2480">
        <v>1355525313</v>
      </c>
      <c r="L2480" s="19">
        <f>(((K2480/60)/60/24)+DATE(1970,1,1)+(-5/24))</f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5">
        <f>E2480/D2480</f>
        <v>1.2749999999999999</v>
      </c>
      <c r="R2480" s="8">
        <f>E2480/N2480</f>
        <v>129.1139240506329</v>
      </c>
      <c r="S2480" s="9" t="str">
        <f>LEFT(P2480, SEARCH("/",P2480,1)-1)</f>
        <v>music</v>
      </c>
      <c r="T2480" s="9" t="str">
        <f>RIGHT(P2480,LEN(P2480)-SEARCH("/",P2480,1))</f>
        <v>indie rock</v>
      </c>
    </row>
    <row r="2481" spans="1:20" ht="30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9">
        <f>(((I2481/60)/60/24)+DATE(1970,1,1)+(-5/24))</f>
        <v>41117.875</v>
      </c>
      <c r="K2481">
        <v>1342545994</v>
      </c>
      <c r="L2481" s="19">
        <f>(((K2481/60)/60/24)+DATE(1970,1,1)+(-5/24))</f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5">
        <f>E2481/D2481</f>
        <v>1.3344333333333334</v>
      </c>
      <c r="R2481" s="8">
        <f>E2481/N2481</f>
        <v>25.020624999999999</v>
      </c>
      <c r="S2481" s="9" t="str">
        <f>LEFT(P2481, SEARCH("/",P2481,1)-1)</f>
        <v>music</v>
      </c>
      <c r="T2481" s="9" t="str">
        <f>RIGHT(P2481,LEN(P2481)-SEARCH("/",P2481,1))</f>
        <v>indie rock</v>
      </c>
    </row>
    <row r="2482" spans="1:20" ht="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9">
        <f>(((I2482/60)/60/24)+DATE(1970,1,1)+(-5/24))</f>
        <v>42287.727824074071</v>
      </c>
      <c r="K2482">
        <v>1439332084</v>
      </c>
      <c r="L2482" s="19">
        <f>(((K2482/60)/60/24)+DATE(1970,1,1)+(-5/24))</f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5">
        <f>E2482/D2482</f>
        <v>1</v>
      </c>
      <c r="R2482" s="8">
        <f>E2482/N2482</f>
        <v>250</v>
      </c>
      <c r="S2482" s="9" t="str">
        <f>LEFT(P2482, SEARCH("/",P2482,1)-1)</f>
        <v>music</v>
      </c>
      <c r="T2482" s="9" t="str">
        <f>RIGHT(P2482,LEN(P2482)-SEARCH("/",P2482,1))</f>
        <v>indie rock</v>
      </c>
    </row>
    <row r="2483" spans="1:20" ht="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9">
        <f>(((I2483/60)/60/24)+DATE(1970,1,1)+(-5/24))</f>
        <v>41029.437592592592</v>
      </c>
      <c r="K2483">
        <v>1333207808</v>
      </c>
      <c r="L2483" s="19">
        <f>(((K2483/60)/60/24)+DATE(1970,1,1)+(-5/24))</f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5">
        <f>E2483/D2483</f>
        <v>1.1291099999999998</v>
      </c>
      <c r="R2483" s="8">
        <f>E2483/N2483</f>
        <v>47.541473684210523</v>
      </c>
      <c r="S2483" s="9" t="str">
        <f>LEFT(P2483, SEARCH("/",P2483,1)-1)</f>
        <v>music</v>
      </c>
      <c r="T2483" s="9" t="str">
        <f>RIGHT(P2483,LEN(P2483)-SEARCH("/",P2483,1))</f>
        <v>indie rock</v>
      </c>
    </row>
    <row r="2484" spans="1:20" ht="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9">
        <f>(((I2484/60)/60/24)+DATE(1970,1,1)+(-5/24))</f>
        <v>40756.573877314811</v>
      </c>
      <c r="K2484">
        <v>1308336383</v>
      </c>
      <c r="L2484" s="19">
        <f>(((K2484/60)/60/24)+DATE(1970,1,1)+(-5/24))</f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5">
        <f>E2484/D2484</f>
        <v>1.0009999999999999</v>
      </c>
      <c r="R2484" s="8">
        <f>E2484/N2484</f>
        <v>40.04</v>
      </c>
      <c r="S2484" s="9" t="str">
        <f>LEFT(P2484, SEARCH("/",P2484,1)-1)</f>
        <v>music</v>
      </c>
      <c r="T2484" s="9" t="str">
        <f>RIGHT(P2484,LEN(P2484)-SEARCH("/",P2484,1))</f>
        <v>indie rock</v>
      </c>
    </row>
    <row r="2485" spans="1:20" ht="30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9">
        <f>(((I2485/60)/60/24)+DATE(1970,1,1)+(-5/24))</f>
        <v>41030.500034722223</v>
      </c>
      <c r="K2485">
        <v>1330711203</v>
      </c>
      <c r="L2485" s="19">
        <f>(((K2485/60)/60/24)+DATE(1970,1,1)+(-5/24))</f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5">
        <f>E2485/D2485</f>
        <v>1.1372727272727272</v>
      </c>
      <c r="R2485" s="8">
        <f>E2485/N2485</f>
        <v>65.84210526315789</v>
      </c>
      <c r="S2485" s="9" t="str">
        <f>LEFT(P2485, SEARCH("/",P2485,1)-1)</f>
        <v>music</v>
      </c>
      <c r="T2485" s="9" t="str">
        <f>RIGHT(P2485,LEN(P2485)-SEARCH("/",P2485,1))</f>
        <v>indie rock</v>
      </c>
    </row>
    <row r="2486" spans="1:20" ht="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9">
        <f>(((I2486/60)/60/24)+DATE(1970,1,1)+(-5/24))</f>
        <v>40801.708368055552</v>
      </c>
      <c r="K2486">
        <v>1313532003</v>
      </c>
      <c r="L2486" s="19">
        <f>(((K2486/60)/60/24)+DATE(1970,1,1)+(-5/24))</f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5">
        <f>E2486/D2486</f>
        <v>1.1931742857142855</v>
      </c>
      <c r="R2486" s="8">
        <f>E2486/N2486</f>
        <v>46.401222222222216</v>
      </c>
      <c r="S2486" s="9" t="str">
        <f>LEFT(P2486, SEARCH("/",P2486,1)-1)</f>
        <v>music</v>
      </c>
      <c r="T2486" s="9" t="str">
        <f>RIGHT(P2486,LEN(P2486)-SEARCH("/",P2486,1))</f>
        <v>indie rock</v>
      </c>
    </row>
    <row r="2487" spans="1:20" ht="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9">
        <f>(((I2487/60)/60/24)+DATE(1970,1,1)+(-5/24))</f>
        <v>40828.790266203701</v>
      </c>
      <c r="K2487">
        <v>1315439879</v>
      </c>
      <c r="L2487" s="19">
        <f>(((K2487/60)/60/24)+DATE(1970,1,1)+(-5/24))</f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5">
        <f>E2487/D2487</f>
        <v>1.0325</v>
      </c>
      <c r="R2487" s="8">
        <f>E2487/N2487</f>
        <v>50.365853658536587</v>
      </c>
      <c r="S2487" s="9" t="str">
        <f>LEFT(P2487, SEARCH("/",P2487,1)-1)</f>
        <v>music</v>
      </c>
      <c r="T2487" s="9" t="str">
        <f>RIGHT(P2487,LEN(P2487)-SEARCH("/",P2487,1))</f>
        <v>indie rock</v>
      </c>
    </row>
    <row r="2488" spans="1:20" ht="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9">
        <f>(((I2488/60)/60/24)+DATE(1970,1,1)+(-5/24))</f>
        <v>41021.499722222223</v>
      </c>
      <c r="K2488">
        <v>1332521976</v>
      </c>
      <c r="L2488" s="19">
        <f>(((K2488/60)/60/24)+DATE(1970,1,1)+(-5/24))</f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5">
        <f>E2488/D2488</f>
        <v>2.6566666666666667</v>
      </c>
      <c r="R2488" s="8">
        <f>E2488/N2488</f>
        <v>26.566666666666666</v>
      </c>
      <c r="S2488" s="9" t="str">
        <f>LEFT(P2488, SEARCH("/",P2488,1)-1)</f>
        <v>music</v>
      </c>
      <c r="T2488" s="9" t="str">
        <f>RIGHT(P2488,LEN(P2488)-SEARCH("/",P2488,1))</f>
        <v>indie rock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9">
        <f>(((I2489/60)/60/24)+DATE(1970,1,1)+(-5/24))</f>
        <v>41055.874965277777</v>
      </c>
      <c r="K2489">
        <v>1335491997</v>
      </c>
      <c r="L2489" s="19">
        <f>(((K2489/60)/60/24)+DATE(1970,1,1)+(-5/24))</f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5">
        <f>E2489/D2489</f>
        <v>1.0005066666666667</v>
      </c>
      <c r="R2489" s="8">
        <f>E2489/N2489</f>
        <v>39.493684210526318</v>
      </c>
      <c r="S2489" s="9" t="str">
        <f>LEFT(P2489, SEARCH("/",P2489,1)-1)</f>
        <v>music</v>
      </c>
      <c r="T2489" s="9" t="str">
        <f>RIGHT(P2489,LEN(P2489)-SEARCH("/",P2489,1))</f>
        <v>indie rock</v>
      </c>
    </row>
    <row r="2490" spans="1:20" ht="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9">
        <f>(((I2490/60)/60/24)+DATE(1970,1,1)+(-5/24))</f>
        <v>40863.466527777775</v>
      </c>
      <c r="K2490">
        <v>1318864308</v>
      </c>
      <c r="L2490" s="19">
        <f>(((K2490/60)/60/24)+DATE(1970,1,1)+(-5/24))</f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5">
        <f>E2490/D2490</f>
        <v>1.0669999999999999</v>
      </c>
      <c r="R2490" s="8">
        <f>E2490/N2490</f>
        <v>49.246153846153845</v>
      </c>
      <c r="S2490" s="9" t="str">
        <f>LEFT(P2490, SEARCH("/",P2490,1)-1)</f>
        <v>music</v>
      </c>
      <c r="T2490" s="9" t="str">
        <f>RIGHT(P2490,LEN(P2490)-SEARCH("/",P2490,1))</f>
        <v>indie rock</v>
      </c>
    </row>
    <row r="2491" spans="1:20" ht="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9">
        <f>(((I2491/60)/60/24)+DATE(1970,1,1)+(-5/24))</f>
        <v>41403.481932870367</v>
      </c>
      <c r="K2491">
        <v>1365525239</v>
      </c>
      <c r="L2491" s="19">
        <f>(((K2491/60)/60/24)+DATE(1970,1,1)+(-5/24))</f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5">
        <f>E2491/D2491</f>
        <v>1.3367142857142857</v>
      </c>
      <c r="R2491" s="8">
        <f>E2491/N2491</f>
        <v>62.38</v>
      </c>
      <c r="S2491" s="9" t="str">
        <f>LEFT(P2491, SEARCH("/",P2491,1)-1)</f>
        <v>music</v>
      </c>
      <c r="T2491" s="9" t="str">
        <f>RIGHT(P2491,LEN(P2491)-SEARCH("/",P2491,1))</f>
        <v>indie rock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9">
        <f>(((I2492/60)/60/24)+DATE(1970,1,1)+(-5/24))</f>
        <v>41083.019398148142</v>
      </c>
      <c r="K2492">
        <v>1335245276</v>
      </c>
      <c r="L2492" s="19">
        <f>(((K2492/60)/60/24)+DATE(1970,1,1)+(-5/24))</f>
        <v>41023.019398148142</v>
      </c>
      <c r="M2492" t="b">
        <v>0</v>
      </c>
      <c r="N2492">
        <v>16</v>
      </c>
      <c r="O2492" t="b">
        <v>1</v>
      </c>
      <c r="P2492" t="s">
        <v>8279</v>
      </c>
      <c r="Q2492" s="5">
        <f>E2492/D2492</f>
        <v>1.214</v>
      </c>
      <c r="R2492" s="8">
        <f>E2492/N2492</f>
        <v>37.9375</v>
      </c>
      <c r="S2492" s="9" t="str">
        <f>LEFT(P2492, SEARCH("/",P2492,1)-1)</f>
        <v>music</v>
      </c>
      <c r="T2492" s="9" t="str">
        <f>RIGHT(P2492,LEN(P2492)-SEARCH("/",P2492,1))</f>
        <v>indie rock</v>
      </c>
    </row>
    <row r="2493" spans="1:20" ht="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9">
        <f>(((I2493/60)/60/24)+DATE(1970,1,1)+(-5/24))</f>
        <v>40558.868749999994</v>
      </c>
      <c r="K2493">
        <v>1293739714</v>
      </c>
      <c r="L2493" s="19">
        <f>(((K2493/60)/60/24)+DATE(1970,1,1)+(-5/24))</f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5">
        <f>E2493/D2493</f>
        <v>1.032</v>
      </c>
      <c r="R2493" s="8">
        <f>E2493/N2493</f>
        <v>51.6</v>
      </c>
      <c r="S2493" s="9" t="str">
        <f>LEFT(P2493, SEARCH("/",P2493,1)-1)</f>
        <v>music</v>
      </c>
      <c r="T2493" s="9" t="str">
        <f>RIGHT(P2493,LEN(P2493)-SEARCH("/",P2493,1))</f>
        <v>indie rock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9">
        <f>(((I2494/60)/60/24)+DATE(1970,1,1)+(-5/24))</f>
        <v>41076.207638888889</v>
      </c>
      <c r="K2494">
        <v>1335397188</v>
      </c>
      <c r="L2494" s="19">
        <f>(((K2494/60)/60/24)+DATE(1970,1,1)+(-5/24))</f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5">
        <f>E2494/D2494</f>
        <v>1.25</v>
      </c>
      <c r="R2494" s="8">
        <f>E2494/N2494</f>
        <v>27.777777777777779</v>
      </c>
      <c r="S2494" s="9" t="str">
        <f>LEFT(P2494, SEARCH("/",P2494,1)-1)</f>
        <v>music</v>
      </c>
      <c r="T2494" s="9" t="str">
        <f>RIGHT(P2494,LEN(P2494)-SEARCH("/",P2494,1))</f>
        <v>indie rock</v>
      </c>
    </row>
    <row r="2495" spans="1:20" ht="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9">
        <f>(((I2495/60)/60/24)+DATE(1970,1,1)+(-5/24))</f>
        <v>41392.959953703699</v>
      </c>
      <c r="K2495">
        <v>1363320140</v>
      </c>
      <c r="L2495" s="19">
        <f>(((K2495/60)/60/24)+DATE(1970,1,1)+(-5/24))</f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5">
        <f>E2495/D2495</f>
        <v>1.2869999999999999</v>
      </c>
      <c r="R2495" s="8">
        <f>E2495/N2495</f>
        <v>99.382239382239376</v>
      </c>
      <c r="S2495" s="9" t="str">
        <f>LEFT(P2495, SEARCH("/",P2495,1)-1)</f>
        <v>music</v>
      </c>
      <c r="T2495" s="9" t="str">
        <f>RIGHT(P2495,LEN(P2495)-SEARCH("/",P2495,1))</f>
        <v>indie rock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9">
        <f>(((I2496/60)/60/24)+DATE(1970,1,1)+(-5/24))</f>
        <v>41052.436851851846</v>
      </c>
      <c r="K2496">
        <v>1335194944</v>
      </c>
      <c r="L2496" s="19">
        <f>(((K2496/60)/60/24)+DATE(1970,1,1)+(-5/24))</f>
        <v>41022.436851851846</v>
      </c>
      <c r="M2496" t="b">
        <v>0</v>
      </c>
      <c r="N2496">
        <v>39</v>
      </c>
      <c r="O2496" t="b">
        <v>1</v>
      </c>
      <c r="P2496" t="s">
        <v>8279</v>
      </c>
      <c r="Q2496" s="5">
        <f>E2496/D2496</f>
        <v>1.0100533333333332</v>
      </c>
      <c r="R2496" s="8">
        <f>E2496/N2496</f>
        <v>38.848205128205123</v>
      </c>
      <c r="S2496" s="9" t="str">
        <f>LEFT(P2496, SEARCH("/",P2496,1)-1)</f>
        <v>music</v>
      </c>
      <c r="T2496" s="9" t="str">
        <f>RIGHT(P2496,LEN(P2496)-SEARCH("/",P2496,1))</f>
        <v>indie rock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9">
        <f>(((I2497/60)/60/24)+DATE(1970,1,1)+(-5/24))</f>
        <v>41066.738136574073</v>
      </c>
      <c r="K2497">
        <v>1336430575</v>
      </c>
      <c r="L2497" s="19">
        <f>(((K2497/60)/60/24)+DATE(1970,1,1)+(-5/24))</f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5">
        <f>E2497/D2497</f>
        <v>1.2753666666666665</v>
      </c>
      <c r="R2497" s="8">
        <f>E2497/N2497</f>
        <v>45.548809523809524</v>
      </c>
      <c r="S2497" s="9" t="str">
        <f>LEFT(P2497, SEARCH("/",P2497,1)-1)</f>
        <v>music</v>
      </c>
      <c r="T2497" s="9" t="str">
        <f>RIGHT(P2497,LEN(P2497)-SEARCH("/",P2497,1))</f>
        <v>indie rock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9">
        <f>(((I2498/60)/60/24)+DATE(1970,1,1)+(-5/24))</f>
        <v>41362.746435185181</v>
      </c>
      <c r="K2498">
        <v>1361577292</v>
      </c>
      <c r="L2498" s="19">
        <f>(((K2498/60)/60/24)+DATE(1970,1,1)+(-5/24))</f>
        <v>41327.788101851853</v>
      </c>
      <c r="M2498" t="b">
        <v>0</v>
      </c>
      <c r="N2498">
        <v>10</v>
      </c>
      <c r="O2498" t="b">
        <v>1</v>
      </c>
      <c r="P2498" t="s">
        <v>8279</v>
      </c>
      <c r="Q2498" s="5">
        <f>E2498/D2498</f>
        <v>1</v>
      </c>
      <c r="R2498" s="8">
        <f>E2498/N2498</f>
        <v>600</v>
      </c>
      <c r="S2498" s="9" t="str">
        <f>LEFT(P2498, SEARCH("/",P2498,1)-1)</f>
        <v>music</v>
      </c>
      <c r="T2498" s="9" t="str">
        <f>RIGHT(P2498,LEN(P2498)-SEARCH("/",P2498,1))</f>
        <v>indie rock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9">
        <f>(((I2499/60)/60/24)+DATE(1970,1,1)+(-5/24))</f>
        <v>40760.670578703699</v>
      </c>
      <c r="K2499">
        <v>1309986338</v>
      </c>
      <c r="L2499" s="19">
        <f>(((K2499/60)/60/24)+DATE(1970,1,1)+(-5/24))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5">
        <f>E2499/D2499</f>
        <v>1.127715</v>
      </c>
      <c r="R2499" s="8">
        <f>E2499/N2499</f>
        <v>80.551071428571419</v>
      </c>
      <c r="S2499" s="9" t="str">
        <f>LEFT(P2499, SEARCH("/",P2499,1)-1)</f>
        <v>music</v>
      </c>
      <c r="T2499" s="9" t="str">
        <f>RIGHT(P2499,LEN(P2499)-SEARCH("/",P2499,1))</f>
        <v>indie rock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9">
        <f>(((I2500/60)/60/24)+DATE(1970,1,1)+(-5/24))</f>
        <v>42031.759108796294</v>
      </c>
      <c r="K2500">
        <v>1421190787</v>
      </c>
      <c r="L2500" s="19">
        <f>(((K2500/60)/60/24)+DATE(1970,1,1)+(-5/24))</f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5">
        <f>E2500/D2500</f>
        <v>1.056</v>
      </c>
      <c r="R2500" s="8">
        <f>E2500/N2500</f>
        <v>52.8</v>
      </c>
      <c r="S2500" s="9" t="str">
        <f>LEFT(P2500, SEARCH("/",P2500,1)-1)</f>
        <v>music</v>
      </c>
      <c r="T2500" s="9" t="str">
        <f>RIGHT(P2500,LEN(P2500)-SEARCH("/",P2500,1))</f>
        <v>indie rock</v>
      </c>
    </row>
    <row r="2501" spans="1:20" ht="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9">
        <f>(((I2501/60)/60/24)+DATE(1970,1,1)+(-5/24))</f>
        <v>41274.541666666664</v>
      </c>
      <c r="K2501">
        <v>1352820837</v>
      </c>
      <c r="L2501" s="19">
        <f>(((K2501/60)/60/24)+DATE(1970,1,1)+(-5/24))</f>
        <v>41226.440243055549</v>
      </c>
      <c r="M2501" t="b">
        <v>0</v>
      </c>
      <c r="N2501">
        <v>170</v>
      </c>
      <c r="O2501" t="b">
        <v>1</v>
      </c>
      <c r="P2501" t="s">
        <v>8279</v>
      </c>
      <c r="Q2501" s="5">
        <f>E2501/D2501</f>
        <v>2.0262500000000001</v>
      </c>
      <c r="R2501" s="8">
        <f>E2501/N2501</f>
        <v>47.676470588235297</v>
      </c>
      <c r="S2501" s="9" t="str">
        <f>LEFT(P2501, SEARCH("/",P2501,1)-1)</f>
        <v>music</v>
      </c>
      <c r="T2501" s="9" t="str">
        <f>RIGHT(P2501,LEN(P2501)-SEARCH("/",P2501,1))</f>
        <v>indie rock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9">
        <f>(((I2502/60)/60/24)+DATE(1970,1,1)+(-5/24))</f>
        <v>41083.564525462964</v>
      </c>
      <c r="K2502">
        <v>1337884375</v>
      </c>
      <c r="L2502" s="19">
        <f>(((K2502/60)/60/24)+DATE(1970,1,1)+(-5/24))</f>
        <v>41053.564525462964</v>
      </c>
      <c r="M2502" t="b">
        <v>0</v>
      </c>
      <c r="N2502">
        <v>29</v>
      </c>
      <c r="O2502" t="b">
        <v>1</v>
      </c>
      <c r="P2502" t="s">
        <v>8279</v>
      </c>
      <c r="Q2502" s="5">
        <f>E2502/D2502</f>
        <v>1.1333333333333333</v>
      </c>
      <c r="R2502" s="8">
        <f>E2502/N2502</f>
        <v>23.448275862068964</v>
      </c>
      <c r="S2502" s="9" t="str">
        <f>LEFT(P2502, SEARCH("/",P2502,1)-1)</f>
        <v>music</v>
      </c>
      <c r="T2502" s="9" t="str">
        <f>RIGHT(P2502,LEN(P2502)-SEARCH("/",P2502,1))</f>
        <v>indie rock</v>
      </c>
    </row>
    <row r="2503" spans="1:20" ht="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9">
        <f>(((I2503/60)/60/24)+DATE(1970,1,1)+(-5/24))</f>
        <v>42274.568333333329</v>
      </c>
      <c r="K2503">
        <v>1440787104</v>
      </c>
      <c r="L2503" s="19">
        <f>(((K2503/60)/60/24)+DATE(1970,1,1)+(-5/24))</f>
        <v>42244.568333333329</v>
      </c>
      <c r="M2503" t="b">
        <v>0</v>
      </c>
      <c r="N2503">
        <v>7</v>
      </c>
      <c r="O2503" t="b">
        <v>0</v>
      </c>
      <c r="P2503" t="s">
        <v>8299</v>
      </c>
      <c r="Q2503" s="5">
        <f>E2503/D2503</f>
        <v>2.5545454545454545E-2</v>
      </c>
      <c r="R2503" s="8">
        <f>E2503/N2503</f>
        <v>40.142857142857146</v>
      </c>
      <c r="S2503" s="9" t="str">
        <f>LEFT(P2503, SEARCH("/",P2503,1)-1)</f>
        <v>food</v>
      </c>
      <c r="T2503" s="9" t="str">
        <f>RIGHT(P2503,LEN(P2503)-SEARCH("/",P2503,1))</f>
        <v>restaurants</v>
      </c>
    </row>
    <row r="2504" spans="1:20" ht="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9">
        <f>(((I2504/60)/60/24)+DATE(1970,1,1)+(-5/24))</f>
        <v>41903.617106481477</v>
      </c>
      <c r="K2504">
        <v>1407440918</v>
      </c>
      <c r="L2504" s="19">
        <f>(((K2504/60)/60/24)+DATE(1970,1,1)+(-5/24))</f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5">
        <f>E2504/D2504</f>
        <v>7.8181818181818181E-4</v>
      </c>
      <c r="R2504" s="8">
        <f>E2504/N2504</f>
        <v>17.2</v>
      </c>
      <c r="S2504" s="9" t="str">
        <f>LEFT(P2504, SEARCH("/",P2504,1)-1)</f>
        <v>food</v>
      </c>
      <c r="T2504" s="9" t="str">
        <f>RIGHT(P2504,LEN(P2504)-SEARCH("/",P2504,1))</f>
        <v>restaurants</v>
      </c>
    </row>
    <row r="2505" spans="1:20" ht="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9">
        <f>(((I2505/60)/60/24)+DATE(1970,1,1)+(-5/24))</f>
        <v>42528.67083333333</v>
      </c>
      <c r="K2505">
        <v>1462743308</v>
      </c>
      <c r="L2505" s="19">
        <f>(((K2505/60)/60/24)+DATE(1970,1,1)+(-5/24))</f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5">
        <f>E2505/D2505</f>
        <v>0</v>
      </c>
      <c r="R2505" s="8" t="e">
        <f>E2505/N2505</f>
        <v>#DIV/0!</v>
      </c>
      <c r="S2505" s="9" t="str">
        <f>LEFT(P2505, SEARCH("/",P2505,1)-1)</f>
        <v>food</v>
      </c>
      <c r="T2505" s="9" t="str">
        <f>RIGHT(P2505,LEN(P2505)-SEARCH("/",P2505,1))</f>
        <v>restaurants</v>
      </c>
    </row>
    <row r="2506" spans="1:20" ht="30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9">
        <f>(((I2506/60)/60/24)+DATE(1970,1,1)+(-5/24))</f>
        <v>41957.848773148151</v>
      </c>
      <c r="K2506">
        <v>1413418934</v>
      </c>
      <c r="L2506" s="19">
        <f>(((K2506/60)/60/24)+DATE(1970,1,1)+(-5/24))</f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5">
        <f>E2506/D2506</f>
        <v>0</v>
      </c>
      <c r="R2506" s="8" t="e">
        <f>E2506/N2506</f>
        <v>#DIV/0!</v>
      </c>
      <c r="S2506" s="9" t="str">
        <f>LEFT(P2506, SEARCH("/",P2506,1)-1)</f>
        <v>food</v>
      </c>
      <c r="T2506" s="9" t="str">
        <f>RIGHT(P2506,LEN(P2506)-SEARCH("/",P2506,1))</f>
        <v>restaurants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9">
        <f>(((I2507/60)/60/24)+DATE(1970,1,1)+(-5/24))</f>
        <v>42076.80574074074</v>
      </c>
      <c r="K2507">
        <v>1423704016</v>
      </c>
      <c r="L2507" s="19">
        <f>(((K2507/60)/60/24)+DATE(1970,1,1)+(-5/24))</f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5">
        <f>E2507/D2507</f>
        <v>0</v>
      </c>
      <c r="R2507" s="8" t="e">
        <f>E2507/N2507</f>
        <v>#DIV/0!</v>
      </c>
      <c r="S2507" s="9" t="str">
        <f>LEFT(P2507, SEARCH("/",P2507,1)-1)</f>
        <v>food</v>
      </c>
      <c r="T2507" s="9" t="str">
        <f>RIGHT(P2507,LEN(P2507)-SEARCH("/",P2507,1))</f>
        <v>restaurants</v>
      </c>
    </row>
    <row r="2508" spans="1:20" ht="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9">
        <f>(((I2508/60)/60/24)+DATE(1970,1,1)+(-5/24))</f>
        <v>42280.666666666664</v>
      </c>
      <c r="K2508">
        <v>1441955269</v>
      </c>
      <c r="L2508" s="19">
        <f>(((K2508/60)/60/24)+DATE(1970,1,1)+(-5/24))</f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5">
        <f>E2508/D2508</f>
        <v>6.0000000000000001E-3</v>
      </c>
      <c r="R2508" s="8">
        <f>E2508/N2508</f>
        <v>15</v>
      </c>
      <c r="S2508" s="9" t="str">
        <f>LEFT(P2508, SEARCH("/",P2508,1)-1)</f>
        <v>food</v>
      </c>
      <c r="T2508" s="9" t="str">
        <f>RIGHT(P2508,LEN(P2508)-SEARCH("/",P2508,1))</f>
        <v>restaurants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9">
        <f>(((I2509/60)/60/24)+DATE(1970,1,1)+(-5/24))</f>
        <v>42134.864629629628</v>
      </c>
      <c r="K2509">
        <v>1428716704</v>
      </c>
      <c r="L2509" s="19">
        <f>(((K2509/60)/60/24)+DATE(1970,1,1)+(-5/24))</f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5">
        <f>E2509/D2509</f>
        <v>0</v>
      </c>
      <c r="R2509" s="8" t="e">
        <f>E2509/N2509</f>
        <v>#DIV/0!</v>
      </c>
      <c r="S2509" s="9" t="str">
        <f>LEFT(P2509, SEARCH("/",P2509,1)-1)</f>
        <v>food</v>
      </c>
      <c r="T2509" s="9" t="str">
        <f>RIGHT(P2509,LEN(P2509)-SEARCH("/",P2509,1))</f>
        <v>restaurants</v>
      </c>
    </row>
    <row r="2510" spans="1:20" ht="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9">
        <f>(((I2510/60)/60/24)+DATE(1970,1,1)+(-5/24))</f>
        <v>41865.743449074071</v>
      </c>
      <c r="K2510">
        <v>1405464634</v>
      </c>
      <c r="L2510" s="19">
        <f>(((K2510/60)/60/24)+DATE(1970,1,1)+(-5/24))</f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5">
        <f>E2510/D2510</f>
        <v>0</v>
      </c>
      <c r="R2510" s="8" t="e">
        <f>E2510/N2510</f>
        <v>#DIV/0!</v>
      </c>
      <c r="S2510" s="9" t="str">
        <f>LEFT(P2510, SEARCH("/",P2510,1)-1)</f>
        <v>food</v>
      </c>
      <c r="T2510" s="9" t="str">
        <f>RIGHT(P2510,LEN(P2510)-SEARCH("/",P2510,1))</f>
        <v>restaurants</v>
      </c>
    </row>
    <row r="2511" spans="1:20" ht="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9">
        <f>(((I2511/60)/60/24)+DATE(1970,1,1)+(-5/24))</f>
        <v>42114.559594907405</v>
      </c>
      <c r="K2511">
        <v>1424719549</v>
      </c>
      <c r="L2511" s="19">
        <f>(((K2511/60)/60/24)+DATE(1970,1,1)+(-5/24))</f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5">
        <f>E2511/D2511</f>
        <v>1.0526315789473684E-2</v>
      </c>
      <c r="R2511" s="8">
        <f>E2511/N2511</f>
        <v>35.714285714285715</v>
      </c>
      <c r="S2511" s="9" t="str">
        <f>LEFT(P2511, SEARCH("/",P2511,1)-1)</f>
        <v>food</v>
      </c>
      <c r="T2511" s="9" t="str">
        <f>RIGHT(P2511,LEN(P2511)-SEARCH("/",P2511,1))</f>
        <v>restaurants</v>
      </c>
    </row>
    <row r="2512" spans="1:20" ht="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9">
        <f>(((I2512/60)/60/24)+DATE(1970,1,1)+(-5/24))</f>
        <v>42138.78902777777</v>
      </c>
      <c r="K2512">
        <v>1426463772</v>
      </c>
      <c r="L2512" s="19">
        <f>(((K2512/60)/60/24)+DATE(1970,1,1)+(-5/24))</f>
        <v>42078.78902777777</v>
      </c>
      <c r="M2512" t="b">
        <v>0</v>
      </c>
      <c r="N2512">
        <v>2</v>
      </c>
      <c r="O2512" t="b">
        <v>0</v>
      </c>
      <c r="P2512" t="s">
        <v>8299</v>
      </c>
      <c r="Q2512" s="5">
        <f>E2512/D2512</f>
        <v>1.5E-3</v>
      </c>
      <c r="R2512" s="8">
        <f>E2512/N2512</f>
        <v>37.5</v>
      </c>
      <c r="S2512" s="9" t="str">
        <f>LEFT(P2512, SEARCH("/",P2512,1)-1)</f>
        <v>food</v>
      </c>
      <c r="T2512" s="9" t="str">
        <f>RIGHT(P2512,LEN(P2512)-SEARCH("/",P2512,1))</f>
        <v>restaurants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9">
        <f>(((I2513/60)/60/24)+DATE(1970,1,1)+(-5/24))</f>
        <v>42401.238576388881</v>
      </c>
      <c r="K2513">
        <v>1451731413</v>
      </c>
      <c r="L2513" s="19">
        <f>(((K2513/60)/60/24)+DATE(1970,1,1)+(-5/24))</f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5">
        <f>E2513/D2513</f>
        <v>0</v>
      </c>
      <c r="R2513" s="8" t="e">
        <f>E2513/N2513</f>
        <v>#DIV/0!</v>
      </c>
      <c r="S2513" s="9" t="str">
        <f>LEFT(P2513, SEARCH("/",P2513,1)-1)</f>
        <v>food</v>
      </c>
      <c r="T2513" s="9" t="str">
        <f>RIGHT(P2513,LEN(P2513)-SEARCH("/",P2513,1))</f>
        <v>restaurants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9">
        <f>(((I2514/60)/60/24)+DATE(1970,1,1)+(-5/24))</f>
        <v>41986.668530092589</v>
      </c>
      <c r="K2514">
        <v>1417208561</v>
      </c>
      <c r="L2514" s="19">
        <f>(((K2514/60)/60/24)+DATE(1970,1,1)+(-5/24))</f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5">
        <f>E2514/D2514</f>
        <v>0</v>
      </c>
      <c r="R2514" s="8" t="e">
        <f>E2514/N2514</f>
        <v>#DIV/0!</v>
      </c>
      <c r="S2514" s="9" t="str">
        <f>LEFT(P2514, SEARCH("/",P2514,1)-1)</f>
        <v>food</v>
      </c>
      <c r="T2514" s="9" t="str">
        <f>RIGHT(P2514,LEN(P2514)-SEARCH("/",P2514,1))</f>
        <v>restaurants</v>
      </c>
    </row>
    <row r="2515" spans="1:20" ht="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9">
        <f>(((I2515/60)/60/24)+DATE(1970,1,1)+(-5/24))</f>
        <v>42791.798483796294</v>
      </c>
      <c r="K2515">
        <v>1482883789</v>
      </c>
      <c r="L2515" s="19">
        <f>(((K2515/60)/60/24)+DATE(1970,1,1)+(-5/24))</f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5">
        <f>E2515/D2515</f>
        <v>0</v>
      </c>
      <c r="R2515" s="8" t="e">
        <f>E2515/N2515</f>
        <v>#DIV/0!</v>
      </c>
      <c r="S2515" s="9" t="str">
        <f>LEFT(P2515, SEARCH("/",P2515,1)-1)</f>
        <v>food</v>
      </c>
      <c r="T2515" s="9" t="str">
        <f>RIGHT(P2515,LEN(P2515)-SEARCH("/",P2515,1))</f>
        <v>restaurants</v>
      </c>
    </row>
    <row r="2516" spans="1:20" ht="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9">
        <f>(((I2516/60)/60/24)+DATE(1970,1,1)+(-5/24))</f>
        <v>41871.181446759256</v>
      </c>
      <c r="K2516">
        <v>1407057677</v>
      </c>
      <c r="L2516" s="19">
        <f>(((K2516/60)/60/24)+DATE(1970,1,1)+(-5/24))</f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5">
        <f>E2516/D2516</f>
        <v>1.7500000000000002E-2</v>
      </c>
      <c r="R2516" s="8">
        <f>E2516/N2516</f>
        <v>52.5</v>
      </c>
      <c r="S2516" s="9" t="str">
        <f>LEFT(P2516, SEARCH("/",P2516,1)-1)</f>
        <v>food</v>
      </c>
      <c r="T2516" s="9" t="str">
        <f>RIGHT(P2516,LEN(P2516)-SEARCH("/",P2516,1))</f>
        <v>restaurants</v>
      </c>
    </row>
    <row r="2517" spans="1:20" ht="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9">
        <f>(((I2517/60)/60/24)+DATE(1970,1,1)+(-5/24))</f>
        <v>42057.63140046296</v>
      </c>
      <c r="K2517">
        <v>1422043753</v>
      </c>
      <c r="L2517" s="19">
        <f>(((K2517/60)/60/24)+DATE(1970,1,1)+(-5/24))</f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5">
        <f>E2517/D2517</f>
        <v>0.186</v>
      </c>
      <c r="R2517" s="8">
        <f>E2517/N2517</f>
        <v>77.5</v>
      </c>
      <c r="S2517" s="9" t="str">
        <f>LEFT(P2517, SEARCH("/",P2517,1)-1)</f>
        <v>food</v>
      </c>
      <c r="T2517" s="9" t="str">
        <f>RIGHT(P2517,LEN(P2517)-SEARCH("/",P2517,1))</f>
        <v>restaurants</v>
      </c>
    </row>
    <row r="2518" spans="1:20" ht="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9">
        <f>(((I2518/60)/60/24)+DATE(1970,1,1)+(-5/24))</f>
        <v>41972.486712962964</v>
      </c>
      <c r="K2518">
        <v>1414683652</v>
      </c>
      <c r="L2518" s="19">
        <f>(((K2518/60)/60/24)+DATE(1970,1,1)+(-5/24))</f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5">
        <f>E2518/D2518</f>
        <v>0</v>
      </c>
      <c r="R2518" s="8" t="e">
        <f>E2518/N2518</f>
        <v>#DIV/0!</v>
      </c>
      <c r="S2518" s="9" t="str">
        <f>LEFT(P2518, SEARCH("/",P2518,1)-1)</f>
        <v>food</v>
      </c>
      <c r="T2518" s="9" t="str">
        <f>RIGHT(P2518,LEN(P2518)-SEARCH("/",P2518,1))</f>
        <v>restaurants</v>
      </c>
    </row>
    <row r="2519" spans="1:20" ht="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9">
        <f>(((I2519/60)/60/24)+DATE(1970,1,1)+(-5/24))</f>
        <v>42082.552430555552</v>
      </c>
      <c r="K2519">
        <v>1424200530</v>
      </c>
      <c r="L2519" s="19">
        <f>(((K2519/60)/60/24)+DATE(1970,1,1)+(-5/24))</f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5">
        <f>E2519/D2519</f>
        <v>9.8166666666666666E-2</v>
      </c>
      <c r="R2519" s="8">
        <f>E2519/N2519</f>
        <v>53.545454545454547</v>
      </c>
      <c r="S2519" s="9" t="str">
        <f>LEFT(P2519, SEARCH("/",P2519,1)-1)</f>
        <v>food</v>
      </c>
      <c r="T2519" s="9" t="str">
        <f>RIGHT(P2519,LEN(P2519)-SEARCH("/",P2519,1))</f>
        <v>restaurants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9">
        <f>(((I2520/60)/60/24)+DATE(1970,1,1)+(-5/24))</f>
        <v>41956.51421296296</v>
      </c>
      <c r="K2520">
        <v>1413303628</v>
      </c>
      <c r="L2520" s="19">
        <f>(((K2520/60)/60/24)+DATE(1970,1,1)+(-5/24))</f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5">
        <f>E2520/D2520</f>
        <v>0</v>
      </c>
      <c r="R2520" s="8" t="e">
        <f>E2520/N2520</f>
        <v>#DIV/0!</v>
      </c>
      <c r="S2520" s="9" t="str">
        <f>LEFT(P2520, SEARCH("/",P2520,1)-1)</f>
        <v>food</v>
      </c>
      <c r="T2520" s="9" t="str">
        <f>RIGHT(P2520,LEN(P2520)-SEARCH("/",P2520,1))</f>
        <v>restaurants</v>
      </c>
    </row>
    <row r="2521" spans="1:20" ht="30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9">
        <f>(((I2521/60)/60/24)+DATE(1970,1,1)+(-5/24))</f>
        <v>41838.946805555555</v>
      </c>
      <c r="K2521">
        <v>1403149404</v>
      </c>
      <c r="L2521" s="19">
        <f>(((K2521/60)/60/24)+DATE(1970,1,1)+(-5/24))</f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5">
        <f>E2521/D2521</f>
        <v>4.3333333333333331E-4</v>
      </c>
      <c r="R2521" s="8">
        <f>E2521/N2521</f>
        <v>16.25</v>
      </c>
      <c r="S2521" s="9" t="str">
        <f>LEFT(P2521, SEARCH("/",P2521,1)-1)</f>
        <v>food</v>
      </c>
      <c r="T2521" s="9" t="str">
        <f>RIGHT(P2521,LEN(P2521)-SEARCH("/",P2521,1))</f>
        <v>restaurants</v>
      </c>
    </row>
    <row r="2522" spans="1:20" ht="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9">
        <f>(((I2522/60)/60/24)+DATE(1970,1,1)+(-5/24))</f>
        <v>42658.597916666658</v>
      </c>
      <c r="K2522">
        <v>1472567085</v>
      </c>
      <c r="L2522" s="19">
        <f>(((K2522/60)/60/24)+DATE(1970,1,1)+(-5/24))</f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5">
        <f>E2522/D2522</f>
        <v>0</v>
      </c>
      <c r="R2522" s="8" t="e">
        <f>E2522/N2522</f>
        <v>#DIV/0!</v>
      </c>
      <c r="S2522" s="9" t="str">
        <f>LEFT(P2522, SEARCH("/",P2522,1)-1)</f>
        <v>food</v>
      </c>
      <c r="T2522" s="9" t="str">
        <f>RIGHT(P2522,LEN(P2522)-SEARCH("/",P2522,1))</f>
        <v>restaurants</v>
      </c>
    </row>
    <row r="2523" spans="1:20" ht="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9">
        <f>(((I2523/60)/60/24)+DATE(1970,1,1)+(-5/24))</f>
        <v>42290.75950231481</v>
      </c>
      <c r="K2523">
        <v>1442963621</v>
      </c>
      <c r="L2523" s="19">
        <f>(((K2523/60)/60/24)+DATE(1970,1,1)+(-5/24))</f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5">
        <f>E2523/D2523</f>
        <v>1.0948792000000001</v>
      </c>
      <c r="R2523" s="8">
        <f>E2523/N2523</f>
        <v>103.68174242424243</v>
      </c>
      <c r="S2523" s="9" t="str">
        <f>LEFT(P2523, SEARCH("/",P2523,1)-1)</f>
        <v>music</v>
      </c>
      <c r="T2523" s="9" t="str">
        <f>RIGHT(P2523,LEN(P2523)-SEARCH("/",P2523,1))</f>
        <v>classical music</v>
      </c>
    </row>
    <row r="2524" spans="1:20" ht="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9">
        <f>(((I2524/60)/60/24)+DATE(1970,1,1)+(-5/24))</f>
        <v>42482.411111111105</v>
      </c>
      <c r="K2524">
        <v>1459431960</v>
      </c>
      <c r="L2524" s="19">
        <f>(((K2524/60)/60/24)+DATE(1970,1,1)+(-5/24))</f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5">
        <f>E2524/D2524</f>
        <v>1</v>
      </c>
      <c r="R2524" s="8">
        <f>E2524/N2524</f>
        <v>185.18518518518519</v>
      </c>
      <c r="S2524" s="9" t="str">
        <f>LEFT(P2524, SEARCH("/",P2524,1)-1)</f>
        <v>music</v>
      </c>
      <c r="T2524" s="9" t="str">
        <f>RIGHT(P2524,LEN(P2524)-SEARCH("/",P2524,1))</f>
        <v>classical music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9">
        <f>(((I2525/60)/60/24)+DATE(1970,1,1)+(-5/24))</f>
        <v>41960.808935185189</v>
      </c>
      <c r="K2525">
        <v>1413674692</v>
      </c>
      <c r="L2525" s="19">
        <f>(((K2525/60)/60/24)+DATE(1970,1,1)+(-5/24))</f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5">
        <f>E2525/D2525</f>
        <v>1.5644444444444445</v>
      </c>
      <c r="R2525" s="8">
        <f>E2525/N2525</f>
        <v>54.153846153846153</v>
      </c>
      <c r="S2525" s="9" t="str">
        <f>LEFT(P2525, SEARCH("/",P2525,1)-1)</f>
        <v>music</v>
      </c>
      <c r="T2525" s="9" t="str">
        <f>RIGHT(P2525,LEN(P2525)-SEARCH("/",P2525,1))</f>
        <v>classical music</v>
      </c>
    </row>
    <row r="2526" spans="1:20" ht="30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9">
        <f>(((I2526/60)/60/24)+DATE(1970,1,1)+(-5/24))</f>
        <v>41993.979166666664</v>
      </c>
      <c r="K2526">
        <v>1416338557</v>
      </c>
      <c r="L2526" s="19">
        <f>(((K2526/60)/60/24)+DATE(1970,1,1)+(-5/24))</f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5">
        <f>E2526/D2526</f>
        <v>1.016</v>
      </c>
      <c r="R2526" s="8">
        <f>E2526/N2526</f>
        <v>177.2093023255814</v>
      </c>
      <c r="S2526" s="9" t="str">
        <f>LEFT(P2526, SEARCH("/",P2526,1)-1)</f>
        <v>music</v>
      </c>
      <c r="T2526" s="9" t="str">
        <f>RIGHT(P2526,LEN(P2526)-SEARCH("/",P2526,1))</f>
        <v>classical music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9">
        <f>(((I2527/60)/60/24)+DATE(1970,1,1)+(-5/24))</f>
        <v>41088.636238425926</v>
      </c>
      <c r="K2527">
        <v>1338322571</v>
      </c>
      <c r="L2527" s="19">
        <f>(((K2527/60)/60/24)+DATE(1970,1,1)+(-5/24))</f>
        <v>41058.636238425926</v>
      </c>
      <c r="M2527" t="b">
        <v>0</v>
      </c>
      <c r="N2527">
        <v>80</v>
      </c>
      <c r="O2527" t="b">
        <v>1</v>
      </c>
      <c r="P2527" t="s">
        <v>8300</v>
      </c>
      <c r="Q2527" s="5">
        <f>E2527/D2527</f>
        <v>1.00325</v>
      </c>
      <c r="R2527" s="8">
        <f>E2527/N2527</f>
        <v>100.325</v>
      </c>
      <c r="S2527" s="9" t="str">
        <f>LEFT(P2527, SEARCH("/",P2527,1)-1)</f>
        <v>music</v>
      </c>
      <c r="T2527" s="9" t="str">
        <f>RIGHT(P2527,LEN(P2527)-SEARCH("/",P2527,1))</f>
        <v>classical music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9">
        <f>(((I2528/60)/60/24)+DATE(1970,1,1)+(-5/24))</f>
        <v>41980.999305555553</v>
      </c>
      <c r="K2528">
        <v>1415585474</v>
      </c>
      <c r="L2528" s="19">
        <f>(((K2528/60)/60/24)+DATE(1970,1,1)+(-5/24))</f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5">
        <f>E2528/D2528</f>
        <v>1.1294999999999999</v>
      </c>
      <c r="R2528" s="8">
        <f>E2528/N2528</f>
        <v>136.90909090909091</v>
      </c>
      <c r="S2528" s="9" t="str">
        <f>LEFT(P2528, SEARCH("/",P2528,1)-1)</f>
        <v>music</v>
      </c>
      <c r="T2528" s="9" t="str">
        <f>RIGHT(P2528,LEN(P2528)-SEARCH("/",P2528,1))</f>
        <v>classical music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9">
        <f>(((I2529/60)/60/24)+DATE(1970,1,1)+(-5/24))</f>
        <v>41564.957638888889</v>
      </c>
      <c r="K2529">
        <v>1380477691</v>
      </c>
      <c r="L2529" s="19">
        <f>(((K2529/60)/60/24)+DATE(1970,1,1)+(-5/24))</f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5">
        <f>E2529/D2529</f>
        <v>1.02125</v>
      </c>
      <c r="R2529" s="8">
        <f>E2529/N2529</f>
        <v>57.535211267605632</v>
      </c>
      <c r="S2529" s="9" t="str">
        <f>LEFT(P2529, SEARCH("/",P2529,1)-1)</f>
        <v>music</v>
      </c>
      <c r="T2529" s="9" t="str">
        <f>RIGHT(P2529,LEN(P2529)-SEARCH("/",P2529,1))</f>
        <v>classical music</v>
      </c>
    </row>
    <row r="2530" spans="1:20" ht="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9">
        <f>(((I2530/60)/60/24)+DATE(1970,1,1)+(-5/24))</f>
        <v>42236.249999999993</v>
      </c>
      <c r="K2530">
        <v>1438459303</v>
      </c>
      <c r="L2530" s="19">
        <f>(((K2530/60)/60/24)+DATE(1970,1,1)+(-5/24))</f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5">
        <f>E2530/D2530</f>
        <v>1.0724974999999999</v>
      </c>
      <c r="R2530" s="8">
        <f>E2530/N2530</f>
        <v>52.962839506172834</v>
      </c>
      <c r="S2530" s="9" t="str">
        <f>LEFT(P2530, SEARCH("/",P2530,1)-1)</f>
        <v>music</v>
      </c>
      <c r="T2530" s="9" t="str">
        <f>RIGHT(P2530,LEN(P2530)-SEARCH("/",P2530,1))</f>
        <v>classical music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9">
        <f>(((I2531/60)/60/24)+DATE(1970,1,1)+(-5/24))</f>
        <v>40992.830729166664</v>
      </c>
      <c r="K2531">
        <v>1328752575</v>
      </c>
      <c r="L2531" s="19">
        <f>(((K2531/60)/60/24)+DATE(1970,1,1)+(-5/24))</f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5">
        <f>E2531/D2531</f>
        <v>1.0428333333333333</v>
      </c>
      <c r="R2531" s="8">
        <f>E2531/N2531</f>
        <v>82.328947368421055</v>
      </c>
      <c r="S2531" s="9" t="str">
        <f>LEFT(P2531, SEARCH("/",P2531,1)-1)</f>
        <v>music</v>
      </c>
      <c r="T2531" s="9" t="str">
        <f>RIGHT(P2531,LEN(P2531)-SEARCH("/",P2531,1))</f>
        <v>classical music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9">
        <f>(((I2532/60)/60/24)+DATE(1970,1,1)+(-5/24))</f>
        <v>42113.993055555555</v>
      </c>
      <c r="K2532">
        <v>1426711505</v>
      </c>
      <c r="L2532" s="19">
        <f>(((K2532/60)/60/24)+DATE(1970,1,1)+(-5/24))</f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5">
        <f>E2532/D2532</f>
        <v>1</v>
      </c>
      <c r="R2532" s="8">
        <f>E2532/N2532</f>
        <v>135.41666666666666</v>
      </c>
      <c r="S2532" s="9" t="str">
        <f>LEFT(P2532, SEARCH("/",P2532,1)-1)</f>
        <v>music</v>
      </c>
      <c r="T2532" s="9" t="str">
        <f>RIGHT(P2532,LEN(P2532)-SEARCH("/",P2532,1))</f>
        <v>classical music</v>
      </c>
    </row>
    <row r="2533" spans="1:20" ht="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9">
        <f>(((I2533/60)/60/24)+DATE(1970,1,1)+(-5/24))</f>
        <v>42230.957638888889</v>
      </c>
      <c r="K2533">
        <v>1437668354</v>
      </c>
      <c r="L2533" s="19">
        <f>(((K2533/60)/60/24)+DATE(1970,1,1)+(-5/24))</f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5">
        <f>E2533/D2533</f>
        <v>1.004</v>
      </c>
      <c r="R2533" s="8">
        <f>E2533/N2533</f>
        <v>74.06557377049181</v>
      </c>
      <c r="S2533" s="9" t="str">
        <f>LEFT(P2533, SEARCH("/",P2533,1)-1)</f>
        <v>music</v>
      </c>
      <c r="T2533" s="9" t="str">
        <f>RIGHT(P2533,LEN(P2533)-SEARCH("/",P2533,1))</f>
        <v>classical music</v>
      </c>
    </row>
    <row r="2534" spans="1:20" ht="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9">
        <f>(((I2534/60)/60/24)+DATE(1970,1,1)+(-5/24))</f>
        <v>41137.640810185185</v>
      </c>
      <c r="K2534">
        <v>1342556566</v>
      </c>
      <c r="L2534" s="19">
        <f>(((K2534/60)/60/24)+DATE(1970,1,1)+(-5/24))</f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5">
        <f>E2534/D2534</f>
        <v>1.26125</v>
      </c>
      <c r="R2534" s="8">
        <f>E2534/N2534</f>
        <v>84.083333333333329</v>
      </c>
      <c r="S2534" s="9" t="str">
        <f>LEFT(P2534, SEARCH("/",P2534,1)-1)</f>
        <v>music</v>
      </c>
      <c r="T2534" s="9" t="str">
        <f>RIGHT(P2534,LEN(P2534)-SEARCH("/",P2534,1))</f>
        <v>classical music</v>
      </c>
    </row>
    <row r="2535" spans="1:20" ht="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9">
        <f>(((I2535/60)/60/24)+DATE(1970,1,1)+(-5/24))</f>
        <v>41334.542453703703</v>
      </c>
      <c r="K2535">
        <v>1359568911</v>
      </c>
      <c r="L2535" s="19">
        <f>(((K2535/60)/60/24)+DATE(1970,1,1)+(-5/24))</f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5">
        <f>E2535/D2535</f>
        <v>1.1066666666666667</v>
      </c>
      <c r="R2535" s="8">
        <f>E2535/N2535</f>
        <v>61.029411764705884</v>
      </c>
      <c r="S2535" s="9" t="str">
        <f>LEFT(P2535, SEARCH("/",P2535,1)-1)</f>
        <v>music</v>
      </c>
      <c r="T2535" s="9" t="str">
        <f>RIGHT(P2535,LEN(P2535)-SEARCH("/",P2535,1))</f>
        <v>classical music</v>
      </c>
    </row>
    <row r="2536" spans="1:20" ht="60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9">
        <f>(((I2536/60)/60/24)+DATE(1970,1,1)+(-5/24))</f>
        <v>40179.041666666664</v>
      </c>
      <c r="K2536">
        <v>1257871712</v>
      </c>
      <c r="L2536" s="19">
        <f>(((K2536/60)/60/24)+DATE(1970,1,1)+(-5/24))</f>
        <v>40127.492037037038</v>
      </c>
      <c r="M2536" t="b">
        <v>0</v>
      </c>
      <c r="N2536">
        <v>14</v>
      </c>
      <c r="O2536" t="b">
        <v>1</v>
      </c>
      <c r="P2536" t="s">
        <v>8300</v>
      </c>
      <c r="Q2536" s="5">
        <f>E2536/D2536</f>
        <v>1.05</v>
      </c>
      <c r="R2536" s="8">
        <f>E2536/N2536</f>
        <v>150</v>
      </c>
      <c r="S2536" s="9" t="str">
        <f>LEFT(P2536, SEARCH("/",P2536,1)-1)</f>
        <v>music</v>
      </c>
      <c r="T2536" s="9" t="str">
        <f>RIGHT(P2536,LEN(P2536)-SEARCH("/",P2536,1))</f>
        <v>classical music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9">
        <f>(((I2537/60)/60/24)+DATE(1970,1,1)+(-5/24))</f>
        <v>41974.624363425923</v>
      </c>
      <c r="K2537">
        <v>1414781945</v>
      </c>
      <c r="L2537" s="19">
        <f>(((K2537/60)/60/24)+DATE(1970,1,1)+(-5/24))</f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5">
        <f>E2537/D2537</f>
        <v>1.03775</v>
      </c>
      <c r="R2537" s="8">
        <f>E2537/N2537</f>
        <v>266.08974358974359</v>
      </c>
      <c r="S2537" s="9" t="str">
        <f>LEFT(P2537, SEARCH("/",P2537,1)-1)</f>
        <v>music</v>
      </c>
      <c r="T2537" s="9" t="str">
        <f>RIGHT(P2537,LEN(P2537)-SEARCH("/",P2537,1))</f>
        <v>classical music</v>
      </c>
    </row>
    <row r="2538" spans="1:20" ht="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9">
        <f>(((I2538/60)/60/24)+DATE(1970,1,1)+(-5/24))</f>
        <v>41484.89775462963</v>
      </c>
      <c r="K2538">
        <v>1373337166</v>
      </c>
      <c r="L2538" s="19">
        <f>(((K2538/60)/60/24)+DATE(1970,1,1)+(-5/24))</f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5">
        <f>E2538/D2538</f>
        <v>1.1599999999999999</v>
      </c>
      <c r="R2538" s="8">
        <f>E2538/N2538</f>
        <v>7.25</v>
      </c>
      <c r="S2538" s="9" t="str">
        <f>LEFT(P2538, SEARCH("/",P2538,1)-1)</f>
        <v>music</v>
      </c>
      <c r="T2538" s="9" t="str">
        <f>RIGHT(P2538,LEN(P2538)-SEARCH("/",P2538,1))</f>
        <v>classical music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9">
        <f>(((I2539/60)/60/24)+DATE(1970,1,1)+(-5/24))</f>
        <v>40756.440451388888</v>
      </c>
      <c r="K2539">
        <v>1307028855</v>
      </c>
      <c r="L2539" s="19">
        <f>(((K2539/60)/60/24)+DATE(1970,1,1)+(-5/24))</f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5">
        <f>E2539/D2539</f>
        <v>1.1000000000000001</v>
      </c>
      <c r="R2539" s="8">
        <f>E2539/N2539</f>
        <v>100</v>
      </c>
      <c r="S2539" s="9" t="str">
        <f>LEFT(P2539, SEARCH("/",P2539,1)-1)</f>
        <v>music</v>
      </c>
      <c r="T2539" s="9" t="str">
        <f>RIGHT(P2539,LEN(P2539)-SEARCH("/",P2539,1))</f>
        <v>classical music</v>
      </c>
    </row>
    <row r="2540" spans="1:20" ht="30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9">
        <f>(((I2540/60)/60/24)+DATE(1970,1,1)+(-5/24))</f>
        <v>41328.999305555553</v>
      </c>
      <c r="K2540">
        <v>1359029661</v>
      </c>
      <c r="L2540" s="19">
        <f>(((K2540/60)/60/24)+DATE(1970,1,1)+(-5/24))</f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5">
        <f>E2540/D2540</f>
        <v>1.130176111111111</v>
      </c>
      <c r="R2540" s="8">
        <f>E2540/N2540</f>
        <v>109.96308108108107</v>
      </c>
      <c r="S2540" s="9" t="str">
        <f>LEFT(P2540, SEARCH("/",P2540,1)-1)</f>
        <v>music</v>
      </c>
      <c r="T2540" s="9" t="str">
        <f>RIGHT(P2540,LEN(P2540)-SEARCH("/",P2540,1))</f>
        <v>classical music</v>
      </c>
    </row>
    <row r="2541" spans="1:20" ht="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9">
        <f>(((I2541/60)/60/24)+DATE(1970,1,1)+(-5/24))</f>
        <v>42037.693888888891</v>
      </c>
      <c r="K2541">
        <v>1417729152</v>
      </c>
      <c r="L2541" s="19">
        <f>(((K2541/60)/60/24)+DATE(1970,1,1)+(-5/24))</f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5">
        <f>E2541/D2541</f>
        <v>1.0024999999999999</v>
      </c>
      <c r="R2541" s="8">
        <f>E2541/N2541</f>
        <v>169.91525423728814</v>
      </c>
      <c r="S2541" s="9" t="str">
        <f>LEFT(P2541, SEARCH("/",P2541,1)-1)</f>
        <v>music</v>
      </c>
      <c r="T2541" s="9" t="str">
        <f>RIGHT(P2541,LEN(P2541)-SEARCH("/",P2541,1))</f>
        <v>classical music</v>
      </c>
    </row>
    <row r="2542" spans="1:20" ht="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9">
        <f>(((I2542/60)/60/24)+DATE(1970,1,1)+(-5/24))</f>
        <v>40845.466678240737</v>
      </c>
      <c r="K2542">
        <v>1314720721</v>
      </c>
      <c r="L2542" s="19">
        <f>(((K2542/60)/60/24)+DATE(1970,1,1)+(-5/24))</f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5">
        <f>E2542/D2542</f>
        <v>1.034</v>
      </c>
      <c r="R2542" s="8">
        <f>E2542/N2542</f>
        <v>95.740740740740748</v>
      </c>
      <c r="S2542" s="9" t="str">
        <f>LEFT(P2542, SEARCH("/",P2542,1)-1)</f>
        <v>music</v>
      </c>
      <c r="T2542" s="9" t="str">
        <f>RIGHT(P2542,LEN(P2542)-SEARCH("/",P2542,1))</f>
        <v>classical music</v>
      </c>
    </row>
    <row r="2543" spans="1:20" ht="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9">
        <f>(((I2543/60)/60/24)+DATE(1970,1,1)+(-5/24))</f>
        <v>41543.240949074068</v>
      </c>
      <c r="K2543">
        <v>1375008418</v>
      </c>
      <c r="L2543" s="19">
        <f>(((K2543/60)/60/24)+DATE(1970,1,1)+(-5/24))</f>
        <v>41483.240949074068</v>
      </c>
      <c r="M2543" t="b">
        <v>0</v>
      </c>
      <c r="N2543">
        <v>63</v>
      </c>
      <c r="O2543" t="b">
        <v>1</v>
      </c>
      <c r="P2543" t="s">
        <v>8300</v>
      </c>
      <c r="Q2543" s="5">
        <f>E2543/D2543</f>
        <v>1.0702857142857143</v>
      </c>
      <c r="R2543" s="8">
        <f>E2543/N2543</f>
        <v>59.460317460317462</v>
      </c>
      <c r="S2543" s="9" t="str">
        <f>LEFT(P2543, SEARCH("/",P2543,1)-1)</f>
        <v>music</v>
      </c>
      <c r="T2543" s="9" t="str">
        <f>RIGHT(P2543,LEN(P2543)-SEARCH("/",P2543,1))</f>
        <v>classical music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9">
        <f>(((I2544/60)/60/24)+DATE(1970,1,1)+(-5/24))</f>
        <v>41547.957638888889</v>
      </c>
      <c r="K2544">
        <v>1377252857</v>
      </c>
      <c r="L2544" s="19">
        <f>(((K2544/60)/60/24)+DATE(1970,1,1)+(-5/24))</f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5">
        <f>E2544/D2544</f>
        <v>1.0357142857142858</v>
      </c>
      <c r="R2544" s="8">
        <f>E2544/N2544</f>
        <v>55.769230769230766</v>
      </c>
      <c r="S2544" s="9" t="str">
        <f>LEFT(P2544, SEARCH("/",P2544,1)-1)</f>
        <v>music</v>
      </c>
      <c r="T2544" s="9" t="str">
        <f>RIGHT(P2544,LEN(P2544)-SEARCH("/",P2544,1))</f>
        <v>classical music</v>
      </c>
    </row>
    <row r="2545" spans="1:20" ht="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9">
        <f>(((I2545/60)/60/24)+DATE(1970,1,1)+(-5/24))</f>
        <v>40544.916666666664</v>
      </c>
      <c r="K2545">
        <v>1291257298</v>
      </c>
      <c r="L2545" s="19">
        <f>(((K2545/60)/60/24)+DATE(1970,1,1)+(-5/24))</f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5">
        <f>E2545/D2545</f>
        <v>1.5640000000000001</v>
      </c>
      <c r="R2545" s="8">
        <f>E2545/N2545</f>
        <v>30.076923076923077</v>
      </c>
      <c r="S2545" s="9" t="str">
        <f>LEFT(P2545, SEARCH("/",P2545,1)-1)</f>
        <v>music</v>
      </c>
      <c r="T2545" s="9" t="str">
        <f>RIGHT(P2545,LEN(P2545)-SEARCH("/",P2545,1))</f>
        <v>classical music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9">
        <f>(((I2546/60)/60/24)+DATE(1970,1,1)+(-5/24))</f>
        <v>41098.3121412037</v>
      </c>
      <c r="K2546">
        <v>1339158569</v>
      </c>
      <c r="L2546" s="19">
        <f>(((K2546/60)/60/24)+DATE(1970,1,1)+(-5/24))</f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5">
        <f>E2546/D2546</f>
        <v>1.0082</v>
      </c>
      <c r="R2546" s="8">
        <f>E2546/N2546</f>
        <v>88.438596491228068</v>
      </c>
      <c r="S2546" s="9" t="str">
        <f>LEFT(P2546, SEARCH("/",P2546,1)-1)</f>
        <v>music</v>
      </c>
      <c r="T2546" s="9" t="str">
        <f>RIGHT(P2546,LEN(P2546)-SEARCH("/",P2546,1))</f>
        <v>classical music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9">
        <f>(((I2547/60)/60/24)+DATE(1970,1,1)+(-5/24))</f>
        <v>42061.812499999993</v>
      </c>
      <c r="K2547">
        <v>1421983138</v>
      </c>
      <c r="L2547" s="19">
        <f>(((K2547/60)/60/24)+DATE(1970,1,1)+(-5/24))</f>
        <v>42026.929837962954</v>
      </c>
      <c r="M2547" t="b">
        <v>0</v>
      </c>
      <c r="N2547">
        <v>61</v>
      </c>
      <c r="O2547" t="b">
        <v>1</v>
      </c>
      <c r="P2547" t="s">
        <v>8300</v>
      </c>
      <c r="Q2547" s="5">
        <f>E2547/D2547</f>
        <v>1.9530000000000001</v>
      </c>
      <c r="R2547" s="8">
        <f>E2547/N2547</f>
        <v>64.032786885245898</v>
      </c>
      <c r="S2547" s="9" t="str">
        <f>LEFT(P2547, SEARCH("/",P2547,1)-1)</f>
        <v>music</v>
      </c>
      <c r="T2547" s="9" t="str">
        <f>RIGHT(P2547,LEN(P2547)-SEARCH("/",P2547,1))</f>
        <v>classical music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9">
        <f>(((I2548/60)/60/24)+DATE(1970,1,1)+(-5/24))</f>
        <v>41552</v>
      </c>
      <c r="K2548">
        <v>1378586179</v>
      </c>
      <c r="L2548" s="19">
        <f>(((K2548/60)/60/24)+DATE(1970,1,1)+(-5/24))</f>
        <v>41524.650219907402</v>
      </c>
      <c r="M2548" t="b">
        <v>0</v>
      </c>
      <c r="N2548">
        <v>65</v>
      </c>
      <c r="O2548" t="b">
        <v>1</v>
      </c>
      <c r="P2548" t="s">
        <v>8300</v>
      </c>
      <c r="Q2548" s="5">
        <f>E2548/D2548</f>
        <v>1.1171428571428572</v>
      </c>
      <c r="R2548" s="8">
        <f>E2548/N2548</f>
        <v>60.153846153846153</v>
      </c>
      <c r="S2548" s="9" t="str">
        <f>LEFT(P2548, SEARCH("/",P2548,1)-1)</f>
        <v>music</v>
      </c>
      <c r="T2548" s="9" t="str">
        <f>RIGHT(P2548,LEN(P2548)-SEARCH("/",P2548,1))</f>
        <v>classical music</v>
      </c>
    </row>
    <row r="2549" spans="1:20" ht="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9">
        <f>(((I2549/60)/60/24)+DATE(1970,1,1)+(-5/24))</f>
        <v>41003.523182870369</v>
      </c>
      <c r="K2549">
        <v>1330972403</v>
      </c>
      <c r="L2549" s="19">
        <f>(((K2549/60)/60/24)+DATE(1970,1,1)+(-5/24))</f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5">
        <f>E2549/D2549</f>
        <v>1.1985454545454546</v>
      </c>
      <c r="R2549" s="8">
        <f>E2549/N2549</f>
        <v>49.194029850746269</v>
      </c>
      <c r="S2549" s="9" t="str">
        <f>LEFT(P2549, SEARCH("/",P2549,1)-1)</f>
        <v>music</v>
      </c>
      <c r="T2549" s="9" t="str">
        <f>RIGHT(P2549,LEN(P2549)-SEARCH("/",P2549,1))</f>
        <v>classical music</v>
      </c>
    </row>
    <row r="2550" spans="1:20" ht="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9">
        <f>(((I2550/60)/60/24)+DATE(1970,1,1)+(-5/24))</f>
        <v>42642.977083333331</v>
      </c>
      <c r="K2550">
        <v>1473087637</v>
      </c>
      <c r="L2550" s="19">
        <f>(((K2550/60)/60/24)+DATE(1970,1,1)+(-5/24))</f>
        <v>42618.417094907411</v>
      </c>
      <c r="M2550" t="b">
        <v>0</v>
      </c>
      <c r="N2550">
        <v>37</v>
      </c>
      <c r="O2550" t="b">
        <v>1</v>
      </c>
      <c r="P2550" t="s">
        <v>8300</v>
      </c>
      <c r="Q2550" s="5">
        <f>E2550/D2550</f>
        <v>1.0185</v>
      </c>
      <c r="R2550" s="8">
        <f>E2550/N2550</f>
        <v>165.16216216216216</v>
      </c>
      <c r="S2550" s="9" t="str">
        <f>LEFT(P2550, SEARCH("/",P2550,1)-1)</f>
        <v>music</v>
      </c>
      <c r="T2550" s="9" t="str">
        <f>RIGHT(P2550,LEN(P2550)-SEARCH("/",P2550,1))</f>
        <v>classical music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9">
        <f>(((I2551/60)/60/24)+DATE(1970,1,1)+(-5/24))</f>
        <v>41425.5</v>
      </c>
      <c r="K2551">
        <v>1366999870</v>
      </c>
      <c r="L2551" s="19">
        <f>(((K2551/60)/60/24)+DATE(1970,1,1)+(-5/24))</f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5">
        <f>E2551/D2551</f>
        <v>1.0280254777070064</v>
      </c>
      <c r="R2551" s="8">
        <f>E2551/N2551</f>
        <v>43.621621621621621</v>
      </c>
      <c r="S2551" s="9" t="str">
        <f>LEFT(P2551, SEARCH("/",P2551,1)-1)</f>
        <v>music</v>
      </c>
      <c r="T2551" s="9" t="str">
        <f>RIGHT(P2551,LEN(P2551)-SEARCH("/",P2551,1))</f>
        <v>classical music</v>
      </c>
    </row>
    <row r="2552" spans="1:20" ht="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9">
        <f>(((I2552/60)/60/24)+DATE(1970,1,1)+(-5/24))</f>
        <v>42284.957638888889</v>
      </c>
      <c r="K2552">
        <v>1439392406</v>
      </c>
      <c r="L2552" s="19">
        <f>(((K2552/60)/60/24)+DATE(1970,1,1)+(-5/24))</f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5">
        <f>E2552/D2552</f>
        <v>1.0084615384615385</v>
      </c>
      <c r="R2552" s="8">
        <f>E2552/N2552</f>
        <v>43.7</v>
      </c>
      <c r="S2552" s="9" t="str">
        <f>LEFT(P2552, SEARCH("/",P2552,1)-1)</f>
        <v>music</v>
      </c>
      <c r="T2552" s="9" t="str">
        <f>RIGHT(P2552,LEN(P2552)-SEARCH("/",P2552,1))</f>
        <v>classical music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9">
        <f>(((I2553/60)/60/24)+DATE(1970,1,1)+(-5/24))</f>
        <v>40989.658333333333</v>
      </c>
      <c r="K2553">
        <v>1329890585</v>
      </c>
      <c r="L2553" s="19">
        <f>(((K2553/60)/60/24)+DATE(1970,1,1)+(-5/24))</f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5">
        <f>E2553/D2553</f>
        <v>1.0273469387755103</v>
      </c>
      <c r="R2553" s="8">
        <f>E2553/N2553</f>
        <v>67.419642857142861</v>
      </c>
      <c r="S2553" s="9" t="str">
        <f>LEFT(P2553, SEARCH("/",P2553,1)-1)</f>
        <v>music</v>
      </c>
      <c r="T2553" s="9" t="str">
        <f>RIGHT(P2553,LEN(P2553)-SEARCH("/",P2553,1))</f>
        <v>classical music</v>
      </c>
    </row>
    <row r="2554" spans="1:20" ht="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9">
        <f>(((I2554/60)/60/24)+DATE(1970,1,1)+(-5/24))</f>
        <v>42799.601631944439</v>
      </c>
      <c r="K2554">
        <v>1486149981</v>
      </c>
      <c r="L2554" s="19">
        <f>(((K2554/60)/60/24)+DATE(1970,1,1)+(-5/24))</f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5">
        <f>E2554/D2554</f>
        <v>1.0649999999999999</v>
      </c>
      <c r="R2554" s="8">
        <f>E2554/N2554</f>
        <v>177.5</v>
      </c>
      <c r="S2554" s="9" t="str">
        <f>LEFT(P2554, SEARCH("/",P2554,1)-1)</f>
        <v>music</v>
      </c>
      <c r="T2554" s="9" t="str">
        <f>RIGHT(P2554,LEN(P2554)-SEARCH("/",P2554,1))</f>
        <v>classical music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9">
        <f>(((I2555/60)/60/24)+DATE(1970,1,1)+(-5/24))</f>
        <v>41172.99082175926</v>
      </c>
      <c r="K2555">
        <v>1343018807</v>
      </c>
      <c r="L2555" s="19">
        <f>(((K2555/60)/60/24)+DATE(1970,1,1)+(-5/24))</f>
        <v>41112.99082175926</v>
      </c>
      <c r="M2555" t="b">
        <v>0</v>
      </c>
      <c r="N2555">
        <v>60</v>
      </c>
      <c r="O2555" t="b">
        <v>1</v>
      </c>
      <c r="P2555" t="s">
        <v>8300</v>
      </c>
      <c r="Q2555" s="5">
        <f>E2555/D2555</f>
        <v>1.5553333333333332</v>
      </c>
      <c r="R2555" s="8">
        <f>E2555/N2555</f>
        <v>38.883333333333333</v>
      </c>
      <c r="S2555" s="9" t="str">
        <f>LEFT(P2555, SEARCH("/",P2555,1)-1)</f>
        <v>music</v>
      </c>
      <c r="T2555" s="9" t="str">
        <f>RIGHT(P2555,LEN(P2555)-SEARCH("/",P2555,1))</f>
        <v>classical music</v>
      </c>
    </row>
    <row r="2556" spans="1:20" ht="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9">
        <f>(((I2556/60)/60/24)+DATE(1970,1,1)+(-5/24))</f>
        <v>42155.957638888889</v>
      </c>
      <c r="K2556">
        <v>1430445163</v>
      </c>
      <c r="L2556" s="19">
        <f>(((K2556/60)/60/24)+DATE(1970,1,1)+(-5/24))</f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5">
        <f>E2556/D2556</f>
        <v>1.228</v>
      </c>
      <c r="R2556" s="8">
        <f>E2556/N2556</f>
        <v>54.985074626865675</v>
      </c>
      <c r="S2556" s="9" t="str">
        <f>LEFT(P2556, SEARCH("/",P2556,1)-1)</f>
        <v>music</v>
      </c>
      <c r="T2556" s="9" t="str">
        <f>RIGHT(P2556,LEN(P2556)-SEARCH("/",P2556,1))</f>
        <v>classical music</v>
      </c>
    </row>
    <row r="2557" spans="1:20" ht="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9">
        <f>(((I2557/60)/60/24)+DATE(1970,1,1)+(-5/24))</f>
        <v>41057.44667824074</v>
      </c>
      <c r="K2557">
        <v>1335541393</v>
      </c>
      <c r="L2557" s="19">
        <f>(((K2557/60)/60/24)+DATE(1970,1,1)+(-5/24))</f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5">
        <f>E2557/D2557</f>
        <v>1.0734999999999999</v>
      </c>
      <c r="R2557" s="8">
        <f>E2557/N2557</f>
        <v>61.342857142857142</v>
      </c>
      <c r="S2557" s="9" t="str">
        <f>LEFT(P2557, SEARCH("/",P2557,1)-1)</f>
        <v>music</v>
      </c>
      <c r="T2557" s="9" t="str">
        <f>RIGHT(P2557,LEN(P2557)-SEARCH("/",P2557,1))</f>
        <v>classical music</v>
      </c>
    </row>
    <row r="2558" spans="1:20" ht="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9">
        <f>(((I2558/60)/60/24)+DATE(1970,1,1)+(-5/24))</f>
        <v>41267.783067129625</v>
      </c>
      <c r="K2558">
        <v>1352504857</v>
      </c>
      <c r="L2558" s="19">
        <f>(((K2558/60)/60/24)+DATE(1970,1,1)+(-5/24))</f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5">
        <f>E2558/D2558</f>
        <v>1.0550335570469798</v>
      </c>
      <c r="R2558" s="8">
        <f>E2558/N2558</f>
        <v>23.117647058823529</v>
      </c>
      <c r="S2558" s="9" t="str">
        <f>LEFT(P2558, SEARCH("/",P2558,1)-1)</f>
        <v>music</v>
      </c>
      <c r="T2558" s="9" t="str">
        <f>RIGHT(P2558,LEN(P2558)-SEARCH("/",P2558,1))</f>
        <v>classical music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9">
        <f>(((I2559/60)/60/24)+DATE(1970,1,1)+(-5/24))</f>
        <v>41774.536874999998</v>
      </c>
      <c r="K2559">
        <v>1397584386</v>
      </c>
      <c r="L2559" s="19">
        <f>(((K2559/60)/60/24)+DATE(1970,1,1)+(-5/24))</f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5">
        <f>E2559/D2559</f>
        <v>1.1844444444444444</v>
      </c>
      <c r="R2559" s="8">
        <f>E2559/N2559</f>
        <v>29.611111111111111</v>
      </c>
      <c r="S2559" s="9" t="str">
        <f>LEFT(P2559, SEARCH("/",P2559,1)-1)</f>
        <v>music</v>
      </c>
      <c r="T2559" s="9" t="str">
        <f>RIGHT(P2559,LEN(P2559)-SEARCH("/",P2559,1))</f>
        <v>classical music</v>
      </c>
    </row>
    <row r="2560" spans="1:20" ht="30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9">
        <f>(((I2560/60)/60/24)+DATE(1970,1,1)+(-5/24))</f>
        <v>42125.374305555553</v>
      </c>
      <c r="K2560">
        <v>1427747906</v>
      </c>
      <c r="L2560" s="19">
        <f>(((K2560/60)/60/24)+DATE(1970,1,1)+(-5/24))</f>
        <v>42093.651689814818</v>
      </c>
      <c r="M2560" t="b">
        <v>0</v>
      </c>
      <c r="N2560">
        <v>18</v>
      </c>
      <c r="O2560" t="b">
        <v>1</v>
      </c>
      <c r="P2560" t="s">
        <v>8300</v>
      </c>
      <c r="Q2560" s="5">
        <f>E2560/D2560</f>
        <v>1.0888</v>
      </c>
      <c r="R2560" s="8">
        <f>E2560/N2560</f>
        <v>75.611111111111114</v>
      </c>
      <c r="S2560" s="9" t="str">
        <f>LEFT(P2560, SEARCH("/",P2560,1)-1)</f>
        <v>music</v>
      </c>
      <c r="T2560" s="9" t="str">
        <f>RIGHT(P2560,LEN(P2560)-SEARCH("/",P2560,1))</f>
        <v>classical music</v>
      </c>
    </row>
    <row r="2561" spans="1:20" ht="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9">
        <f>(((I2561/60)/60/24)+DATE(1970,1,1)+(-5/24))</f>
        <v>40862.609027777777</v>
      </c>
      <c r="K2561">
        <v>1318539484</v>
      </c>
      <c r="L2561" s="19">
        <f>(((K2561/60)/60/24)+DATE(1970,1,1)+(-5/24))</f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5">
        <f>E2561/D2561</f>
        <v>1.1125</v>
      </c>
      <c r="R2561" s="8">
        <f>E2561/N2561</f>
        <v>35.6</v>
      </c>
      <c r="S2561" s="9" t="str">
        <f>LEFT(P2561, SEARCH("/",P2561,1)-1)</f>
        <v>music</v>
      </c>
      <c r="T2561" s="9" t="str">
        <f>RIGHT(P2561,LEN(P2561)-SEARCH("/",P2561,1))</f>
        <v>classical music</v>
      </c>
    </row>
    <row r="2562" spans="1:20" ht="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9">
        <f>(((I2562/60)/60/24)+DATE(1970,1,1)+(-5/24))</f>
        <v>42069.742754629631</v>
      </c>
      <c r="K2562">
        <v>1423090174</v>
      </c>
      <c r="L2562" s="19">
        <f>(((K2562/60)/60/24)+DATE(1970,1,1)+(-5/24))</f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5">
        <f>E2562/D2562</f>
        <v>1.0009999999999999</v>
      </c>
      <c r="R2562" s="8">
        <f>E2562/N2562</f>
        <v>143</v>
      </c>
      <c r="S2562" s="9" t="str">
        <f>LEFT(P2562, SEARCH("/",P2562,1)-1)</f>
        <v>music</v>
      </c>
      <c r="T2562" s="9" t="str">
        <f>RIGHT(P2562,LEN(P2562)-SEARCH("/",P2562,1))</f>
        <v>classical music</v>
      </c>
    </row>
    <row r="2563" spans="1:20" ht="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9">
        <f>(((I2563/60)/60/24)+DATE(1970,1,1)+(-5/24))</f>
        <v>42290.320474537039</v>
      </c>
      <c r="K2563">
        <v>1442148089</v>
      </c>
      <c r="L2563" s="19">
        <f>(((K2563/60)/60/24)+DATE(1970,1,1)+(-5/24))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5">
        <f>E2563/D2563</f>
        <v>0</v>
      </c>
      <c r="R2563" s="8" t="e">
        <f>E2563/N2563</f>
        <v>#DIV/0!</v>
      </c>
      <c r="S2563" s="9" t="str">
        <f>LEFT(P2563, SEARCH("/",P2563,1)-1)</f>
        <v>food</v>
      </c>
      <c r="T2563" s="9" t="str">
        <f>RIGHT(P2563,LEN(P2563)-SEARCH("/",P2563,1))</f>
        <v>food trucks</v>
      </c>
    </row>
    <row r="2564" spans="1:20" ht="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9">
        <f>(((I2564/60)/60/24)+DATE(1970,1,1)+(-5/24))</f>
        <v>42654.316423611112</v>
      </c>
      <c r="K2564">
        <v>1471005339</v>
      </c>
      <c r="L2564" s="19">
        <f>(((K2564/60)/60/24)+DATE(1970,1,1)+(-5/24))</f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5">
        <f>E2564/D2564</f>
        <v>7.4999999999999997E-3</v>
      </c>
      <c r="R2564" s="8">
        <f>E2564/N2564</f>
        <v>25</v>
      </c>
      <c r="S2564" s="9" t="str">
        <f>LEFT(P2564, SEARCH("/",P2564,1)-1)</f>
        <v>food</v>
      </c>
      <c r="T2564" s="9" t="str">
        <f>RIGHT(P2564,LEN(P2564)-SEARCH("/",P2564,1))</f>
        <v>food trucks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9">
        <f>(((I2565/60)/60/24)+DATE(1970,1,1)+(-5/24))</f>
        <v>42214.931145833332</v>
      </c>
      <c r="K2565">
        <v>1433042451</v>
      </c>
      <c r="L2565" s="19">
        <f>(((K2565/60)/60/24)+DATE(1970,1,1)+(-5/24))</f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5">
        <f>E2565/D2565</f>
        <v>0</v>
      </c>
      <c r="R2565" s="8" t="e">
        <f>E2565/N2565</f>
        <v>#DIV/0!</v>
      </c>
      <c r="S2565" s="9" t="str">
        <f>LEFT(P2565, SEARCH("/",P2565,1)-1)</f>
        <v>food</v>
      </c>
      <c r="T2565" s="9" t="str">
        <f>RIGHT(P2565,LEN(P2565)-SEARCH("/",P2565,1))</f>
        <v>food trucks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9">
        <f>(((I2566/60)/60/24)+DATE(1970,1,1)+(-5/24))</f>
        <v>41851.83216435185</v>
      </c>
      <c r="K2566">
        <v>1404262699</v>
      </c>
      <c r="L2566" s="19">
        <f>(((K2566/60)/60/24)+DATE(1970,1,1)+(-5/24))</f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5">
        <f>E2566/D2566</f>
        <v>0</v>
      </c>
      <c r="R2566" s="8" t="e">
        <f>E2566/N2566</f>
        <v>#DIV/0!</v>
      </c>
      <c r="S2566" s="9" t="str">
        <f>LEFT(P2566, SEARCH("/",P2566,1)-1)</f>
        <v>food</v>
      </c>
      <c r="T2566" s="9" t="str">
        <f>RIGHT(P2566,LEN(P2566)-SEARCH("/",P2566,1))</f>
        <v>food trucks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9">
        <f>(((I2567/60)/60/24)+DATE(1970,1,1)+(-5/24))</f>
        <v>42499.659722222219</v>
      </c>
      <c r="K2567">
        <v>1457710589</v>
      </c>
      <c r="L2567" s="19">
        <f>(((K2567/60)/60/24)+DATE(1970,1,1)+(-5/24))</f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5">
        <f>E2567/D2567</f>
        <v>0.01</v>
      </c>
      <c r="R2567" s="8">
        <f>E2567/N2567</f>
        <v>100</v>
      </c>
      <c r="S2567" s="9" t="str">
        <f>LEFT(P2567, SEARCH("/",P2567,1)-1)</f>
        <v>food</v>
      </c>
      <c r="T2567" s="9" t="str">
        <f>RIGHT(P2567,LEN(P2567)-SEARCH("/",P2567,1))</f>
        <v>food trucks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9">
        <f>(((I2568/60)/60/24)+DATE(1970,1,1)+(-5/24))</f>
        <v>41872.772546296292</v>
      </c>
      <c r="K2568">
        <v>1406071948</v>
      </c>
      <c r="L2568" s="19">
        <f>(((K2568/60)/60/24)+DATE(1970,1,1)+(-5/24))</f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5">
        <f>E2568/D2568</f>
        <v>0</v>
      </c>
      <c r="R2568" s="8" t="e">
        <f>E2568/N2568</f>
        <v>#DIV/0!</v>
      </c>
      <c r="S2568" s="9" t="str">
        <f>LEFT(P2568, SEARCH("/",P2568,1)-1)</f>
        <v>food</v>
      </c>
      <c r="T2568" s="9" t="str">
        <f>RIGHT(P2568,LEN(P2568)-SEARCH("/",P2568,1))</f>
        <v>food trucks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9">
        <f>(((I2569/60)/60/24)+DATE(1970,1,1)+(-5/24))</f>
        <v>42117.670578703699</v>
      </c>
      <c r="K2569">
        <v>1427231138</v>
      </c>
      <c r="L2569" s="19">
        <f>(((K2569/60)/60/24)+DATE(1970,1,1)+(-5/24))</f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5">
        <f>E2569/D2569</f>
        <v>2.6666666666666666E-3</v>
      </c>
      <c r="R2569" s="8">
        <f>E2569/N2569</f>
        <v>60</v>
      </c>
      <c r="S2569" s="9" t="str">
        <f>LEFT(P2569, SEARCH("/",P2569,1)-1)</f>
        <v>food</v>
      </c>
      <c r="T2569" s="9" t="str">
        <f>RIGHT(P2569,LEN(P2569)-SEARCH("/",P2569,1))</f>
        <v>food trucks</v>
      </c>
    </row>
    <row r="2570" spans="1:20" ht="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9">
        <f>(((I2570/60)/60/24)+DATE(1970,1,1)+(-5/24))</f>
        <v>42614.45826388889</v>
      </c>
      <c r="K2570">
        <v>1470153594</v>
      </c>
      <c r="L2570" s="19">
        <f>(((K2570/60)/60/24)+DATE(1970,1,1)+(-5/24))</f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5">
        <f>E2570/D2570</f>
        <v>5.0000000000000001E-3</v>
      </c>
      <c r="R2570" s="8">
        <f>E2570/N2570</f>
        <v>50</v>
      </c>
      <c r="S2570" s="9" t="str">
        <f>LEFT(P2570, SEARCH("/",P2570,1)-1)</f>
        <v>food</v>
      </c>
      <c r="T2570" s="9" t="str">
        <f>RIGHT(P2570,LEN(P2570)-SEARCH("/",P2570,1))</f>
        <v>food trucks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9">
        <f>(((I2571/60)/60/24)+DATE(1970,1,1)+(-5/24))</f>
        <v>42263.897129629629</v>
      </c>
      <c r="K2571">
        <v>1439865112</v>
      </c>
      <c r="L2571" s="19">
        <f>(((K2571/60)/60/24)+DATE(1970,1,1)+(-5/24))</f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5">
        <f>E2571/D2571</f>
        <v>2.2307692307692306E-2</v>
      </c>
      <c r="R2571" s="8">
        <f>E2571/N2571</f>
        <v>72.5</v>
      </c>
      <c r="S2571" s="9" t="str">
        <f>LEFT(P2571, SEARCH("/",P2571,1)-1)</f>
        <v>food</v>
      </c>
      <c r="T2571" s="9" t="str">
        <f>RIGHT(P2571,LEN(P2571)-SEARCH("/",P2571,1))</f>
        <v>food trucks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9">
        <f>(((I2572/60)/60/24)+DATE(1970,1,1)+(-5/24))</f>
        <v>42774.694849537038</v>
      </c>
      <c r="K2572">
        <v>1483998035</v>
      </c>
      <c r="L2572" s="19">
        <f>(((K2572/60)/60/24)+DATE(1970,1,1)+(-5/24))</f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5">
        <f>E2572/D2572</f>
        <v>8.4285714285714294E-3</v>
      </c>
      <c r="R2572" s="8">
        <f>E2572/N2572</f>
        <v>29.5</v>
      </c>
      <c r="S2572" s="9" t="str">
        <f>LEFT(P2572, SEARCH("/",P2572,1)-1)</f>
        <v>food</v>
      </c>
      <c r="T2572" s="9" t="str">
        <f>RIGHT(P2572,LEN(P2572)-SEARCH("/",P2572,1))</f>
        <v>food trucks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9">
        <f>(((I2573/60)/60/24)+DATE(1970,1,1)+(-5/24))</f>
        <v>42509.133344907408</v>
      </c>
      <c r="K2573">
        <v>1458461521</v>
      </c>
      <c r="L2573" s="19">
        <f>(((K2573/60)/60/24)+DATE(1970,1,1)+(-5/24))</f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5">
        <f>E2573/D2573</f>
        <v>2.5000000000000001E-3</v>
      </c>
      <c r="R2573" s="8">
        <f>E2573/N2573</f>
        <v>62.5</v>
      </c>
      <c r="S2573" s="9" t="str">
        <f>LEFT(P2573, SEARCH("/",P2573,1)-1)</f>
        <v>food</v>
      </c>
      <c r="T2573" s="9" t="str">
        <f>RIGHT(P2573,LEN(P2573)-SEARCH("/",P2573,1))</f>
        <v>food trucks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9">
        <f>(((I2574/60)/60/24)+DATE(1970,1,1)+(-5/24))</f>
        <v>42106.911076388882</v>
      </c>
      <c r="K2574">
        <v>1426301517</v>
      </c>
      <c r="L2574" s="19">
        <f>(((K2574/60)/60/24)+DATE(1970,1,1)+(-5/24))</f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5">
        <f>E2574/D2574</f>
        <v>0</v>
      </c>
      <c r="R2574" s="8" t="e">
        <f>E2574/N2574</f>
        <v>#DIV/0!</v>
      </c>
      <c r="S2574" s="9" t="str">
        <f>LEFT(P2574, SEARCH("/",P2574,1)-1)</f>
        <v>food</v>
      </c>
      <c r="T2574" s="9" t="str">
        <f>RIGHT(P2574,LEN(P2574)-SEARCH("/",P2574,1))</f>
        <v>food trucks</v>
      </c>
    </row>
    <row r="2575" spans="1:20" ht="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9">
        <f>(((I2575/60)/60/24)+DATE(1970,1,1)+(-5/24))</f>
        <v>41874.383668981478</v>
      </c>
      <c r="K2575">
        <v>1404915149</v>
      </c>
      <c r="L2575" s="19">
        <f>(((K2575/60)/60/24)+DATE(1970,1,1)+(-5/24))</f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5">
        <f>E2575/D2575</f>
        <v>0</v>
      </c>
      <c r="R2575" s="8" t="e">
        <f>E2575/N2575</f>
        <v>#DIV/0!</v>
      </c>
      <c r="S2575" s="9" t="str">
        <f>LEFT(P2575, SEARCH("/",P2575,1)-1)</f>
        <v>food</v>
      </c>
      <c r="T2575" s="9" t="str">
        <f>RIGHT(P2575,LEN(P2575)-SEARCH("/",P2575,1))</f>
        <v>food trucks</v>
      </c>
    </row>
    <row r="2576" spans="1:20" ht="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9">
        <f>(((I2576/60)/60/24)+DATE(1970,1,1)+(-5/24))</f>
        <v>42508.617418981477</v>
      </c>
      <c r="K2576">
        <v>1461786545</v>
      </c>
      <c r="L2576" s="19">
        <f>(((K2576/60)/60/24)+DATE(1970,1,1)+(-5/24))</f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5">
        <f>E2576/D2576</f>
        <v>0</v>
      </c>
      <c r="R2576" s="8" t="e">
        <f>E2576/N2576</f>
        <v>#DIV/0!</v>
      </c>
      <c r="S2576" s="9" t="str">
        <f>LEFT(P2576, SEARCH("/",P2576,1)-1)</f>
        <v>food</v>
      </c>
      <c r="T2576" s="9" t="str">
        <f>RIGHT(P2576,LEN(P2576)-SEARCH("/",P2576,1))</f>
        <v>food trucks</v>
      </c>
    </row>
    <row r="2577" spans="1:20" ht="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9">
        <f>(((I2577/60)/60/24)+DATE(1970,1,1)+(-5/24))</f>
        <v>42015.90039351851</v>
      </c>
      <c r="K2577">
        <v>1418438194</v>
      </c>
      <c r="L2577" s="19">
        <f>(((K2577/60)/60/24)+DATE(1970,1,1)+(-5/24))</f>
        <v>41985.90039351851</v>
      </c>
      <c r="M2577" t="b">
        <v>0</v>
      </c>
      <c r="N2577">
        <v>0</v>
      </c>
      <c r="O2577" t="b">
        <v>0</v>
      </c>
      <c r="P2577" t="s">
        <v>8284</v>
      </c>
      <c r="Q2577" s="5">
        <f>E2577/D2577</f>
        <v>0</v>
      </c>
      <c r="R2577" s="8" t="e">
        <f>E2577/N2577</f>
        <v>#DIV/0!</v>
      </c>
      <c r="S2577" s="9" t="str">
        <f>LEFT(P2577, SEARCH("/",P2577,1)-1)</f>
        <v>food</v>
      </c>
      <c r="T2577" s="9" t="str">
        <f>RIGHT(P2577,LEN(P2577)-SEARCH("/",P2577,1))</f>
        <v>food trucks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9">
        <f>(((I2578/60)/60/24)+DATE(1970,1,1)+(-5/24))</f>
        <v>42104.759803240733</v>
      </c>
      <c r="K2578">
        <v>1424823247</v>
      </c>
      <c r="L2578" s="19">
        <f>(((K2578/60)/60/24)+DATE(1970,1,1)+(-5/24))</f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5">
        <f>E2578/D2578</f>
        <v>0</v>
      </c>
      <c r="R2578" s="8" t="e">
        <f>E2578/N2578</f>
        <v>#DIV/0!</v>
      </c>
      <c r="S2578" s="9" t="str">
        <f>LEFT(P2578, SEARCH("/",P2578,1)-1)</f>
        <v>food</v>
      </c>
      <c r="T2578" s="9" t="str">
        <f>RIGHT(P2578,LEN(P2578)-SEARCH("/",P2578,1))</f>
        <v>food trucks</v>
      </c>
    </row>
    <row r="2579" spans="1:20" ht="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9">
        <f>(((I2579/60)/60/24)+DATE(1970,1,1)+(-5/24))</f>
        <v>41855.612233796295</v>
      </c>
      <c r="K2579">
        <v>1405021297</v>
      </c>
      <c r="L2579" s="19">
        <f>(((K2579/60)/60/24)+DATE(1970,1,1)+(-5/24))</f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5">
        <f>E2579/D2579</f>
        <v>0</v>
      </c>
      <c r="R2579" s="8" t="e">
        <f>E2579/N2579</f>
        <v>#DIV/0!</v>
      </c>
      <c r="S2579" s="9" t="str">
        <f>LEFT(P2579, SEARCH("/",P2579,1)-1)</f>
        <v>food</v>
      </c>
      <c r="T2579" s="9" t="str">
        <f>RIGHT(P2579,LEN(P2579)-SEARCH("/",P2579,1))</f>
        <v>food trucks</v>
      </c>
    </row>
    <row r="2580" spans="1:20" ht="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9">
        <f>(((I2580/60)/60/24)+DATE(1970,1,1)+(-5/24))</f>
        <v>42286.499999999993</v>
      </c>
      <c r="K2580">
        <v>1440203579</v>
      </c>
      <c r="L2580" s="19">
        <f>(((K2580/60)/60/24)+DATE(1970,1,1)+(-5/24))</f>
        <v>42237.814571759263</v>
      </c>
      <c r="M2580" t="b">
        <v>0</v>
      </c>
      <c r="N2580">
        <v>0</v>
      </c>
      <c r="O2580" t="b">
        <v>0</v>
      </c>
      <c r="P2580" t="s">
        <v>8284</v>
      </c>
      <c r="Q2580" s="5">
        <f>E2580/D2580</f>
        <v>0</v>
      </c>
      <c r="R2580" s="8" t="e">
        <f>E2580/N2580</f>
        <v>#DIV/0!</v>
      </c>
      <c r="S2580" s="9" t="str">
        <f>LEFT(P2580, SEARCH("/",P2580,1)-1)</f>
        <v>food</v>
      </c>
      <c r="T2580" s="9" t="str">
        <f>RIGHT(P2580,LEN(P2580)-SEARCH("/",P2580,1))</f>
        <v>food trucks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9">
        <f>(((I2581/60)/60/24)+DATE(1970,1,1)+(-5/24))</f>
        <v>41897.621562499997</v>
      </c>
      <c r="K2581">
        <v>1405626903</v>
      </c>
      <c r="L2581" s="19">
        <f>(((K2581/60)/60/24)+DATE(1970,1,1)+(-5/24))</f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5">
        <f>E2581/D2581</f>
        <v>1.3849999999999999E-3</v>
      </c>
      <c r="R2581" s="8">
        <f>E2581/N2581</f>
        <v>23.083333333333332</v>
      </c>
      <c r="S2581" s="9" t="str">
        <f>LEFT(P2581, SEARCH("/",P2581,1)-1)</f>
        <v>food</v>
      </c>
      <c r="T2581" s="9" t="str">
        <f>RIGHT(P2581,LEN(P2581)-SEARCH("/",P2581,1))</f>
        <v>food trucks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9">
        <f>(((I2582/60)/60/24)+DATE(1970,1,1)+(-5/24))</f>
        <v>42139.916666666664</v>
      </c>
      <c r="K2582">
        <v>1429170603</v>
      </c>
      <c r="L2582" s="19">
        <f>(((K2582/60)/60/24)+DATE(1970,1,1)+(-5/24))</f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5">
        <f>E2582/D2582</f>
        <v>6.0000000000000001E-3</v>
      </c>
      <c r="R2582" s="8">
        <f>E2582/N2582</f>
        <v>25.5</v>
      </c>
      <c r="S2582" s="9" t="str">
        <f>LEFT(P2582, SEARCH("/",P2582,1)-1)</f>
        <v>food</v>
      </c>
      <c r="T2582" s="9" t="str">
        <f>RIGHT(P2582,LEN(P2582)-SEARCH("/",P2582,1))</f>
        <v>food trucks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9">
        <f>(((I2583/60)/60/24)+DATE(1970,1,1)+(-5/24))</f>
        <v>42324.461782407401</v>
      </c>
      <c r="K2583">
        <v>1445094298</v>
      </c>
      <c r="L2583" s="19">
        <f>(((K2583/60)/60/24)+DATE(1970,1,1)+(-5/24))</f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5">
        <f>E2583/D2583</f>
        <v>0.106</v>
      </c>
      <c r="R2583" s="8">
        <f>E2583/N2583</f>
        <v>48.18181818181818</v>
      </c>
      <c r="S2583" s="9" t="str">
        <f>LEFT(P2583, SEARCH("/",P2583,1)-1)</f>
        <v>food</v>
      </c>
      <c r="T2583" s="9" t="str">
        <f>RIGHT(P2583,LEN(P2583)-SEARCH("/",P2583,1))</f>
        <v>food trucks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9">
        <f>(((I2584/60)/60/24)+DATE(1970,1,1)+(-5/24))</f>
        <v>42672.780486111107</v>
      </c>
      <c r="K2584">
        <v>1475192634</v>
      </c>
      <c r="L2584" s="19">
        <f>(((K2584/60)/60/24)+DATE(1970,1,1)+(-5/24))</f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5">
        <f>E2584/D2584</f>
        <v>1.1111111111111112E-5</v>
      </c>
      <c r="R2584" s="8">
        <f>E2584/N2584</f>
        <v>1</v>
      </c>
      <c r="S2584" s="9" t="str">
        <f>LEFT(P2584, SEARCH("/",P2584,1)-1)</f>
        <v>food</v>
      </c>
      <c r="T2584" s="9" t="str">
        <f>RIGHT(P2584,LEN(P2584)-SEARCH("/",P2584,1))</f>
        <v>food trucks</v>
      </c>
    </row>
    <row r="2585" spans="1:20" ht="30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9">
        <f>(((I2585/60)/60/24)+DATE(1970,1,1)+(-5/24))</f>
        <v>42079.519444444442</v>
      </c>
      <c r="K2585">
        <v>1421346480</v>
      </c>
      <c r="L2585" s="19">
        <f>(((K2585/60)/60/24)+DATE(1970,1,1)+(-5/24))</f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5">
        <f>E2585/D2585</f>
        <v>5.0000000000000001E-3</v>
      </c>
      <c r="R2585" s="8">
        <f>E2585/N2585</f>
        <v>1</v>
      </c>
      <c r="S2585" s="9" t="str">
        <f>LEFT(P2585, SEARCH("/",P2585,1)-1)</f>
        <v>food</v>
      </c>
      <c r="T2585" s="9" t="str">
        <f>RIGHT(P2585,LEN(P2585)-SEARCH("/",P2585,1))</f>
        <v>food trucks</v>
      </c>
    </row>
    <row r="2586" spans="1:20" ht="30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9">
        <f>(((I2586/60)/60/24)+DATE(1970,1,1)+(-5/24))</f>
        <v>42169.964918981481</v>
      </c>
      <c r="K2586">
        <v>1431749369</v>
      </c>
      <c r="L2586" s="19">
        <f>(((K2586/60)/60/24)+DATE(1970,1,1)+(-5/24))</f>
        <v>42139.964918981481</v>
      </c>
      <c r="M2586" t="b">
        <v>0</v>
      </c>
      <c r="N2586">
        <v>0</v>
      </c>
      <c r="O2586" t="b">
        <v>0</v>
      </c>
      <c r="P2586" t="s">
        <v>8284</v>
      </c>
      <c r="Q2586" s="5">
        <f>E2586/D2586</f>
        <v>0</v>
      </c>
      <c r="R2586" s="8" t="e">
        <f>E2586/N2586</f>
        <v>#DIV/0!</v>
      </c>
      <c r="S2586" s="9" t="str">
        <f>LEFT(P2586, SEARCH("/",P2586,1)-1)</f>
        <v>food</v>
      </c>
      <c r="T2586" s="9" t="str">
        <f>RIGHT(P2586,LEN(P2586)-SEARCH("/",P2586,1))</f>
        <v>food trucks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9">
        <f>(((I2587/60)/60/24)+DATE(1970,1,1)+(-5/24))</f>
        <v>41825.754999999997</v>
      </c>
      <c r="K2587">
        <v>1402009632</v>
      </c>
      <c r="L2587" s="19">
        <f>(((K2587/60)/60/24)+DATE(1970,1,1)+(-5/24))</f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5">
        <f>E2587/D2587</f>
        <v>1.6666666666666668E-3</v>
      </c>
      <c r="R2587" s="8">
        <f>E2587/N2587</f>
        <v>50</v>
      </c>
      <c r="S2587" s="9" t="str">
        <f>LEFT(P2587, SEARCH("/",P2587,1)-1)</f>
        <v>food</v>
      </c>
      <c r="T2587" s="9" t="str">
        <f>RIGHT(P2587,LEN(P2587)-SEARCH("/",P2587,1))</f>
        <v>food trucks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9">
        <f>(((I2588/60)/60/24)+DATE(1970,1,1)+(-5/24))</f>
        <v>42363.121944444443</v>
      </c>
      <c r="K2588">
        <v>1448438136</v>
      </c>
      <c r="L2588" s="19">
        <f>(((K2588/60)/60/24)+DATE(1970,1,1)+(-5/24))</f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5">
        <f>E2588/D2588</f>
        <v>1.6666666666666668E-3</v>
      </c>
      <c r="R2588" s="8">
        <f>E2588/N2588</f>
        <v>5</v>
      </c>
      <c r="S2588" s="9" t="str">
        <f>LEFT(P2588, SEARCH("/",P2588,1)-1)</f>
        <v>food</v>
      </c>
      <c r="T2588" s="9" t="str">
        <f>RIGHT(P2588,LEN(P2588)-SEARCH("/",P2588,1))</f>
        <v>food trucks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9">
        <f>(((I2589/60)/60/24)+DATE(1970,1,1)+(-5/24))</f>
        <v>42368.467048611106</v>
      </c>
      <c r="K2589">
        <v>1448899953</v>
      </c>
      <c r="L2589" s="19">
        <f>(((K2589/60)/60/24)+DATE(1970,1,1)+(-5/24))</f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5">
        <f>E2589/D2589</f>
        <v>2.4340000000000001E-2</v>
      </c>
      <c r="R2589" s="8">
        <f>E2589/N2589</f>
        <v>202.83333333333334</v>
      </c>
      <c r="S2589" s="9" t="str">
        <f>LEFT(P2589, SEARCH("/",P2589,1)-1)</f>
        <v>food</v>
      </c>
      <c r="T2589" s="9" t="str">
        <f>RIGHT(P2589,LEN(P2589)-SEARCH("/",P2589,1))</f>
        <v>food trucks</v>
      </c>
    </row>
    <row r="2590" spans="1:20" ht="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9">
        <f>(((I2590/60)/60/24)+DATE(1970,1,1)+(-5/24))</f>
        <v>42094.343055555553</v>
      </c>
      <c r="K2590">
        <v>1423325626</v>
      </c>
      <c r="L2590" s="19">
        <f>(((K2590/60)/60/24)+DATE(1970,1,1)+(-5/24))</f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5">
        <f>E2590/D2590</f>
        <v>3.8833333333333331E-2</v>
      </c>
      <c r="R2590" s="8">
        <f>E2590/N2590</f>
        <v>29.125</v>
      </c>
      <c r="S2590" s="9" t="str">
        <f>LEFT(P2590, SEARCH("/",P2590,1)-1)</f>
        <v>food</v>
      </c>
      <c r="T2590" s="9" t="str">
        <f>RIGHT(P2590,LEN(P2590)-SEARCH("/",P2590,1))</f>
        <v>food trucks</v>
      </c>
    </row>
    <row r="2591" spans="1:20" ht="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9">
        <f>(((I2591/60)/60/24)+DATE(1970,1,1)+(-5/24))</f>
        <v>42452.286192129628</v>
      </c>
      <c r="K2591">
        <v>1456145527</v>
      </c>
      <c r="L2591" s="19">
        <f>(((K2591/60)/60/24)+DATE(1970,1,1)+(-5/24))</f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5">
        <f>E2591/D2591</f>
        <v>1E-4</v>
      </c>
      <c r="R2591" s="8">
        <f>E2591/N2591</f>
        <v>5</v>
      </c>
      <c r="S2591" s="9" t="str">
        <f>LEFT(P2591, SEARCH("/",P2591,1)-1)</f>
        <v>food</v>
      </c>
      <c r="T2591" s="9" t="str">
        <f>RIGHT(P2591,LEN(P2591)-SEARCH("/",P2591,1))</f>
        <v>food trucks</v>
      </c>
    </row>
    <row r="2592" spans="1:20" ht="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9">
        <f>(((I2592/60)/60/24)+DATE(1970,1,1)+(-5/24))</f>
        <v>42395.380752314813</v>
      </c>
      <c r="K2592">
        <v>1453212497</v>
      </c>
      <c r="L2592" s="19">
        <f>(((K2592/60)/60/24)+DATE(1970,1,1)+(-5/24))</f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5">
        <f>E2592/D2592</f>
        <v>0</v>
      </c>
      <c r="R2592" s="8" t="e">
        <f>E2592/N2592</f>
        <v>#DIV/0!</v>
      </c>
      <c r="S2592" s="9" t="str">
        <f>LEFT(P2592, SEARCH("/",P2592,1)-1)</f>
        <v>food</v>
      </c>
      <c r="T2592" s="9" t="str">
        <f>RIGHT(P2592,LEN(P2592)-SEARCH("/",P2592,1))</f>
        <v>food trucks</v>
      </c>
    </row>
    <row r="2593" spans="1:20" ht="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9">
        <f>(((I2593/60)/60/24)+DATE(1970,1,1)+(-5/24))</f>
        <v>42442.656527777777</v>
      </c>
      <c r="K2593">
        <v>1452721524</v>
      </c>
      <c r="L2593" s="19">
        <f>(((K2593/60)/60/24)+DATE(1970,1,1)+(-5/24))</f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5">
        <f>E2593/D2593</f>
        <v>1.7333333333333333E-2</v>
      </c>
      <c r="R2593" s="8">
        <f>E2593/N2593</f>
        <v>13</v>
      </c>
      <c r="S2593" s="9" t="str">
        <f>LEFT(P2593, SEARCH("/",P2593,1)-1)</f>
        <v>food</v>
      </c>
      <c r="T2593" s="9" t="str">
        <f>RIGHT(P2593,LEN(P2593)-SEARCH("/",P2593,1))</f>
        <v>food trucks</v>
      </c>
    </row>
    <row r="2594" spans="1:20" ht="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9">
        <f>(((I2594/60)/60/24)+DATE(1970,1,1)+(-5/24))</f>
        <v>41917.592835648145</v>
      </c>
      <c r="K2594">
        <v>1409944421</v>
      </c>
      <c r="L2594" s="19">
        <f>(((K2594/60)/60/24)+DATE(1970,1,1)+(-5/24))</f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5">
        <f>E2594/D2594</f>
        <v>1.6666666666666668E-3</v>
      </c>
      <c r="R2594" s="8">
        <f>E2594/N2594</f>
        <v>50</v>
      </c>
      <c r="S2594" s="9" t="str">
        <f>LEFT(P2594, SEARCH("/",P2594,1)-1)</f>
        <v>food</v>
      </c>
      <c r="T2594" s="9" t="str">
        <f>RIGHT(P2594,LEN(P2594)-SEARCH("/",P2594,1))</f>
        <v>food trucks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9">
        <f>(((I2595/60)/60/24)+DATE(1970,1,1)+(-5/24))</f>
        <v>42119.636875000004</v>
      </c>
      <c r="K2595">
        <v>1427401026</v>
      </c>
      <c r="L2595" s="19">
        <f>(((K2595/60)/60/24)+DATE(1970,1,1)+(-5/24))</f>
        <v>42089.636875000004</v>
      </c>
      <c r="M2595" t="b">
        <v>0</v>
      </c>
      <c r="N2595">
        <v>0</v>
      </c>
      <c r="O2595" t="b">
        <v>0</v>
      </c>
      <c r="P2595" t="s">
        <v>8284</v>
      </c>
      <c r="Q2595" s="5">
        <f>E2595/D2595</f>
        <v>0</v>
      </c>
      <c r="R2595" s="8" t="e">
        <f>E2595/N2595</f>
        <v>#DIV/0!</v>
      </c>
      <c r="S2595" s="9" t="str">
        <f>LEFT(P2595, SEARCH("/",P2595,1)-1)</f>
        <v>food</v>
      </c>
      <c r="T2595" s="9" t="str">
        <f>RIGHT(P2595,LEN(P2595)-SEARCH("/",P2595,1))</f>
        <v>food trucks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9">
        <f>(((I2596/60)/60/24)+DATE(1970,1,1)+(-5/24))</f>
        <v>41858.759583333333</v>
      </c>
      <c r="K2596">
        <v>1404861228</v>
      </c>
      <c r="L2596" s="19">
        <f>(((K2596/60)/60/24)+DATE(1970,1,1)+(-5/24))</f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5">
        <f>E2596/D2596</f>
        <v>1.2500000000000001E-5</v>
      </c>
      <c r="R2596" s="8">
        <f>E2596/N2596</f>
        <v>1</v>
      </c>
      <c r="S2596" s="9" t="str">
        <f>LEFT(P2596, SEARCH("/",P2596,1)-1)</f>
        <v>food</v>
      </c>
      <c r="T2596" s="9" t="str">
        <f>RIGHT(P2596,LEN(P2596)-SEARCH("/",P2596,1))</f>
        <v>food trucks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9">
        <f>(((I2597/60)/60/24)+DATE(1970,1,1)+(-5/24))</f>
        <v>42790.035879629628</v>
      </c>
      <c r="K2597">
        <v>1485323500</v>
      </c>
      <c r="L2597" s="19">
        <f>(((K2597/60)/60/24)+DATE(1970,1,1)+(-5/24))</f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5">
        <f>E2597/D2597</f>
        <v>0.12166666666666667</v>
      </c>
      <c r="R2597" s="8">
        <f>E2597/N2597</f>
        <v>96.05263157894737</v>
      </c>
      <c r="S2597" s="9" t="str">
        <f>LEFT(P2597, SEARCH("/",P2597,1)-1)</f>
        <v>food</v>
      </c>
      <c r="T2597" s="9" t="str">
        <f>RIGHT(P2597,LEN(P2597)-SEARCH("/",P2597,1))</f>
        <v>food trucks</v>
      </c>
    </row>
    <row r="2598" spans="1:20" ht="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9">
        <f>(((I2598/60)/60/24)+DATE(1970,1,1)+(-5/24))</f>
        <v>41858.45612268518</v>
      </c>
      <c r="K2598">
        <v>1404835009</v>
      </c>
      <c r="L2598" s="19">
        <f>(((K2598/60)/60/24)+DATE(1970,1,1)+(-5/24))</f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5">
        <f>E2598/D2598</f>
        <v>0.23588571428571428</v>
      </c>
      <c r="R2598" s="8">
        <f>E2598/N2598</f>
        <v>305.77777777777777</v>
      </c>
      <c r="S2598" s="9" t="str">
        <f>LEFT(P2598, SEARCH("/",P2598,1)-1)</f>
        <v>food</v>
      </c>
      <c r="T2598" s="9" t="str">
        <f>RIGHT(P2598,LEN(P2598)-SEARCH("/",P2598,1))</f>
        <v>food trucks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9">
        <f>(((I2599/60)/60/24)+DATE(1970,1,1)+(-5/24))</f>
        <v>42540.133298611108</v>
      </c>
      <c r="K2599">
        <v>1463731917</v>
      </c>
      <c r="L2599" s="19">
        <f>(((K2599/60)/60/24)+DATE(1970,1,1)+(-5/24))</f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5">
        <f>E2599/D2599</f>
        <v>5.6666666666666664E-2</v>
      </c>
      <c r="R2599" s="8">
        <f>E2599/N2599</f>
        <v>12.142857142857142</v>
      </c>
      <c r="S2599" s="9" t="str">
        <f>LEFT(P2599, SEARCH("/",P2599,1)-1)</f>
        <v>food</v>
      </c>
      <c r="T2599" s="9" t="str">
        <f>RIGHT(P2599,LEN(P2599)-SEARCH("/",P2599,1))</f>
        <v>food trucks</v>
      </c>
    </row>
    <row r="2600" spans="1:20" ht="30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9">
        <f>(((I2600/60)/60/24)+DATE(1970,1,1)+(-5/24))</f>
        <v>42270.631956018515</v>
      </c>
      <c r="K2600">
        <v>1440447001</v>
      </c>
      <c r="L2600" s="19">
        <f>(((K2600/60)/60/24)+DATE(1970,1,1)+(-5/24))</f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5">
        <f>E2600/D2600</f>
        <v>0.39</v>
      </c>
      <c r="R2600" s="8">
        <f>E2600/N2600</f>
        <v>83.571428571428569</v>
      </c>
      <c r="S2600" s="9" t="str">
        <f>LEFT(P2600, SEARCH("/",P2600,1)-1)</f>
        <v>food</v>
      </c>
      <c r="T2600" s="9" t="str">
        <f>RIGHT(P2600,LEN(P2600)-SEARCH("/",P2600,1))</f>
        <v>food trucks</v>
      </c>
    </row>
    <row r="2601" spans="1:20" ht="30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9">
        <f>(((I2601/60)/60/24)+DATE(1970,1,1)+(-5/24))</f>
        <v>41854.545682870368</v>
      </c>
      <c r="K2601">
        <v>1403201147</v>
      </c>
      <c r="L2601" s="19">
        <f>(((K2601/60)/60/24)+DATE(1970,1,1)+(-5/24))</f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5">
        <f>E2601/D2601</f>
        <v>9.9546510341776348E-3</v>
      </c>
      <c r="R2601" s="8">
        <f>E2601/N2601</f>
        <v>18</v>
      </c>
      <c r="S2601" s="9" t="str">
        <f>LEFT(P2601, SEARCH("/",P2601,1)-1)</f>
        <v>food</v>
      </c>
      <c r="T2601" s="9" t="str">
        <f>RIGHT(P2601,LEN(P2601)-SEARCH("/",P2601,1))</f>
        <v>food trucks</v>
      </c>
    </row>
    <row r="2602" spans="1:20" ht="30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9">
        <f>(((I2602/60)/60/24)+DATE(1970,1,1)+(-5/24))</f>
        <v>42454.650462962956</v>
      </c>
      <c r="K2602">
        <v>1453757800</v>
      </c>
      <c r="L2602" s="19">
        <f>(((K2602/60)/60/24)+DATE(1970,1,1)+(-5/24))</f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5">
        <f>E2602/D2602</f>
        <v>6.9320000000000007E-2</v>
      </c>
      <c r="R2602" s="8">
        <f>E2602/N2602</f>
        <v>115.53333333333333</v>
      </c>
      <c r="S2602" s="9" t="str">
        <f>LEFT(P2602, SEARCH("/",P2602,1)-1)</f>
        <v>food</v>
      </c>
      <c r="T2602" s="9" t="str">
        <f>RIGHT(P2602,LEN(P2602)-SEARCH("/",P2602,1))</f>
        <v>food trucks</v>
      </c>
    </row>
    <row r="2603" spans="1:20" ht="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9">
        <f>(((I2603/60)/60/24)+DATE(1970,1,1)+(-5/24))</f>
        <v>41164.957638888889</v>
      </c>
      <c r="K2603">
        <v>1346276349</v>
      </c>
      <c r="L2603" s="19">
        <f>(((K2603/60)/60/24)+DATE(1970,1,1)+(-5/24))</f>
        <v>41150.69385416666</v>
      </c>
      <c r="M2603" t="b">
        <v>1</v>
      </c>
      <c r="N2603">
        <v>151</v>
      </c>
      <c r="O2603" t="b">
        <v>1</v>
      </c>
      <c r="P2603" t="s">
        <v>8301</v>
      </c>
      <c r="Q2603" s="5">
        <f>E2603/D2603</f>
        <v>6.6139999999999999</v>
      </c>
      <c r="R2603" s="8">
        <f>E2603/N2603</f>
        <v>21.900662251655628</v>
      </c>
      <c r="S2603" s="9" t="str">
        <f>LEFT(P2603, SEARCH("/",P2603,1)-1)</f>
        <v>technology</v>
      </c>
      <c r="T2603" s="9" t="str">
        <f>RIGHT(P2603,LEN(P2603)-SEARCH("/",P2603,1))</f>
        <v>space exploration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9">
        <f>(((I2604/60)/60/24)+DATE(1970,1,1)+(-5/24))</f>
        <v>41955.680555555555</v>
      </c>
      <c r="K2604">
        <v>1412358968</v>
      </c>
      <c r="L2604" s="19">
        <f>(((K2604/60)/60/24)+DATE(1970,1,1)+(-5/24))</f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5">
        <f>E2604/D2604</f>
        <v>3.2609166666666667</v>
      </c>
      <c r="R2604" s="8">
        <f>E2604/N2604</f>
        <v>80.022494887525568</v>
      </c>
      <c r="S2604" s="9" t="str">
        <f>LEFT(P2604, SEARCH("/",P2604,1)-1)</f>
        <v>technology</v>
      </c>
      <c r="T2604" s="9" t="str">
        <f>RIGHT(P2604,LEN(P2604)-SEARCH("/",P2604,1))</f>
        <v>space exploration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9">
        <f>(((I2605/60)/60/24)+DATE(1970,1,1)+(-5/24))</f>
        <v>41631.704328703701</v>
      </c>
      <c r="K2605">
        <v>1386626054</v>
      </c>
      <c r="L2605" s="19">
        <f>(((K2605/60)/60/24)+DATE(1970,1,1)+(-5/24))</f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5">
        <f>E2605/D2605</f>
        <v>1.0148571428571429</v>
      </c>
      <c r="R2605" s="8">
        <f>E2605/N2605</f>
        <v>35.520000000000003</v>
      </c>
      <c r="S2605" s="9" t="str">
        <f>LEFT(P2605, SEARCH("/",P2605,1)-1)</f>
        <v>technology</v>
      </c>
      <c r="T2605" s="9" t="str">
        <f>RIGHT(P2605,LEN(P2605)-SEARCH("/",P2605,1))</f>
        <v>space exploration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9">
        <f>(((I2606/60)/60/24)+DATE(1970,1,1)+(-5/24))</f>
        <v>41027.842858796292</v>
      </c>
      <c r="K2606">
        <v>1333070023</v>
      </c>
      <c r="L2606" s="19">
        <f>(((K2606/60)/60/24)+DATE(1970,1,1)+(-5/24))</f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5">
        <f>E2606/D2606</f>
        <v>1.0421799999999999</v>
      </c>
      <c r="R2606" s="8">
        <f>E2606/N2606</f>
        <v>64.933333333333323</v>
      </c>
      <c r="S2606" s="9" t="str">
        <f>LEFT(P2606, SEARCH("/",P2606,1)-1)</f>
        <v>technology</v>
      </c>
      <c r="T2606" s="9" t="str">
        <f>RIGHT(P2606,LEN(P2606)-SEARCH("/",P2606,1))</f>
        <v>space exploration</v>
      </c>
    </row>
    <row r="2607" spans="1:20" ht="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9">
        <f>(((I2607/60)/60/24)+DATE(1970,1,1)+(-5/24))</f>
        <v>42538.33321759259</v>
      </c>
      <c r="K2607">
        <v>1463576390</v>
      </c>
      <c r="L2607" s="19">
        <f>(((K2607/60)/60/24)+DATE(1970,1,1)+(-5/24))</f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5">
        <f>E2607/D2607</f>
        <v>1.0742157000000001</v>
      </c>
      <c r="R2607" s="8">
        <f>E2607/N2607</f>
        <v>60.965703745743475</v>
      </c>
      <c r="S2607" s="9" t="str">
        <f>LEFT(P2607, SEARCH("/",P2607,1)-1)</f>
        <v>technology</v>
      </c>
      <c r="T2607" s="9" t="str">
        <f>RIGHT(P2607,LEN(P2607)-SEARCH("/",P2607,1))</f>
        <v>space exploration</v>
      </c>
    </row>
    <row r="2608" spans="1:20" ht="60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9">
        <f>(((I2608/60)/60/24)+DATE(1970,1,1)+(-5/24))</f>
        <v>41758.504421296297</v>
      </c>
      <c r="K2608">
        <v>1396026382</v>
      </c>
      <c r="L2608" s="19">
        <f>(((K2608/60)/60/24)+DATE(1970,1,1)+(-5/24))</f>
        <v>41726.504421296297</v>
      </c>
      <c r="M2608" t="b">
        <v>1</v>
      </c>
      <c r="N2608">
        <v>385</v>
      </c>
      <c r="O2608" t="b">
        <v>1</v>
      </c>
      <c r="P2608" t="s">
        <v>8301</v>
      </c>
      <c r="Q2608" s="5">
        <f>E2608/D2608</f>
        <v>1.1005454545454545</v>
      </c>
      <c r="R2608" s="8">
        <f>E2608/N2608</f>
        <v>31.444155844155844</v>
      </c>
      <c r="S2608" s="9" t="str">
        <f>LEFT(P2608, SEARCH("/",P2608,1)-1)</f>
        <v>technology</v>
      </c>
      <c r="T2608" s="9" t="str">
        <f>RIGHT(P2608,LEN(P2608)-SEARCH("/",P2608,1))</f>
        <v>space exploration</v>
      </c>
    </row>
    <row r="2609" spans="1:20" ht="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9">
        <f>(((I2609/60)/60/24)+DATE(1970,1,1)+(-5/24))</f>
        <v>42227.874999999993</v>
      </c>
      <c r="K2609">
        <v>1435611572</v>
      </c>
      <c r="L2609" s="19">
        <f>(((K2609/60)/60/24)+DATE(1970,1,1)+(-5/24))</f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5">
        <f>E2609/D2609</f>
        <v>4.077</v>
      </c>
      <c r="R2609" s="8">
        <f>E2609/N2609</f>
        <v>81.949748743718587</v>
      </c>
      <c r="S2609" s="9" t="str">
        <f>LEFT(P2609, SEARCH("/",P2609,1)-1)</f>
        <v>technology</v>
      </c>
      <c r="T2609" s="9" t="str">
        <f>RIGHT(P2609,LEN(P2609)-SEARCH("/",P2609,1))</f>
        <v>space exploration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9">
        <f>(((I2610/60)/60/24)+DATE(1970,1,1)+(-5/24))</f>
        <v>42808.791666666664</v>
      </c>
      <c r="K2610">
        <v>1485976468</v>
      </c>
      <c r="L2610" s="19">
        <f>(((K2610/60)/60/24)+DATE(1970,1,1)+(-5/24))</f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5">
        <f>E2610/D2610</f>
        <v>2.2392500000000002</v>
      </c>
      <c r="R2610" s="8">
        <f>E2610/N2610</f>
        <v>58.92763157894737</v>
      </c>
      <c r="S2610" s="9" t="str">
        <f>LEFT(P2610, SEARCH("/",P2610,1)-1)</f>
        <v>technology</v>
      </c>
      <c r="T2610" s="9" t="str">
        <f>RIGHT(P2610,LEN(P2610)-SEARCH("/",P2610,1))</f>
        <v>space exploration</v>
      </c>
    </row>
    <row r="2611" spans="1:20" ht="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9">
        <f>(((I2611/60)/60/24)+DATE(1970,1,1)+(-5/24))</f>
        <v>41105.02952546296</v>
      </c>
      <c r="K2611">
        <v>1339738951</v>
      </c>
      <c r="L2611" s="19">
        <f>(((K2611/60)/60/24)+DATE(1970,1,1)+(-5/24))</f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5">
        <f>E2611/D2611</f>
        <v>3.038011142857143</v>
      </c>
      <c r="R2611" s="8">
        <f>E2611/N2611</f>
        <v>157.29347633136095</v>
      </c>
      <c r="S2611" s="9" t="str">
        <f>LEFT(P2611, SEARCH("/",P2611,1)-1)</f>
        <v>technology</v>
      </c>
      <c r="T2611" s="9" t="str">
        <f>RIGHT(P2611,LEN(P2611)-SEARCH("/",P2611,1))</f>
        <v>space exploration</v>
      </c>
    </row>
    <row r="2612" spans="1:20" ht="30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9">
        <f>(((I2612/60)/60/24)+DATE(1970,1,1)+(-5/24))</f>
        <v>42604.082638888889</v>
      </c>
      <c r="K2612">
        <v>1468444125</v>
      </c>
      <c r="L2612" s="19">
        <f>(((K2612/60)/60/24)+DATE(1970,1,1)+(-5/24))</f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5">
        <f>E2612/D2612</f>
        <v>1.4132510432681749</v>
      </c>
      <c r="R2612" s="8">
        <f>E2612/N2612</f>
        <v>55.758509532062391</v>
      </c>
      <c r="S2612" s="9" t="str">
        <f>LEFT(P2612, SEARCH("/",P2612,1)-1)</f>
        <v>technology</v>
      </c>
      <c r="T2612" s="9" t="str">
        <f>RIGHT(P2612,LEN(P2612)-SEARCH("/",P2612,1))</f>
        <v>space exploration</v>
      </c>
    </row>
    <row r="2613" spans="1:20" ht="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9">
        <f>(((I2613/60)/60/24)+DATE(1970,1,1)+(-5/24))</f>
        <v>42737.749305555553</v>
      </c>
      <c r="K2613">
        <v>1480493014</v>
      </c>
      <c r="L2613" s="19">
        <f>(((K2613/60)/60/24)+DATE(1970,1,1)+(-5/24))</f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5">
        <f>E2613/D2613</f>
        <v>27.906363636363636</v>
      </c>
      <c r="R2613" s="8">
        <f>E2613/N2613</f>
        <v>83.802893802893806</v>
      </c>
      <c r="S2613" s="9" t="str">
        <f>LEFT(P2613, SEARCH("/",P2613,1)-1)</f>
        <v>technology</v>
      </c>
      <c r="T2613" s="9" t="str">
        <f>RIGHT(P2613,LEN(P2613)-SEARCH("/",P2613,1))</f>
        <v>space exploration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9">
        <f>(((I2614/60)/60/24)+DATE(1970,1,1)+(-5/24))</f>
        <v>42012.934837962959</v>
      </c>
      <c r="K2614">
        <v>1418095570</v>
      </c>
      <c r="L2614" s="19">
        <f>(((K2614/60)/60/24)+DATE(1970,1,1)+(-5/24))</f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5">
        <f>E2614/D2614</f>
        <v>1.7176130000000001</v>
      </c>
      <c r="R2614" s="8">
        <f>E2614/N2614</f>
        <v>58.422210884353746</v>
      </c>
      <c r="S2614" s="9" t="str">
        <f>LEFT(P2614, SEARCH("/",P2614,1)-1)</f>
        <v>technology</v>
      </c>
      <c r="T2614" s="9" t="str">
        <f>RIGHT(P2614,LEN(P2614)-SEARCH("/",P2614,1))</f>
        <v>space exploration</v>
      </c>
    </row>
    <row r="2615" spans="1:20" ht="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9">
        <f>(((I2615/60)/60/24)+DATE(1970,1,1)+(-5/24))</f>
        <v>41173.609884259255</v>
      </c>
      <c r="K2615">
        <v>1345664294</v>
      </c>
      <c r="L2615" s="19">
        <f>(((K2615/60)/60/24)+DATE(1970,1,1)+(-5/24))</f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5">
        <f>E2615/D2615</f>
        <v>1.0101333333333333</v>
      </c>
      <c r="R2615" s="8">
        <f>E2615/N2615</f>
        <v>270.57142857142856</v>
      </c>
      <c r="S2615" s="9" t="str">
        <f>LEFT(P2615, SEARCH("/",P2615,1)-1)</f>
        <v>technology</v>
      </c>
      <c r="T2615" s="9" t="str">
        <f>RIGHT(P2615,LEN(P2615)-SEARCH("/",P2615,1))</f>
        <v>space exploration</v>
      </c>
    </row>
    <row r="2616" spans="1:20" ht="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9">
        <f>(((I2616/60)/60/24)+DATE(1970,1,1)+(-5/24))</f>
        <v>41759</v>
      </c>
      <c r="K2616">
        <v>1396371612</v>
      </c>
      <c r="L2616" s="19">
        <f>(((K2616/60)/60/24)+DATE(1970,1,1)+(-5/24))</f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5">
        <f>E2616/D2616</f>
        <v>1.02</v>
      </c>
      <c r="R2616" s="8">
        <f>E2616/N2616</f>
        <v>107.1</v>
      </c>
      <c r="S2616" s="9" t="str">
        <f>LEFT(P2616, SEARCH("/",P2616,1)-1)</f>
        <v>technology</v>
      </c>
      <c r="T2616" s="9" t="str">
        <f>RIGHT(P2616,LEN(P2616)-SEARCH("/",P2616,1))</f>
        <v>space exploration</v>
      </c>
    </row>
    <row r="2617" spans="1:20" ht="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9">
        <f>(((I2617/60)/60/24)+DATE(1970,1,1)+(-5/24))</f>
        <v>42490.291666666664</v>
      </c>
      <c r="K2617">
        <v>1458820564</v>
      </c>
      <c r="L2617" s="19">
        <f>(((K2617/60)/60/24)+DATE(1970,1,1)+(-5/24))</f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5">
        <f>E2617/D2617</f>
        <v>1.6976511744127936</v>
      </c>
      <c r="R2617" s="8">
        <f>E2617/N2617</f>
        <v>47.180555555555557</v>
      </c>
      <c r="S2617" s="9" t="str">
        <f>LEFT(P2617, SEARCH("/",P2617,1)-1)</f>
        <v>technology</v>
      </c>
      <c r="T2617" s="9" t="str">
        <f>RIGHT(P2617,LEN(P2617)-SEARCH("/",P2617,1))</f>
        <v>space exploration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9">
        <f>(((I2618/60)/60/24)+DATE(1970,1,1)+(-5/24))</f>
        <v>42241.786215277774</v>
      </c>
      <c r="K2618">
        <v>1437954729</v>
      </c>
      <c r="L2618" s="19">
        <f>(((K2618/60)/60/24)+DATE(1970,1,1)+(-5/24))</f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5">
        <f>E2618/D2618</f>
        <v>1.14534</v>
      </c>
      <c r="R2618" s="8">
        <f>E2618/N2618</f>
        <v>120.30882352941177</v>
      </c>
      <c r="S2618" s="9" t="str">
        <f>LEFT(P2618, SEARCH("/",P2618,1)-1)</f>
        <v>technology</v>
      </c>
      <c r="T2618" s="9" t="str">
        <f>RIGHT(P2618,LEN(P2618)-SEARCH("/",P2618,1))</f>
        <v>space exploration</v>
      </c>
    </row>
    <row r="2619" spans="1:20" ht="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9">
        <f>(((I2619/60)/60/24)+DATE(1970,1,1)+(-5/24))</f>
        <v>41932.666099537033</v>
      </c>
      <c r="K2619">
        <v>1411246751</v>
      </c>
      <c r="L2619" s="19">
        <f>(((K2619/60)/60/24)+DATE(1970,1,1)+(-5/24))</f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5">
        <f>E2619/D2619</f>
        <v>8.7759999999999998</v>
      </c>
      <c r="R2619" s="8">
        <f>E2619/N2619</f>
        <v>27.59748427672956</v>
      </c>
      <c r="S2619" s="9" t="str">
        <f>LEFT(P2619, SEARCH("/",P2619,1)-1)</f>
        <v>technology</v>
      </c>
      <c r="T2619" s="9" t="str">
        <f>RIGHT(P2619,LEN(P2619)-SEARCH("/",P2619,1))</f>
        <v>space exploration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9">
        <f>(((I2620/60)/60/24)+DATE(1970,1,1)+(-5/24))</f>
        <v>42339.625706018516</v>
      </c>
      <c r="K2620">
        <v>1443812461</v>
      </c>
      <c r="L2620" s="19">
        <f>(((K2620/60)/60/24)+DATE(1970,1,1)+(-5/24))</f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5">
        <f>E2620/D2620</f>
        <v>1.0538666666666667</v>
      </c>
      <c r="R2620" s="8">
        <f>E2620/N2620</f>
        <v>205.2987012987013</v>
      </c>
      <c r="S2620" s="9" t="str">
        <f>LEFT(P2620, SEARCH("/",P2620,1)-1)</f>
        <v>technology</v>
      </c>
      <c r="T2620" s="9" t="str">
        <f>RIGHT(P2620,LEN(P2620)-SEARCH("/",P2620,1))</f>
        <v>space exploration</v>
      </c>
    </row>
    <row r="2621" spans="1:20" ht="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9">
        <f>(((I2621/60)/60/24)+DATE(1970,1,1)+(-5/24))</f>
        <v>42300.249999999993</v>
      </c>
      <c r="K2621">
        <v>1443302004</v>
      </c>
      <c r="L2621" s="19">
        <f>(((K2621/60)/60/24)+DATE(1970,1,1)+(-5/24))</f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5">
        <f>E2621/D2621</f>
        <v>1.8839999999999999</v>
      </c>
      <c r="R2621" s="8">
        <f>E2621/N2621</f>
        <v>35.547169811320757</v>
      </c>
      <c r="S2621" s="9" t="str">
        <f>LEFT(P2621, SEARCH("/",P2621,1)-1)</f>
        <v>technology</v>
      </c>
      <c r="T2621" s="9" t="str">
        <f>RIGHT(P2621,LEN(P2621)-SEARCH("/",P2621,1))</f>
        <v>space exploration</v>
      </c>
    </row>
    <row r="2622" spans="1:20" ht="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9">
        <f>(((I2622/60)/60/24)+DATE(1970,1,1)+(-5/24))</f>
        <v>42287.833333333336</v>
      </c>
      <c r="K2622">
        <v>1441339242</v>
      </c>
      <c r="L2622" s="19">
        <f>(((K2622/60)/60/24)+DATE(1970,1,1)+(-5/24))</f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5">
        <f>E2622/D2622</f>
        <v>1.436523076923077</v>
      </c>
      <c r="R2622" s="8">
        <f>E2622/N2622</f>
        <v>74.639488409272587</v>
      </c>
      <c r="S2622" s="9" t="str">
        <f>LEFT(P2622, SEARCH("/",P2622,1)-1)</f>
        <v>technology</v>
      </c>
      <c r="T2622" s="9" t="str">
        <f>RIGHT(P2622,LEN(P2622)-SEARCH("/",P2622,1))</f>
        <v>space exploration</v>
      </c>
    </row>
    <row r="2623" spans="1:20" ht="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9">
        <f>(((I2623/60)/60/24)+DATE(1970,1,1)+(-5/24))</f>
        <v>42145.539212962954</v>
      </c>
      <c r="K2623">
        <v>1429638988</v>
      </c>
      <c r="L2623" s="19">
        <f>(((K2623/60)/60/24)+DATE(1970,1,1)+(-5/24))</f>
        <v>42115.539212962954</v>
      </c>
      <c r="M2623" t="b">
        <v>1</v>
      </c>
      <c r="N2623">
        <v>465</v>
      </c>
      <c r="O2623" t="b">
        <v>1</v>
      </c>
      <c r="P2623" t="s">
        <v>8301</v>
      </c>
      <c r="Q2623" s="5">
        <f>E2623/D2623</f>
        <v>1.4588000000000001</v>
      </c>
      <c r="R2623" s="8">
        <f>E2623/N2623</f>
        <v>47.058064516129029</v>
      </c>
      <c r="S2623" s="9" t="str">
        <f>LEFT(P2623, SEARCH("/",P2623,1)-1)</f>
        <v>technology</v>
      </c>
      <c r="T2623" s="9" t="str">
        <f>RIGHT(P2623,LEN(P2623)-SEARCH("/",P2623,1))</f>
        <v>space exploration</v>
      </c>
    </row>
    <row r="2624" spans="1:20" ht="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9">
        <f>(((I2624/60)/60/24)+DATE(1970,1,1)+(-5/24))</f>
        <v>42734.534907407404</v>
      </c>
      <c r="K2624">
        <v>1479232216</v>
      </c>
      <c r="L2624" s="19">
        <f>(((K2624/60)/60/24)+DATE(1970,1,1)+(-5/24))</f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5">
        <f>E2624/D2624</f>
        <v>1.3118399999999999</v>
      </c>
      <c r="R2624" s="8">
        <f>E2624/N2624</f>
        <v>26.591351351351353</v>
      </c>
      <c r="S2624" s="9" t="str">
        <f>LEFT(P2624, SEARCH("/",P2624,1)-1)</f>
        <v>technology</v>
      </c>
      <c r="T2624" s="9" t="str">
        <f>RIGHT(P2624,LEN(P2624)-SEARCH("/",P2624,1))</f>
        <v>space exploration</v>
      </c>
    </row>
    <row r="2625" spans="1:20" ht="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9">
        <f>(((I2625/60)/60/24)+DATE(1970,1,1)+(-5/24))</f>
        <v>42706.048217592594</v>
      </c>
      <c r="K2625">
        <v>1479449366</v>
      </c>
      <c r="L2625" s="19">
        <f>(((K2625/60)/60/24)+DATE(1970,1,1)+(-5/24))</f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5">
        <f>E2625/D2625</f>
        <v>1.1399999999999999</v>
      </c>
      <c r="R2625" s="8">
        <f>E2625/N2625</f>
        <v>36.774193548387096</v>
      </c>
      <c r="S2625" s="9" t="str">
        <f>LEFT(P2625, SEARCH("/",P2625,1)-1)</f>
        <v>technology</v>
      </c>
      <c r="T2625" s="9" t="str">
        <f>RIGHT(P2625,LEN(P2625)-SEARCH("/",P2625,1))</f>
        <v>space exploration</v>
      </c>
    </row>
    <row r="2626" spans="1:20" ht="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9">
        <f>(((I2626/60)/60/24)+DATE(1970,1,1)+(-5/24))</f>
        <v>41165.213217592594</v>
      </c>
      <c r="K2626">
        <v>1345716422</v>
      </c>
      <c r="L2626" s="19">
        <f>(((K2626/60)/60/24)+DATE(1970,1,1)+(-5/24))</f>
        <v>41144.213217592594</v>
      </c>
      <c r="M2626" t="b">
        <v>0</v>
      </c>
      <c r="N2626">
        <v>3468</v>
      </c>
      <c r="O2626" t="b">
        <v>1</v>
      </c>
      <c r="P2626" t="s">
        <v>8301</v>
      </c>
      <c r="Q2626" s="5">
        <f>E2626/D2626</f>
        <v>13.794206249999998</v>
      </c>
      <c r="R2626" s="8">
        <f>E2626/N2626</f>
        <v>31.820544982698959</v>
      </c>
      <c r="S2626" s="9" t="str">
        <f>LEFT(P2626, SEARCH("/",P2626,1)-1)</f>
        <v>technology</v>
      </c>
      <c r="T2626" s="9" t="str">
        <f>RIGHT(P2626,LEN(P2626)-SEARCH("/",P2626,1))</f>
        <v>space exploration</v>
      </c>
    </row>
    <row r="2627" spans="1:20" ht="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9">
        <f>(((I2627/60)/60/24)+DATE(1970,1,1)+(-5/24))</f>
        <v>42683.643611111103</v>
      </c>
      <c r="K2627">
        <v>1476559608</v>
      </c>
      <c r="L2627" s="19">
        <f>(((K2627/60)/60/24)+DATE(1970,1,1)+(-5/24))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5">
        <f>E2627/D2627</f>
        <v>9.56</v>
      </c>
      <c r="R2627" s="8">
        <f>E2627/N2627</f>
        <v>27.576923076923077</v>
      </c>
      <c r="S2627" s="9" t="str">
        <f>LEFT(P2627, SEARCH("/",P2627,1)-1)</f>
        <v>technology</v>
      </c>
      <c r="T2627" s="9" t="str">
        <f>RIGHT(P2627,LEN(P2627)-SEARCH("/",P2627,1))</f>
        <v>space exploration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9">
        <f>(((I2628/60)/60/24)+DATE(1970,1,1)+(-5/24))</f>
        <v>42158.41978009259</v>
      </c>
      <c r="K2628">
        <v>1430751869</v>
      </c>
      <c r="L2628" s="19">
        <f>(((K2628/60)/60/24)+DATE(1970,1,1)+(-5/24))</f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5">
        <f>E2628/D2628</f>
        <v>1.1200000000000001</v>
      </c>
      <c r="R2628" s="8">
        <f>E2628/N2628</f>
        <v>56</v>
      </c>
      <c r="S2628" s="9" t="str">
        <f>LEFT(P2628, SEARCH("/",P2628,1)-1)</f>
        <v>technology</v>
      </c>
      <c r="T2628" s="9" t="str">
        <f>RIGHT(P2628,LEN(P2628)-SEARCH("/",P2628,1))</f>
        <v>space exploration</v>
      </c>
    </row>
    <row r="2629" spans="1:20" ht="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9">
        <f>(((I2629/60)/60/24)+DATE(1970,1,1)+(-5/24))</f>
        <v>42334.66274305556</v>
      </c>
      <c r="K2629">
        <v>1445975661</v>
      </c>
      <c r="L2629" s="19">
        <f>(((K2629/60)/60/24)+DATE(1970,1,1)+(-5/24))</f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5">
        <f>E2629/D2629</f>
        <v>6.4666666666666668</v>
      </c>
      <c r="R2629" s="8">
        <f>E2629/N2629</f>
        <v>21.555555555555557</v>
      </c>
      <c r="S2629" s="9" t="str">
        <f>LEFT(P2629, SEARCH("/",P2629,1)-1)</f>
        <v>technology</v>
      </c>
      <c r="T2629" s="9" t="str">
        <f>RIGHT(P2629,LEN(P2629)-SEARCH("/",P2629,1))</f>
        <v>space exploration</v>
      </c>
    </row>
    <row r="2630" spans="1:20" ht="30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9">
        <f>(((I2630/60)/60/24)+DATE(1970,1,1)+(-5/24))</f>
        <v>41973.757719907408</v>
      </c>
      <c r="K2630">
        <v>1415661067</v>
      </c>
      <c r="L2630" s="19">
        <f>(((K2630/60)/60/24)+DATE(1970,1,1)+(-5/24))</f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5">
        <f>E2630/D2630</f>
        <v>1.1036948748510131</v>
      </c>
      <c r="R2630" s="8">
        <f>E2630/N2630</f>
        <v>44.095238095238095</v>
      </c>
      <c r="S2630" s="9" t="str">
        <f>LEFT(P2630, SEARCH("/",P2630,1)-1)</f>
        <v>technology</v>
      </c>
      <c r="T2630" s="9" t="str">
        <f>RIGHT(P2630,LEN(P2630)-SEARCH("/",P2630,1))</f>
        <v>space exploration</v>
      </c>
    </row>
    <row r="2631" spans="1:20" ht="30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9">
        <f>(((I2631/60)/60/24)+DATE(1970,1,1)+(-5/24))</f>
        <v>42138.330115740733</v>
      </c>
      <c r="K2631">
        <v>1429016122</v>
      </c>
      <c r="L2631" s="19">
        <f>(((K2631/60)/60/24)+DATE(1970,1,1)+(-5/24))</f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5">
        <f>E2631/D2631</f>
        <v>1.2774000000000001</v>
      </c>
      <c r="R2631" s="8">
        <f>E2631/N2631</f>
        <v>63.87</v>
      </c>
      <c r="S2631" s="9" t="str">
        <f>LEFT(P2631, SEARCH("/",P2631,1)-1)</f>
        <v>technology</v>
      </c>
      <c r="T2631" s="9" t="str">
        <f>RIGHT(P2631,LEN(P2631)-SEARCH("/",P2631,1))</f>
        <v>space exploration</v>
      </c>
    </row>
    <row r="2632" spans="1:20" ht="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9">
        <f>(((I2632/60)/60/24)+DATE(1970,1,1)+(-5/24))</f>
        <v>42551.208333333336</v>
      </c>
      <c r="K2632">
        <v>1464921112</v>
      </c>
      <c r="L2632" s="19">
        <f>(((K2632/60)/60/24)+DATE(1970,1,1)+(-5/24))</f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5">
        <f>E2632/D2632</f>
        <v>1.579</v>
      </c>
      <c r="R2632" s="8">
        <f>E2632/N2632</f>
        <v>38.987654320987652</v>
      </c>
      <c r="S2632" s="9" t="str">
        <f>LEFT(P2632, SEARCH("/",P2632,1)-1)</f>
        <v>technology</v>
      </c>
      <c r="T2632" s="9" t="str">
        <f>RIGHT(P2632,LEN(P2632)-SEARCH("/",P2632,1))</f>
        <v>space exploration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9">
        <f>(((I2633/60)/60/24)+DATE(1970,1,1)+(-5/24))</f>
        <v>42245.960960648146</v>
      </c>
      <c r="K2633">
        <v>1438488227</v>
      </c>
      <c r="L2633" s="19">
        <f>(((K2633/60)/60/24)+DATE(1970,1,1)+(-5/24))</f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5">
        <f>E2633/D2633</f>
        <v>1.1466525000000001</v>
      </c>
      <c r="R2633" s="8">
        <f>E2633/N2633</f>
        <v>80.185489510489504</v>
      </c>
      <c r="S2633" s="9" t="str">
        <f>LEFT(P2633, SEARCH("/",P2633,1)-1)</f>
        <v>technology</v>
      </c>
      <c r="T2633" s="9" t="str">
        <f>RIGHT(P2633,LEN(P2633)-SEARCH("/",P2633,1))</f>
        <v>space exploration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9">
        <f>(((I2634/60)/60/24)+DATE(1970,1,1)+(-5/24))</f>
        <v>42518.853460648148</v>
      </c>
      <c r="K2634">
        <v>1462325339</v>
      </c>
      <c r="L2634" s="19">
        <f>(((K2634/60)/60/24)+DATE(1970,1,1)+(-5/24))</f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5">
        <f>E2634/D2634</f>
        <v>1.3700934579439252</v>
      </c>
      <c r="R2634" s="8">
        <f>E2634/N2634</f>
        <v>34.904761904761905</v>
      </c>
      <c r="S2634" s="9" t="str">
        <f>LEFT(P2634, SEARCH("/",P2634,1)-1)</f>
        <v>technology</v>
      </c>
      <c r="T2634" s="9" t="str">
        <f>RIGHT(P2634,LEN(P2634)-SEARCH("/",P2634,1))</f>
        <v>space exploration</v>
      </c>
    </row>
    <row r="2635" spans="1:20" ht="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9">
        <f>(((I2635/60)/60/24)+DATE(1970,1,1)+(-5/24))</f>
        <v>41697.75</v>
      </c>
      <c r="K2635">
        <v>1390938332</v>
      </c>
      <c r="L2635" s="19">
        <f>(((K2635/60)/60/24)+DATE(1970,1,1)+(-5/24))</f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5">
        <f>E2635/D2635</f>
        <v>3.5461999999999998</v>
      </c>
      <c r="R2635" s="8">
        <f>E2635/N2635</f>
        <v>89.100502512562812</v>
      </c>
      <c r="S2635" s="9" t="str">
        <f>LEFT(P2635, SEARCH("/",P2635,1)-1)</f>
        <v>technology</v>
      </c>
      <c r="T2635" s="9" t="str">
        <f>RIGHT(P2635,LEN(P2635)-SEARCH("/",P2635,1))</f>
        <v>space exploration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9">
        <f>(((I2636/60)/60/24)+DATE(1970,1,1)+(-5/24))</f>
        <v>42642.448159722226</v>
      </c>
      <c r="K2636">
        <v>1472571921</v>
      </c>
      <c r="L2636" s="19">
        <f>(((K2636/60)/60/24)+DATE(1970,1,1)+(-5/24))</f>
        <v>42612.448159722226</v>
      </c>
      <c r="M2636" t="b">
        <v>0</v>
      </c>
      <c r="N2636">
        <v>25</v>
      </c>
      <c r="O2636" t="b">
        <v>1</v>
      </c>
      <c r="P2636" t="s">
        <v>8301</v>
      </c>
      <c r="Q2636" s="5">
        <f>E2636/D2636</f>
        <v>1.0602150537634409</v>
      </c>
      <c r="R2636" s="8">
        <f>E2636/N2636</f>
        <v>39.44</v>
      </c>
      <c r="S2636" s="9" t="str">
        <f>LEFT(P2636, SEARCH("/",P2636,1)-1)</f>
        <v>technology</v>
      </c>
      <c r="T2636" s="9" t="str">
        <f>RIGHT(P2636,LEN(P2636)-SEARCH("/",P2636,1))</f>
        <v>space exploration</v>
      </c>
    </row>
    <row r="2637" spans="1:20" ht="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9">
        <f>(((I2637/60)/60/24)+DATE(1970,1,1)+(-5/24))</f>
        <v>42072.700937499998</v>
      </c>
      <c r="K2637">
        <v>1422917361</v>
      </c>
      <c r="L2637" s="19">
        <f>(((K2637/60)/60/24)+DATE(1970,1,1)+(-5/24))</f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5">
        <f>E2637/D2637</f>
        <v>1</v>
      </c>
      <c r="R2637" s="8">
        <f>E2637/N2637</f>
        <v>136.9047619047619</v>
      </c>
      <c r="S2637" s="9" t="str">
        <f>LEFT(P2637, SEARCH("/",P2637,1)-1)</f>
        <v>technology</v>
      </c>
      <c r="T2637" s="9" t="str">
        <f>RIGHT(P2637,LEN(P2637)-SEARCH("/",P2637,1))</f>
        <v>space exploration</v>
      </c>
    </row>
    <row r="2638" spans="1:20" ht="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9">
        <f>(((I2638/60)/60/24)+DATE(1970,1,1)+(-5/24))</f>
        <v>42658.833333333336</v>
      </c>
      <c r="K2638">
        <v>1474641914</v>
      </c>
      <c r="L2638" s="19">
        <f>(((K2638/60)/60/24)+DATE(1970,1,1)+(-5/24))</f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5">
        <f>E2638/D2638</f>
        <v>1.873</v>
      </c>
      <c r="R2638" s="8">
        <f>E2638/N2638</f>
        <v>37.46</v>
      </c>
      <c r="S2638" s="9" t="str">
        <f>LEFT(P2638, SEARCH("/",P2638,1)-1)</f>
        <v>technology</v>
      </c>
      <c r="T2638" s="9" t="str">
        <f>RIGHT(P2638,LEN(P2638)-SEARCH("/",P2638,1))</f>
        <v>space exploration</v>
      </c>
    </row>
    <row r="2639" spans="1:20" ht="30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9">
        <f>(((I2639/60)/60/24)+DATE(1970,1,1)+(-5/24))</f>
        <v>42655.341145833336</v>
      </c>
      <c r="K2639">
        <v>1474895475</v>
      </c>
      <c r="L2639" s="19">
        <f>(((K2639/60)/60/24)+DATE(1970,1,1)+(-5/24))</f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5">
        <f>E2639/D2639</f>
        <v>1.6619999999999999</v>
      </c>
      <c r="R2639" s="8">
        <f>E2639/N2639</f>
        <v>31.96153846153846</v>
      </c>
      <c r="S2639" s="9" t="str">
        <f>LEFT(P2639, SEARCH("/",P2639,1)-1)</f>
        <v>technology</v>
      </c>
      <c r="T2639" s="9" t="str">
        <f>RIGHT(P2639,LEN(P2639)-SEARCH("/",P2639,1))</f>
        <v>space exploration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9">
        <f>(((I2640/60)/60/24)+DATE(1970,1,1)+(-5/24))</f>
        <v>42019.70480324074</v>
      </c>
      <c r="K2640">
        <v>1418766895</v>
      </c>
      <c r="L2640" s="19">
        <f>(((K2640/60)/60/24)+DATE(1970,1,1)+(-5/24))</f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5">
        <f>E2640/D2640</f>
        <v>1.0172910662824208</v>
      </c>
      <c r="R2640" s="8">
        <f>E2640/N2640</f>
        <v>25.214285714285715</v>
      </c>
      <c r="S2640" s="9" t="str">
        <f>LEFT(P2640, SEARCH("/",P2640,1)-1)</f>
        <v>technology</v>
      </c>
      <c r="T2640" s="9" t="str">
        <f>RIGHT(P2640,LEN(P2640)-SEARCH("/",P2640,1))</f>
        <v>space exploration</v>
      </c>
    </row>
    <row r="2641" spans="1:20" ht="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9">
        <f>(((I2641/60)/60/24)+DATE(1970,1,1)+(-5/24))</f>
        <v>42054.656805555554</v>
      </c>
      <c r="K2641">
        <v>1421786748</v>
      </c>
      <c r="L2641" s="19">
        <f>(((K2641/60)/60/24)+DATE(1970,1,1)+(-5/24))</f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5">
        <f>E2641/D2641</f>
        <v>1.64</v>
      </c>
      <c r="R2641" s="8">
        <f>E2641/N2641</f>
        <v>10.040816326530612</v>
      </c>
      <c r="S2641" s="9" t="str">
        <f>LEFT(P2641, SEARCH("/",P2641,1)-1)</f>
        <v>technology</v>
      </c>
      <c r="T2641" s="9" t="str">
        <f>RIGHT(P2641,LEN(P2641)-SEARCH("/",P2641,1))</f>
        <v>space exploration</v>
      </c>
    </row>
    <row r="2642" spans="1:20" ht="60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9">
        <f>(((I2642/60)/60/24)+DATE(1970,1,1)+(-5/24))</f>
        <v>42162.952245370368</v>
      </c>
      <c r="K2642">
        <v>1428551474</v>
      </c>
      <c r="L2642" s="19">
        <f>(((K2642/60)/60/24)+DATE(1970,1,1)+(-5/24))</f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5">
        <f>E2642/D2642</f>
        <v>1.0566666666666666</v>
      </c>
      <c r="R2642" s="8">
        <f>E2642/N2642</f>
        <v>45.94202898550725</v>
      </c>
      <c r="S2642" s="9" t="str">
        <f>LEFT(P2642, SEARCH("/",P2642,1)-1)</f>
        <v>technology</v>
      </c>
      <c r="T2642" s="9" t="str">
        <f>RIGHT(P2642,LEN(P2642)-SEARCH("/",P2642,1))</f>
        <v>space exploration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9">
        <f>(((I2643/60)/60/24)+DATE(1970,1,1)+(-5/24))</f>
        <v>41897.631249999999</v>
      </c>
      <c r="K2643">
        <v>1409341863</v>
      </c>
      <c r="L2643" s="19">
        <f>(((K2643/60)/60/24)+DATE(1970,1,1)+(-5/24))</f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5">
        <f>E2643/D2643</f>
        <v>0.01</v>
      </c>
      <c r="R2643" s="8">
        <f>E2643/N2643</f>
        <v>15</v>
      </c>
      <c r="S2643" s="9" t="str">
        <f>LEFT(P2643, SEARCH("/",P2643,1)-1)</f>
        <v>technology</v>
      </c>
      <c r="T2643" s="9" t="str">
        <f>RIGHT(P2643,LEN(P2643)-SEARCH("/",P2643,1))</f>
        <v>space exploration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9">
        <f>(((I2644/60)/60/24)+DATE(1970,1,1)+(-5/24))</f>
        <v>42566.081249999996</v>
      </c>
      <c r="K2644">
        <v>1465970108</v>
      </c>
      <c r="L2644" s="19">
        <f>(((K2644/60)/60/24)+DATE(1970,1,1)+(-5/24))</f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5">
        <f>E2644/D2644</f>
        <v>0</v>
      </c>
      <c r="R2644" s="8" t="e">
        <f>E2644/N2644</f>
        <v>#DIV/0!</v>
      </c>
      <c r="S2644" s="9" t="str">
        <f>LEFT(P2644, SEARCH("/",P2644,1)-1)</f>
        <v>technology</v>
      </c>
      <c r="T2644" s="9" t="str">
        <f>RIGHT(P2644,LEN(P2644)-SEARCH("/",P2644,1))</f>
        <v>space exploration</v>
      </c>
    </row>
    <row r="2645" spans="1:20" ht="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9">
        <f>(((I2645/60)/60/24)+DATE(1970,1,1)+(-5/24))</f>
        <v>42725.124305555553</v>
      </c>
      <c r="K2645">
        <v>1479218315</v>
      </c>
      <c r="L2645" s="19">
        <f>(((K2645/60)/60/24)+DATE(1970,1,1)+(-5/24))</f>
        <v>42689.374016203699</v>
      </c>
      <c r="M2645" t="b">
        <v>1</v>
      </c>
      <c r="N2645">
        <v>1501</v>
      </c>
      <c r="O2645" t="b">
        <v>0</v>
      </c>
      <c r="P2645" t="s">
        <v>8301</v>
      </c>
      <c r="Q2645" s="5">
        <f>E2645/D2645</f>
        <v>0.33559730999999998</v>
      </c>
      <c r="R2645" s="8">
        <f>E2645/N2645</f>
        <v>223.58248500999335</v>
      </c>
      <c r="S2645" s="9" t="str">
        <f>LEFT(P2645, SEARCH("/",P2645,1)-1)</f>
        <v>technology</v>
      </c>
      <c r="T2645" s="9" t="str">
        <f>RIGHT(P2645,LEN(P2645)-SEARCH("/",P2645,1))</f>
        <v>space exploration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9">
        <f>(((I2646/60)/60/24)+DATE(1970,1,1)+(-5/24))</f>
        <v>42804.583738425928</v>
      </c>
      <c r="K2646">
        <v>1486580435</v>
      </c>
      <c r="L2646" s="19">
        <f>(((K2646/60)/60/24)+DATE(1970,1,1)+(-5/24))</f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5">
        <f>E2646/D2646</f>
        <v>2.053E-2</v>
      </c>
      <c r="R2646" s="8">
        <f>E2646/N2646</f>
        <v>39.480769230769234</v>
      </c>
      <c r="S2646" s="9" t="str">
        <f>LEFT(P2646, SEARCH("/",P2646,1)-1)</f>
        <v>technology</v>
      </c>
      <c r="T2646" s="9" t="str">
        <f>RIGHT(P2646,LEN(P2646)-SEARCH("/",P2646,1))</f>
        <v>space exploration</v>
      </c>
    </row>
    <row r="2647" spans="1:20" ht="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9">
        <f>(((I2647/60)/60/24)+DATE(1970,1,1)+(-5/24))</f>
        <v>41951.675960648143</v>
      </c>
      <c r="K2647">
        <v>1412885603</v>
      </c>
      <c r="L2647" s="19">
        <f>(((K2647/60)/60/24)+DATE(1970,1,1)+(-5/24))</f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5">
        <f>E2647/D2647</f>
        <v>0.105</v>
      </c>
      <c r="R2647" s="8">
        <f>E2647/N2647</f>
        <v>91.304347826086953</v>
      </c>
      <c r="S2647" s="9" t="str">
        <f>LEFT(P2647, SEARCH("/",P2647,1)-1)</f>
        <v>technology</v>
      </c>
      <c r="T2647" s="9" t="str">
        <f>RIGHT(P2647,LEN(P2647)-SEARCH("/",P2647,1))</f>
        <v>space exploration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9">
        <f>(((I2648/60)/60/24)+DATE(1970,1,1)+(-5/24))</f>
        <v>42256.10496527778</v>
      </c>
      <c r="K2648">
        <v>1439191869</v>
      </c>
      <c r="L2648" s="19">
        <f>(((K2648/60)/60/24)+DATE(1970,1,1)+(-5/24))</f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5">
        <f>E2648/D2648</f>
        <v>8.4172839999999999E-2</v>
      </c>
      <c r="R2648" s="8">
        <f>E2648/N2648</f>
        <v>78.666205607476627</v>
      </c>
      <c r="S2648" s="9" t="str">
        <f>LEFT(P2648, SEARCH("/",P2648,1)-1)</f>
        <v>technology</v>
      </c>
      <c r="T2648" s="9" t="str">
        <f>RIGHT(P2648,LEN(P2648)-SEARCH("/",P2648,1))</f>
        <v>space exploration</v>
      </c>
    </row>
    <row r="2649" spans="1:20" ht="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9">
        <f>(((I2649/60)/60/24)+DATE(1970,1,1)+(-5/24))</f>
        <v>42230.053460648145</v>
      </c>
      <c r="K2649">
        <v>1436941019</v>
      </c>
      <c r="L2649" s="19">
        <f>(((K2649/60)/60/24)+DATE(1970,1,1)+(-5/24))</f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5">
        <f>E2649/D2649</f>
        <v>1.44E-2</v>
      </c>
      <c r="R2649" s="8">
        <f>E2649/N2649</f>
        <v>12</v>
      </c>
      <c r="S2649" s="9" t="str">
        <f>LEFT(P2649, SEARCH("/",P2649,1)-1)</f>
        <v>technology</v>
      </c>
      <c r="T2649" s="9" t="str">
        <f>RIGHT(P2649,LEN(P2649)-SEARCH("/",P2649,1))</f>
        <v>space exploration</v>
      </c>
    </row>
    <row r="2650" spans="1:20" ht="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9">
        <f>(((I2650/60)/60/24)+DATE(1970,1,1)+(-5/24))</f>
        <v>42438.506481481476</v>
      </c>
      <c r="K2650">
        <v>1454951360</v>
      </c>
      <c r="L2650" s="19">
        <f>(((K2650/60)/60/24)+DATE(1970,1,1)+(-5/24))</f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5">
        <f>E2650/D2650</f>
        <v>8.8333333333333337E-3</v>
      </c>
      <c r="R2650" s="8">
        <f>E2650/N2650</f>
        <v>17.666666666666668</v>
      </c>
      <c r="S2650" s="9" t="str">
        <f>LEFT(P2650, SEARCH("/",P2650,1)-1)</f>
        <v>technology</v>
      </c>
      <c r="T2650" s="9" t="str">
        <f>RIGHT(P2650,LEN(P2650)-SEARCH("/",P2650,1))</f>
        <v>space exploration</v>
      </c>
    </row>
    <row r="2651" spans="1:2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9">
        <f>(((I2651/60)/60/24)+DATE(1970,1,1)+(-5/24))</f>
        <v>42401.788668981484</v>
      </c>
      <c r="K2651">
        <v>1449186941</v>
      </c>
      <c r="L2651" s="19">
        <f>(((K2651/60)/60/24)+DATE(1970,1,1)+(-5/24))</f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5">
        <f>E2651/D2651</f>
        <v>9.9200000000000004E-4</v>
      </c>
      <c r="R2651" s="8">
        <f>E2651/N2651</f>
        <v>41.333333333333336</v>
      </c>
      <c r="S2651" s="9" t="str">
        <f>LEFT(P2651, SEARCH("/",P2651,1)-1)</f>
        <v>technology</v>
      </c>
      <c r="T2651" s="9" t="str">
        <f>RIGHT(P2651,LEN(P2651)-SEARCH("/",P2651,1))</f>
        <v>space exploration</v>
      </c>
    </row>
    <row r="2652" spans="1:20" ht="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9">
        <f>(((I2652/60)/60/24)+DATE(1970,1,1)+(-5/24))</f>
        <v>42725.416006944441</v>
      </c>
      <c r="K2652">
        <v>1479740343</v>
      </c>
      <c r="L2652" s="19">
        <f>(((K2652/60)/60/24)+DATE(1970,1,1)+(-5/24))</f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5">
        <f>E2652/D2652</f>
        <v>5.966666666666667E-3</v>
      </c>
      <c r="R2652" s="8">
        <f>E2652/N2652</f>
        <v>71.599999999999994</v>
      </c>
      <c r="S2652" s="9" t="str">
        <f>LEFT(P2652, SEARCH("/",P2652,1)-1)</f>
        <v>technology</v>
      </c>
      <c r="T2652" s="9" t="str">
        <f>RIGHT(P2652,LEN(P2652)-SEARCH("/",P2652,1))</f>
        <v>space exploration</v>
      </c>
    </row>
    <row r="2653" spans="1:20" ht="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9">
        <f>(((I2653/60)/60/24)+DATE(1970,1,1)+(-5/24))</f>
        <v>42355.597326388881</v>
      </c>
      <c r="K2653">
        <v>1447960809</v>
      </c>
      <c r="L2653" s="19">
        <f>(((K2653/60)/60/24)+DATE(1970,1,1)+(-5/24))</f>
        <v>42327.597326388881</v>
      </c>
      <c r="M2653" t="b">
        <v>0</v>
      </c>
      <c r="N2653">
        <v>17</v>
      </c>
      <c r="O2653" t="b">
        <v>0</v>
      </c>
      <c r="P2653" t="s">
        <v>8301</v>
      </c>
      <c r="Q2653" s="5">
        <f>E2653/D2653</f>
        <v>1.8689285714285714E-2</v>
      </c>
      <c r="R2653" s="8">
        <f>E2653/N2653</f>
        <v>307.8235294117647</v>
      </c>
      <c r="S2653" s="9" t="str">
        <f>LEFT(P2653, SEARCH("/",P2653,1)-1)</f>
        <v>technology</v>
      </c>
      <c r="T2653" s="9" t="str">
        <f>RIGHT(P2653,LEN(P2653)-SEARCH("/",P2653,1))</f>
        <v>space exploration</v>
      </c>
    </row>
    <row r="2654" spans="1:20" ht="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9">
        <f>(((I2654/60)/60/24)+DATE(1970,1,1)+(-5/24))</f>
        <v>41982.950520833336</v>
      </c>
      <c r="K2654">
        <v>1415591325</v>
      </c>
      <c r="L2654" s="19">
        <f>(((K2654/60)/60/24)+DATE(1970,1,1)+(-5/24))</f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5">
        <f>E2654/D2654</f>
        <v>8.8500000000000002E-3</v>
      </c>
      <c r="R2654" s="8">
        <f>E2654/N2654</f>
        <v>80.454545454545453</v>
      </c>
      <c r="S2654" s="9" t="str">
        <f>LEFT(P2654, SEARCH("/",P2654,1)-1)</f>
        <v>technology</v>
      </c>
      <c r="T2654" s="9" t="str">
        <f>RIGHT(P2654,LEN(P2654)-SEARCH("/",P2654,1))</f>
        <v>space exploration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9">
        <f>(((I2655/60)/60/24)+DATE(1970,1,1)+(-5/24))</f>
        <v>41802.958333333328</v>
      </c>
      <c r="K2655">
        <v>1399909127</v>
      </c>
      <c r="L2655" s="19">
        <f>(((K2655/60)/60/24)+DATE(1970,1,1)+(-5/24))</f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5">
        <f>E2655/D2655</f>
        <v>0.1152156862745098</v>
      </c>
      <c r="R2655" s="8">
        <f>E2655/N2655</f>
        <v>83.942857142857136</v>
      </c>
      <c r="S2655" s="9" t="str">
        <f>LEFT(P2655, SEARCH("/",P2655,1)-1)</f>
        <v>technology</v>
      </c>
      <c r="T2655" s="9" t="str">
        <f>RIGHT(P2655,LEN(P2655)-SEARCH("/",P2655,1))</f>
        <v>space exploration</v>
      </c>
    </row>
    <row r="2656" spans="1:20" ht="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9">
        <f>(((I2656/60)/60/24)+DATE(1970,1,1)+(-5/24))</f>
        <v>42115.350995370369</v>
      </c>
      <c r="K2656">
        <v>1424442326</v>
      </c>
      <c r="L2656" s="19">
        <f>(((K2656/60)/60/24)+DATE(1970,1,1)+(-5/24))</f>
        <v>42055.39266203704</v>
      </c>
      <c r="M2656" t="b">
        <v>0</v>
      </c>
      <c r="N2656">
        <v>6</v>
      </c>
      <c r="O2656" t="b">
        <v>0</v>
      </c>
      <c r="P2656" t="s">
        <v>8301</v>
      </c>
      <c r="Q2656" s="5">
        <f>E2656/D2656</f>
        <v>5.1000000000000004E-4</v>
      </c>
      <c r="R2656" s="8">
        <f>E2656/N2656</f>
        <v>8.5</v>
      </c>
      <c r="S2656" s="9" t="str">
        <f>LEFT(P2656, SEARCH("/",P2656,1)-1)</f>
        <v>technology</v>
      </c>
      <c r="T2656" s="9" t="str">
        <f>RIGHT(P2656,LEN(P2656)-SEARCH("/",P2656,1))</f>
        <v>space exploration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9">
        <f>(((I2657/60)/60/24)+DATE(1970,1,1)+(-5/24))</f>
        <v>42409.624999999993</v>
      </c>
      <c r="K2657">
        <v>1452631647</v>
      </c>
      <c r="L2657" s="19">
        <f>(((K2657/60)/60/24)+DATE(1970,1,1)+(-5/24))</f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5">
        <f>E2657/D2657</f>
        <v>0.21033333333333334</v>
      </c>
      <c r="R2657" s="8">
        <f>E2657/N2657</f>
        <v>73.372093023255815</v>
      </c>
      <c r="S2657" s="9" t="str">
        <f>LEFT(P2657, SEARCH("/",P2657,1)-1)</f>
        <v>technology</v>
      </c>
      <c r="T2657" s="9" t="str">
        <f>RIGHT(P2657,LEN(P2657)-SEARCH("/",P2657,1))</f>
        <v>space exploration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9">
        <f>(((I2658/60)/60/24)+DATE(1970,1,1)+(-5/24))</f>
        <v>42806.583333333336</v>
      </c>
      <c r="K2658">
        <v>1485966688</v>
      </c>
      <c r="L2658" s="19">
        <f>(((K2658/60)/60/24)+DATE(1970,1,1)+(-5/24))</f>
        <v>42767.480185185181</v>
      </c>
      <c r="M2658" t="b">
        <v>0</v>
      </c>
      <c r="N2658">
        <v>152</v>
      </c>
      <c r="O2658" t="b">
        <v>0</v>
      </c>
      <c r="P2658" t="s">
        <v>8301</v>
      </c>
      <c r="Q2658" s="5">
        <f>E2658/D2658</f>
        <v>0.11436666666666667</v>
      </c>
      <c r="R2658" s="8">
        <f>E2658/N2658</f>
        <v>112.86184210526316</v>
      </c>
      <c r="S2658" s="9" t="str">
        <f>LEFT(P2658, SEARCH("/",P2658,1)-1)</f>
        <v>technology</v>
      </c>
      <c r="T2658" s="9" t="str">
        <f>RIGHT(P2658,LEN(P2658)-SEARCH("/",P2658,1))</f>
        <v>space exploration</v>
      </c>
    </row>
    <row r="2659" spans="1:20" ht="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9">
        <f>(((I2659/60)/60/24)+DATE(1970,1,1)+(-5/24))</f>
        <v>42584.854166666664</v>
      </c>
      <c r="K2659">
        <v>1467325053</v>
      </c>
      <c r="L2659" s="19">
        <f>(((K2659/60)/60/24)+DATE(1970,1,1)+(-5/24))</f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5">
        <f>E2659/D2659</f>
        <v>0.18737933333333334</v>
      </c>
      <c r="R2659" s="8">
        <f>E2659/N2659</f>
        <v>95.277627118644077</v>
      </c>
      <c r="S2659" s="9" t="str">
        <f>LEFT(P2659, SEARCH("/",P2659,1)-1)</f>
        <v>technology</v>
      </c>
      <c r="T2659" s="9" t="str">
        <f>RIGHT(P2659,LEN(P2659)-SEARCH("/",P2659,1))</f>
        <v>space exploration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9">
        <f>(((I2660/60)/60/24)+DATE(1970,1,1)+(-5/24))</f>
        <v>42581.675856481481</v>
      </c>
      <c r="K2660">
        <v>1467321194</v>
      </c>
      <c r="L2660" s="19">
        <f>(((K2660/60)/60/24)+DATE(1970,1,1)+(-5/24))</f>
        <v>42551.675856481481</v>
      </c>
      <c r="M2660" t="b">
        <v>0</v>
      </c>
      <c r="N2660">
        <v>4</v>
      </c>
      <c r="O2660" t="b">
        <v>0</v>
      </c>
      <c r="P2660" t="s">
        <v>8301</v>
      </c>
      <c r="Q2660" s="5">
        <f>E2660/D2660</f>
        <v>9.2857142857142856E-4</v>
      </c>
      <c r="R2660" s="8">
        <f>E2660/N2660</f>
        <v>22.75</v>
      </c>
      <c r="S2660" s="9" t="str">
        <f>LEFT(P2660, SEARCH("/",P2660,1)-1)</f>
        <v>technology</v>
      </c>
      <c r="T2660" s="9" t="str">
        <f>RIGHT(P2660,LEN(P2660)-SEARCH("/",P2660,1))</f>
        <v>space exploration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9">
        <f>(((I2661/60)/60/24)+DATE(1970,1,1)+(-5/24))</f>
        <v>42111.861226851855</v>
      </c>
      <c r="K2661">
        <v>1426729210</v>
      </c>
      <c r="L2661" s="19">
        <f>(((K2661/60)/60/24)+DATE(1970,1,1)+(-5/24))</f>
        <v>42081.861226851855</v>
      </c>
      <c r="M2661" t="b">
        <v>0</v>
      </c>
      <c r="N2661">
        <v>10</v>
      </c>
      <c r="O2661" t="b">
        <v>0</v>
      </c>
      <c r="P2661" t="s">
        <v>8301</v>
      </c>
      <c r="Q2661" s="5">
        <f>E2661/D2661</f>
        <v>2.720408163265306E-2</v>
      </c>
      <c r="R2661" s="8">
        <f>E2661/N2661</f>
        <v>133.30000000000001</v>
      </c>
      <c r="S2661" s="9" t="str">
        <f>LEFT(P2661, SEARCH("/",P2661,1)-1)</f>
        <v>technology</v>
      </c>
      <c r="T2661" s="9" t="str">
        <f>RIGHT(P2661,LEN(P2661)-SEARCH("/",P2661,1))</f>
        <v>space exploration</v>
      </c>
    </row>
    <row r="2662" spans="1:20" ht="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9">
        <f>(((I2662/60)/60/24)+DATE(1970,1,1)+(-5/24))</f>
        <v>42332.546504629623</v>
      </c>
      <c r="K2662">
        <v>1443200818</v>
      </c>
      <c r="L2662" s="19">
        <f>(((K2662/60)/60/24)+DATE(1970,1,1)+(-5/24))</f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5">
        <f>E2662/D2662</f>
        <v>9.5E-4</v>
      </c>
      <c r="R2662" s="8">
        <f>E2662/N2662</f>
        <v>3.8</v>
      </c>
      <c r="S2662" s="9" t="str">
        <f>LEFT(P2662, SEARCH("/",P2662,1)-1)</f>
        <v>technology</v>
      </c>
      <c r="T2662" s="9" t="str">
        <f>RIGHT(P2662,LEN(P2662)-SEARCH("/",P2662,1))</f>
        <v>space exploration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9">
        <f>(((I2663/60)/60/24)+DATE(1970,1,1)+(-5/24))</f>
        <v>41572.750115740739</v>
      </c>
      <c r="K2663">
        <v>1380150010</v>
      </c>
      <c r="L2663" s="19">
        <f>(((K2663/60)/60/24)+DATE(1970,1,1)+(-5/24))</f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5">
        <f>E2663/D2663</f>
        <v>1.0289999999999999</v>
      </c>
      <c r="R2663" s="8">
        <f>E2663/N2663</f>
        <v>85.75</v>
      </c>
      <c r="S2663" s="9" t="str">
        <f>LEFT(P2663, SEARCH("/",P2663,1)-1)</f>
        <v>technology</v>
      </c>
      <c r="T2663" s="9" t="str">
        <f>RIGHT(P2663,LEN(P2663)-SEARCH("/",P2663,1))</f>
        <v>makerspaces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9">
        <f>(((I2664/60)/60/24)+DATE(1970,1,1)+(-5/24))</f>
        <v>42237.538344907407</v>
      </c>
      <c r="K2664">
        <v>1437587713</v>
      </c>
      <c r="L2664" s="19">
        <f>(((K2664/60)/60/24)+DATE(1970,1,1)+(-5/24))</f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5">
        <f>E2664/D2664</f>
        <v>1.0680000000000001</v>
      </c>
      <c r="R2664" s="8">
        <f>E2664/N2664</f>
        <v>267</v>
      </c>
      <c r="S2664" s="9" t="str">
        <f>LEFT(P2664, SEARCH("/",P2664,1)-1)</f>
        <v>technology</v>
      </c>
      <c r="T2664" s="9" t="str">
        <f>RIGHT(P2664,LEN(P2664)-SEARCH("/",P2664,1))</f>
        <v>makerspaces</v>
      </c>
    </row>
    <row r="2665" spans="1:20" ht="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9">
        <f>(((I2665/60)/60/24)+DATE(1970,1,1)+(-5/24))</f>
        <v>42251.416666666664</v>
      </c>
      <c r="K2665">
        <v>1438873007</v>
      </c>
      <c r="L2665" s="19">
        <f>(((K2665/60)/60/24)+DATE(1970,1,1)+(-5/24))</f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5">
        <f>E2665/D2665</f>
        <v>1.0459624999999999</v>
      </c>
      <c r="R2665" s="8">
        <f>E2665/N2665</f>
        <v>373.55803571428572</v>
      </c>
      <c r="S2665" s="9" t="str">
        <f>LEFT(P2665, SEARCH("/",P2665,1)-1)</f>
        <v>technology</v>
      </c>
      <c r="T2665" s="9" t="str">
        <f>RIGHT(P2665,LEN(P2665)-SEARCH("/",P2665,1))</f>
        <v>makerspaces</v>
      </c>
    </row>
    <row r="2666" spans="1:20" ht="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9">
        <f>(((I2666/60)/60/24)+DATE(1970,1,1)+(-5/24))</f>
        <v>42347.082638888889</v>
      </c>
      <c r="K2666">
        <v>1446683797</v>
      </c>
      <c r="L2666" s="19">
        <f>(((K2666/60)/60/24)+DATE(1970,1,1)+(-5/24))</f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5">
        <f>E2666/D2666</f>
        <v>1.0342857142857143</v>
      </c>
      <c r="R2666" s="8">
        <f>E2666/N2666</f>
        <v>174.03846153846155</v>
      </c>
      <c r="S2666" s="9" t="str">
        <f>LEFT(P2666, SEARCH("/",P2666,1)-1)</f>
        <v>technology</v>
      </c>
      <c r="T2666" s="9" t="str">
        <f>RIGHT(P2666,LEN(P2666)-SEARCH("/",P2666,1))</f>
        <v>makerspaces</v>
      </c>
    </row>
    <row r="2667" spans="1:20" ht="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9">
        <f>(((I2667/60)/60/24)+DATE(1970,1,1)+(-5/24))</f>
        <v>42128.687199074069</v>
      </c>
      <c r="K2667">
        <v>1426886974</v>
      </c>
      <c r="L2667" s="19">
        <f>(((K2667/60)/60/24)+DATE(1970,1,1)+(-5/24))</f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5">
        <f>E2667/D2667</f>
        <v>1.2314285714285715</v>
      </c>
      <c r="R2667" s="8">
        <f>E2667/N2667</f>
        <v>93.695652173913047</v>
      </c>
      <c r="S2667" s="9" t="str">
        <f>LEFT(P2667, SEARCH("/",P2667,1)-1)</f>
        <v>technology</v>
      </c>
      <c r="T2667" s="9" t="str">
        <f>RIGHT(P2667,LEN(P2667)-SEARCH("/",P2667,1))</f>
        <v>makerspaces</v>
      </c>
    </row>
    <row r="2668" spans="1:20" ht="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9">
        <f>(((I2668/60)/60/24)+DATE(1970,1,1)+(-5/24))</f>
        <v>42272.666666666664</v>
      </c>
      <c r="K2668">
        <v>1440008439</v>
      </c>
      <c r="L2668" s="19">
        <f>(((K2668/60)/60/24)+DATE(1970,1,1)+(-5/24))</f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5">
        <f>E2668/D2668</f>
        <v>1.592951</v>
      </c>
      <c r="R2668" s="8">
        <f>E2668/N2668</f>
        <v>77.327718446601949</v>
      </c>
      <c r="S2668" s="9" t="str">
        <f>LEFT(P2668, SEARCH("/",P2668,1)-1)</f>
        <v>technology</v>
      </c>
      <c r="T2668" s="9" t="str">
        <f>RIGHT(P2668,LEN(P2668)-SEARCH("/",P2668,1))</f>
        <v>makerspaces</v>
      </c>
    </row>
    <row r="2669" spans="1:20" ht="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9">
        <f>(((I2669/60)/60/24)+DATE(1970,1,1)+(-5/24))</f>
        <v>42410.717777777776</v>
      </c>
      <c r="K2669">
        <v>1452550416</v>
      </c>
      <c r="L2669" s="19">
        <f>(((K2669/60)/60/24)+DATE(1970,1,1)+(-5/24))</f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5">
        <f>E2669/D2669</f>
        <v>1.1066666666666667</v>
      </c>
      <c r="R2669" s="8">
        <f>E2669/N2669</f>
        <v>92.222222222222229</v>
      </c>
      <c r="S2669" s="9" t="str">
        <f>LEFT(P2669, SEARCH("/",P2669,1)-1)</f>
        <v>technology</v>
      </c>
      <c r="T2669" s="9" t="str">
        <f>RIGHT(P2669,LEN(P2669)-SEARCH("/",P2669,1))</f>
        <v>makerspaces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9">
        <f>(((I2670/60)/60/24)+DATE(1970,1,1)+(-5/24))</f>
        <v>42317.397222222215</v>
      </c>
      <c r="K2670">
        <v>1443449265</v>
      </c>
      <c r="L2670" s="19">
        <f>(((K2670/60)/60/24)+DATE(1970,1,1)+(-5/24))</f>
        <v>42275.380381944437</v>
      </c>
      <c r="M2670" t="b">
        <v>0</v>
      </c>
      <c r="N2670">
        <v>28</v>
      </c>
      <c r="O2670" t="b">
        <v>1</v>
      </c>
      <c r="P2670" t="s">
        <v>8302</v>
      </c>
      <c r="Q2670" s="5">
        <f>E2670/D2670</f>
        <v>1.7070000000000001</v>
      </c>
      <c r="R2670" s="8">
        <f>E2670/N2670</f>
        <v>60.964285714285715</v>
      </c>
      <c r="S2670" s="9" t="str">
        <f>LEFT(P2670, SEARCH("/",P2670,1)-1)</f>
        <v>technology</v>
      </c>
      <c r="T2670" s="9" t="str">
        <f>RIGHT(P2670,LEN(P2670)-SEARCH("/",P2670,1))</f>
        <v>makerspaces</v>
      </c>
    </row>
    <row r="2671" spans="1:20" ht="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9">
        <f>(((I2671/60)/60/24)+DATE(1970,1,1)+(-5/24))</f>
        <v>42378.827499999999</v>
      </c>
      <c r="K2671">
        <v>1447203096</v>
      </c>
      <c r="L2671" s="19">
        <f>(((K2671/60)/60/24)+DATE(1970,1,1)+(-5/24))</f>
        <v>42318.827499999999</v>
      </c>
      <c r="M2671" t="b">
        <v>0</v>
      </c>
      <c r="N2671">
        <v>11</v>
      </c>
      <c r="O2671" t="b">
        <v>1</v>
      </c>
      <c r="P2671" t="s">
        <v>8302</v>
      </c>
      <c r="Q2671" s="5">
        <f>E2671/D2671</f>
        <v>1.25125</v>
      </c>
      <c r="R2671" s="8">
        <f>E2671/N2671</f>
        <v>91</v>
      </c>
      <c r="S2671" s="9" t="str">
        <f>LEFT(P2671, SEARCH("/",P2671,1)-1)</f>
        <v>technology</v>
      </c>
      <c r="T2671" s="9" t="str">
        <f>RIGHT(P2671,LEN(P2671)-SEARCH("/",P2671,1))</f>
        <v>makerspaces</v>
      </c>
    </row>
    <row r="2672" spans="1:20" ht="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9">
        <f>(((I2672/60)/60/24)+DATE(1970,1,1)+(-5/24))</f>
        <v>41848.812268518515</v>
      </c>
      <c r="K2672">
        <v>1404174580</v>
      </c>
      <c r="L2672" s="19">
        <f>(((K2672/60)/60/24)+DATE(1970,1,1)+(-5/24))</f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5">
        <f>E2672/D2672</f>
        <v>6.4158609339642042E-2</v>
      </c>
      <c r="R2672" s="8">
        <f>E2672/N2672</f>
        <v>41.583333333333336</v>
      </c>
      <c r="S2672" s="9" t="str">
        <f>LEFT(P2672, SEARCH("/",P2672,1)-1)</f>
        <v>technology</v>
      </c>
      <c r="T2672" s="9" t="str">
        <f>RIGHT(P2672,LEN(P2672)-SEARCH("/",P2672,1))</f>
        <v>makerspaces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9">
        <f>(((I2673/60)/60/24)+DATE(1970,1,1)+(-5/24))</f>
        <v>41992.609722222223</v>
      </c>
      <c r="K2673">
        <v>1416419916</v>
      </c>
      <c r="L2673" s="19">
        <f>(((K2673/60)/60/24)+DATE(1970,1,1)+(-5/24))</f>
        <v>41962.540694444448</v>
      </c>
      <c r="M2673" t="b">
        <v>1</v>
      </c>
      <c r="N2673">
        <v>84</v>
      </c>
      <c r="O2673" t="b">
        <v>0</v>
      </c>
      <c r="P2673" t="s">
        <v>8302</v>
      </c>
      <c r="Q2673" s="5">
        <f>E2673/D2673</f>
        <v>0.11344</v>
      </c>
      <c r="R2673" s="8">
        <f>E2673/N2673</f>
        <v>33.761904761904759</v>
      </c>
      <c r="S2673" s="9" t="str">
        <f>LEFT(P2673, SEARCH("/",P2673,1)-1)</f>
        <v>technology</v>
      </c>
      <c r="T2673" s="9" t="str">
        <f>RIGHT(P2673,LEN(P2673)-SEARCH("/",P2673,1))</f>
        <v>makerspaces</v>
      </c>
    </row>
    <row r="2674" spans="1:20" ht="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9">
        <f>(((I2674/60)/60/24)+DATE(1970,1,1)+(-5/24))</f>
        <v>42366.041666666664</v>
      </c>
      <c r="K2674">
        <v>1449436390</v>
      </c>
      <c r="L2674" s="19">
        <f>(((K2674/60)/60/24)+DATE(1970,1,1)+(-5/24))</f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5">
        <f>E2674/D2674</f>
        <v>0.33189999999999997</v>
      </c>
      <c r="R2674" s="8">
        <f>E2674/N2674</f>
        <v>70.61702127659575</v>
      </c>
      <c r="S2674" s="9" t="str">
        <f>LEFT(P2674, SEARCH("/",P2674,1)-1)</f>
        <v>technology</v>
      </c>
      <c r="T2674" s="9" t="str">
        <f>RIGHT(P2674,LEN(P2674)-SEARCH("/",P2674,1))</f>
        <v>makerspaces</v>
      </c>
    </row>
    <row r="2675" spans="1:20" ht="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9">
        <f>(((I2675/60)/60/24)+DATE(1970,1,1)+(-5/24))</f>
        <v>41941.739583333328</v>
      </c>
      <c r="K2675">
        <v>1412081999</v>
      </c>
      <c r="L2675" s="19">
        <f>(((K2675/60)/60/24)+DATE(1970,1,1)+(-5/24))</f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5">
        <f>E2675/D2675</f>
        <v>0.27579999999999999</v>
      </c>
      <c r="R2675" s="8">
        <f>E2675/N2675</f>
        <v>167.15151515151516</v>
      </c>
      <c r="S2675" s="9" t="str">
        <f>LEFT(P2675, SEARCH("/",P2675,1)-1)</f>
        <v>technology</v>
      </c>
      <c r="T2675" s="9" t="str">
        <f>RIGHT(P2675,LEN(P2675)-SEARCH("/",P2675,1))</f>
        <v>makerspaces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9">
        <f>(((I2676/60)/60/24)+DATE(1970,1,1)+(-5/24))</f>
        <v>42555.999305555553</v>
      </c>
      <c r="K2676">
        <v>1465398670</v>
      </c>
      <c r="L2676" s="19">
        <f>(((K2676/60)/60/24)+DATE(1970,1,1)+(-5/24))</f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5">
        <f>E2676/D2676</f>
        <v>0.62839999999999996</v>
      </c>
      <c r="R2676" s="8">
        <f>E2676/N2676</f>
        <v>128.61988304093566</v>
      </c>
      <c r="S2676" s="9" t="str">
        <f>LEFT(P2676, SEARCH("/",P2676,1)-1)</f>
        <v>technology</v>
      </c>
      <c r="T2676" s="9" t="str">
        <f>RIGHT(P2676,LEN(P2676)-SEARCH("/",P2676,1))</f>
        <v>makerspaces</v>
      </c>
    </row>
    <row r="2677" spans="1:20" ht="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9">
        <f>(((I2677/60)/60/24)+DATE(1970,1,1)+(-5/24))</f>
        <v>41953.690844907404</v>
      </c>
      <c r="K2677">
        <v>1413059689</v>
      </c>
      <c r="L2677" s="19">
        <f>(((K2677/60)/60/24)+DATE(1970,1,1)+(-5/24))</f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5">
        <f>E2677/D2677</f>
        <v>7.5880000000000003E-2</v>
      </c>
      <c r="R2677" s="8">
        <f>E2677/N2677</f>
        <v>65.41379310344827</v>
      </c>
      <c r="S2677" s="9" t="str">
        <f>LEFT(P2677, SEARCH("/",P2677,1)-1)</f>
        <v>technology</v>
      </c>
      <c r="T2677" s="9" t="str">
        <f>RIGHT(P2677,LEN(P2677)-SEARCH("/",P2677,1))</f>
        <v>makerspaces</v>
      </c>
    </row>
    <row r="2678" spans="1:20" ht="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9">
        <f>(((I2678/60)/60/24)+DATE(1970,1,1)+(-5/24))</f>
        <v>42512.416365740741</v>
      </c>
      <c r="K2678">
        <v>1461337174</v>
      </c>
      <c r="L2678" s="19">
        <f>(((K2678/60)/60/24)+DATE(1970,1,1)+(-5/24))</f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5">
        <f>E2678/D2678</f>
        <v>0.50380952380952382</v>
      </c>
      <c r="R2678" s="8">
        <f>E2678/N2678</f>
        <v>117.55555555555556</v>
      </c>
      <c r="S2678" s="9" t="str">
        <f>LEFT(P2678, SEARCH("/",P2678,1)-1)</f>
        <v>technology</v>
      </c>
      <c r="T2678" s="9" t="str">
        <f>RIGHT(P2678,LEN(P2678)-SEARCH("/",P2678,1))</f>
        <v>makerspaces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9">
        <f>(((I2679/60)/60/24)+DATE(1970,1,1)+(-5/24))</f>
        <v>41822.821099537032</v>
      </c>
      <c r="K2679">
        <v>1401756143</v>
      </c>
      <c r="L2679" s="19">
        <f>(((K2679/60)/60/24)+DATE(1970,1,1)+(-5/24))</f>
        <v>41792.821099537032</v>
      </c>
      <c r="M2679" t="b">
        <v>0</v>
      </c>
      <c r="N2679">
        <v>27</v>
      </c>
      <c r="O2679" t="b">
        <v>0</v>
      </c>
      <c r="P2679" t="s">
        <v>8302</v>
      </c>
      <c r="Q2679" s="5">
        <f>E2679/D2679</f>
        <v>0.17512820512820512</v>
      </c>
      <c r="R2679" s="8">
        <f>E2679/N2679</f>
        <v>126.48148148148148</v>
      </c>
      <c r="S2679" s="9" t="str">
        <f>LEFT(P2679, SEARCH("/",P2679,1)-1)</f>
        <v>technology</v>
      </c>
      <c r="T2679" s="9" t="str">
        <f>RIGHT(P2679,LEN(P2679)-SEARCH("/",P2679,1))</f>
        <v>makerspaces</v>
      </c>
    </row>
    <row r="2680" spans="1:20" ht="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9">
        <f>(((I2680/60)/60/24)+DATE(1970,1,1)+(-5/24))</f>
        <v>42271.589872685181</v>
      </c>
      <c r="K2680">
        <v>1440529765</v>
      </c>
      <c r="L2680" s="19">
        <f>(((K2680/60)/60/24)+DATE(1970,1,1)+(-5/24))</f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5">
        <f>E2680/D2680</f>
        <v>1.3750000000000001E-4</v>
      </c>
      <c r="R2680" s="8">
        <f>E2680/N2680</f>
        <v>550</v>
      </c>
      <c r="S2680" s="9" t="str">
        <f>LEFT(P2680, SEARCH("/",P2680,1)-1)</f>
        <v>technology</v>
      </c>
      <c r="T2680" s="9" t="str">
        <f>RIGHT(P2680,LEN(P2680)-SEARCH("/",P2680,1))</f>
        <v>makerspaces</v>
      </c>
    </row>
    <row r="2681" spans="1:20" ht="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9">
        <f>(((I2681/60)/60/24)+DATE(1970,1,1)+(-5/24))</f>
        <v>42062.792754629627</v>
      </c>
      <c r="K2681">
        <v>1422489694</v>
      </c>
      <c r="L2681" s="19">
        <f>(((K2681/60)/60/24)+DATE(1970,1,1)+(-5/24))</f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5">
        <f>E2681/D2681</f>
        <v>3.3E-3</v>
      </c>
      <c r="R2681" s="8">
        <f>E2681/N2681</f>
        <v>44</v>
      </c>
      <c r="S2681" s="9" t="str">
        <f>LEFT(P2681, SEARCH("/",P2681,1)-1)</f>
        <v>technology</v>
      </c>
      <c r="T2681" s="9" t="str">
        <f>RIGHT(P2681,LEN(P2681)-SEARCH("/",P2681,1))</f>
        <v>makerspaces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9">
        <f>(((I2682/60)/60/24)+DATE(1970,1,1)+(-5/24))</f>
        <v>42465.961701388886</v>
      </c>
      <c r="K2682">
        <v>1457327091</v>
      </c>
      <c r="L2682" s="19">
        <f>(((K2682/60)/60/24)+DATE(1970,1,1)+(-5/24))</f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5">
        <f>E2682/D2682</f>
        <v>8.6250000000000007E-3</v>
      </c>
      <c r="R2682" s="8">
        <f>E2682/N2682</f>
        <v>69</v>
      </c>
      <c r="S2682" s="9" t="str">
        <f>LEFT(P2682, SEARCH("/",P2682,1)-1)</f>
        <v>technology</v>
      </c>
      <c r="T2682" s="9" t="str">
        <f>RIGHT(P2682,LEN(P2682)-SEARCH("/",P2682,1))</f>
        <v>makerspaces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9">
        <f>(((I2683/60)/60/24)+DATE(1970,1,1)+(-5/24))</f>
        <v>41830.686921296292</v>
      </c>
      <c r="K2683">
        <v>1402867750</v>
      </c>
      <c r="L2683" s="19">
        <f>(((K2683/60)/60/24)+DATE(1970,1,1)+(-5/24))</f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5">
        <f>E2683/D2683</f>
        <v>6.875E-3</v>
      </c>
      <c r="R2683" s="8">
        <f>E2683/N2683</f>
        <v>27.5</v>
      </c>
      <c r="S2683" s="9" t="str">
        <f>LEFT(P2683, SEARCH("/",P2683,1)-1)</f>
        <v>food</v>
      </c>
      <c r="T2683" s="9" t="str">
        <f>RIGHT(P2683,LEN(P2683)-SEARCH("/",P2683,1))</f>
        <v>food trucks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9">
        <f>(((I2684/60)/60/24)+DATE(1970,1,1)+(-5/24))</f>
        <v>41965.040972222218</v>
      </c>
      <c r="K2684">
        <v>1413838540</v>
      </c>
      <c r="L2684" s="19">
        <f>(((K2684/60)/60/24)+DATE(1970,1,1)+(-5/24))</f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5">
        <f>E2684/D2684</f>
        <v>0.28299999999999997</v>
      </c>
      <c r="R2684" s="8">
        <f>E2684/N2684</f>
        <v>84.9</v>
      </c>
      <c r="S2684" s="9" t="str">
        <f>LEFT(P2684, SEARCH("/",P2684,1)-1)</f>
        <v>food</v>
      </c>
      <c r="T2684" s="9" t="str">
        <f>RIGHT(P2684,LEN(P2684)-SEARCH("/",P2684,1))</f>
        <v>food trucks</v>
      </c>
    </row>
    <row r="2685" spans="1:20" ht="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9">
        <f>(((I2685/60)/60/24)+DATE(1970,1,1)+(-5/24))</f>
        <v>42064.546759259254</v>
      </c>
      <c r="K2685">
        <v>1422641240</v>
      </c>
      <c r="L2685" s="19">
        <f>(((K2685/60)/60/24)+DATE(1970,1,1)+(-5/24))</f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5">
        <f>E2685/D2685</f>
        <v>2.3999999999999998E-3</v>
      </c>
      <c r="R2685" s="8">
        <f>E2685/N2685</f>
        <v>12</v>
      </c>
      <c r="S2685" s="9" t="str">
        <f>LEFT(P2685, SEARCH("/",P2685,1)-1)</f>
        <v>food</v>
      </c>
      <c r="T2685" s="9" t="str">
        <f>RIGHT(P2685,LEN(P2685)-SEARCH("/",P2685,1))</f>
        <v>food trucks</v>
      </c>
    </row>
    <row r="2686" spans="1:20" ht="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9">
        <f>(((I2686/60)/60/24)+DATE(1970,1,1)+(-5/24))</f>
        <v>41860.706307870365</v>
      </c>
      <c r="K2686">
        <v>1404165425</v>
      </c>
      <c r="L2686" s="19">
        <f>(((K2686/60)/60/24)+DATE(1970,1,1)+(-5/24))</f>
        <v>41820.706307870365</v>
      </c>
      <c r="M2686" t="b">
        <v>0</v>
      </c>
      <c r="N2686">
        <v>4</v>
      </c>
      <c r="O2686" t="b">
        <v>0</v>
      </c>
      <c r="P2686" t="s">
        <v>8284</v>
      </c>
      <c r="Q2686" s="5">
        <f>E2686/D2686</f>
        <v>1.1428571428571429E-2</v>
      </c>
      <c r="R2686" s="8">
        <f>E2686/N2686</f>
        <v>200</v>
      </c>
      <c r="S2686" s="9" t="str">
        <f>LEFT(P2686, SEARCH("/",P2686,1)-1)</f>
        <v>food</v>
      </c>
      <c r="T2686" s="9" t="str">
        <f>RIGHT(P2686,LEN(P2686)-SEARCH("/",P2686,1))</f>
        <v>food trucks</v>
      </c>
    </row>
    <row r="2687" spans="1:20" ht="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9">
        <f>(((I2687/60)/60/24)+DATE(1970,1,1)+(-5/24))</f>
        <v>42121.445949074077</v>
      </c>
      <c r="K2687">
        <v>1424968930</v>
      </c>
      <c r="L2687" s="19">
        <f>(((K2687/60)/60/24)+DATE(1970,1,1)+(-5/24))</f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5">
        <f>E2687/D2687</f>
        <v>2.0000000000000001E-4</v>
      </c>
      <c r="R2687" s="8">
        <f>E2687/N2687</f>
        <v>10</v>
      </c>
      <c r="S2687" s="9" t="str">
        <f>LEFT(P2687, SEARCH("/",P2687,1)-1)</f>
        <v>food</v>
      </c>
      <c r="T2687" s="9" t="str">
        <f>RIGHT(P2687,LEN(P2687)-SEARCH("/",P2687,1))</f>
        <v>food trucks</v>
      </c>
    </row>
    <row r="2688" spans="1:20" ht="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9">
        <f>(((I2688/60)/60/24)+DATE(1970,1,1)+(-5/24))</f>
        <v>41912.766469907401</v>
      </c>
      <c r="K2688">
        <v>1410391423</v>
      </c>
      <c r="L2688" s="19">
        <f>(((K2688/60)/60/24)+DATE(1970,1,1)+(-5/24))</f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5">
        <f>E2688/D2688</f>
        <v>0</v>
      </c>
      <c r="R2688" s="8" t="e">
        <f>E2688/N2688</f>
        <v>#DIV/0!</v>
      </c>
      <c r="S2688" s="9" t="str">
        <f>LEFT(P2688, SEARCH("/",P2688,1)-1)</f>
        <v>food</v>
      </c>
      <c r="T2688" s="9" t="str">
        <f>RIGHT(P2688,LEN(P2688)-SEARCH("/",P2688,1))</f>
        <v>food trucks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9">
        <f>(((I2689/60)/60/24)+DATE(1970,1,1)+(-5/24))</f>
        <v>42184.431921296295</v>
      </c>
      <c r="K2689">
        <v>1432999318</v>
      </c>
      <c r="L2689" s="19">
        <f>(((K2689/60)/60/24)+DATE(1970,1,1)+(-5/24))</f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5">
        <f>E2689/D2689</f>
        <v>0</v>
      </c>
      <c r="R2689" s="8" t="e">
        <f>E2689/N2689</f>
        <v>#DIV/0!</v>
      </c>
      <c r="S2689" s="9" t="str">
        <f>LEFT(P2689, SEARCH("/",P2689,1)-1)</f>
        <v>food</v>
      </c>
      <c r="T2689" s="9" t="str">
        <f>RIGHT(P2689,LEN(P2689)-SEARCH("/",P2689,1))</f>
        <v>food trucks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9">
        <f>(((I2690/60)/60/24)+DATE(1970,1,1)+(-5/24))</f>
        <v>42058.916666666664</v>
      </c>
      <c r="K2690">
        <v>1422067870</v>
      </c>
      <c r="L2690" s="19">
        <f>(((K2690/60)/60/24)+DATE(1970,1,1)+(-5/24))</f>
        <v>42027.910532407412</v>
      </c>
      <c r="M2690" t="b">
        <v>0</v>
      </c>
      <c r="N2690">
        <v>14</v>
      </c>
      <c r="O2690" t="b">
        <v>0</v>
      </c>
      <c r="P2690" t="s">
        <v>8284</v>
      </c>
      <c r="Q2690" s="5">
        <f>E2690/D2690</f>
        <v>1.48E-3</v>
      </c>
      <c r="R2690" s="8">
        <f>E2690/N2690</f>
        <v>5.2857142857142856</v>
      </c>
      <c r="S2690" s="9" t="str">
        <f>LEFT(P2690, SEARCH("/",P2690,1)-1)</f>
        <v>food</v>
      </c>
      <c r="T2690" s="9" t="str">
        <f>RIGHT(P2690,LEN(P2690)-SEARCH("/",P2690,1))</f>
        <v>food trucks</v>
      </c>
    </row>
    <row r="2691" spans="1:20" ht="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9">
        <f>(((I2691/60)/60/24)+DATE(1970,1,1)+(-5/24))</f>
        <v>42581.753356481473</v>
      </c>
      <c r="K2691">
        <v>1467327890</v>
      </c>
      <c r="L2691" s="19">
        <f>(((K2691/60)/60/24)+DATE(1970,1,1)+(-5/24))</f>
        <v>42551.753356481473</v>
      </c>
      <c r="M2691" t="b">
        <v>0</v>
      </c>
      <c r="N2691">
        <v>1</v>
      </c>
      <c r="O2691" t="b">
        <v>0</v>
      </c>
      <c r="P2691" t="s">
        <v>8284</v>
      </c>
      <c r="Q2691" s="5">
        <f>E2691/D2691</f>
        <v>2.8571428571428571E-5</v>
      </c>
      <c r="R2691" s="8">
        <f>E2691/N2691</f>
        <v>1</v>
      </c>
      <c r="S2691" s="9" t="str">
        <f>LEFT(P2691, SEARCH("/",P2691,1)-1)</f>
        <v>food</v>
      </c>
      <c r="T2691" s="9" t="str">
        <f>RIGHT(P2691,LEN(P2691)-SEARCH("/",P2691,1))</f>
        <v>food trucks</v>
      </c>
    </row>
    <row r="2692" spans="1:20" ht="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9">
        <f>(((I2692/60)/60/24)+DATE(1970,1,1)+(-5/24))</f>
        <v>42157.89671296296</v>
      </c>
      <c r="K2692">
        <v>1429410676</v>
      </c>
      <c r="L2692" s="19">
        <f>(((K2692/60)/60/24)+DATE(1970,1,1)+(-5/24))</f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5">
        <f>E2692/D2692</f>
        <v>0.107325</v>
      </c>
      <c r="R2692" s="8">
        <f>E2692/N2692</f>
        <v>72.762711864406782</v>
      </c>
      <c r="S2692" s="9" t="str">
        <f>LEFT(P2692, SEARCH("/",P2692,1)-1)</f>
        <v>food</v>
      </c>
      <c r="T2692" s="9" t="str">
        <f>RIGHT(P2692,LEN(P2692)-SEARCH("/",P2692,1))</f>
        <v>food trucks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9">
        <f>(((I2693/60)/60/24)+DATE(1970,1,1)+(-5/24))</f>
        <v>42134.515706018516</v>
      </c>
      <c r="K2693">
        <v>1427390557</v>
      </c>
      <c r="L2693" s="19">
        <f>(((K2693/60)/60/24)+DATE(1970,1,1)+(-5/24))</f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5">
        <f>E2693/D2693</f>
        <v>5.3846153846153844E-4</v>
      </c>
      <c r="R2693" s="8">
        <f>E2693/N2693</f>
        <v>17.5</v>
      </c>
      <c r="S2693" s="9" t="str">
        <f>LEFT(P2693, SEARCH("/",P2693,1)-1)</f>
        <v>food</v>
      </c>
      <c r="T2693" s="9" t="str">
        <f>RIGHT(P2693,LEN(P2693)-SEARCH("/",P2693,1))</f>
        <v>food trucks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9">
        <f>(((I2694/60)/60/24)+DATE(1970,1,1)+(-5/24))</f>
        <v>42088.084027777775</v>
      </c>
      <c r="K2694">
        <v>1424678460</v>
      </c>
      <c r="L2694" s="19">
        <f>(((K2694/60)/60/24)+DATE(1970,1,1)+(-5/24))</f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5">
        <f>E2694/D2694</f>
        <v>7.1428571428571426E-3</v>
      </c>
      <c r="R2694" s="8">
        <f>E2694/N2694</f>
        <v>25</v>
      </c>
      <c r="S2694" s="9" t="str">
        <f>LEFT(P2694, SEARCH("/",P2694,1)-1)</f>
        <v>food</v>
      </c>
      <c r="T2694" s="9" t="str">
        <f>RIGHT(P2694,LEN(P2694)-SEARCH("/",P2694,1))</f>
        <v>food trucks</v>
      </c>
    </row>
    <row r="2695" spans="1:20" ht="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9">
        <f>(((I2695/60)/60/24)+DATE(1970,1,1)+(-5/24))</f>
        <v>41863.930162037032</v>
      </c>
      <c r="K2695">
        <v>1405307966</v>
      </c>
      <c r="L2695" s="19">
        <f>(((K2695/60)/60/24)+DATE(1970,1,1)+(-5/24))</f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5">
        <f>E2695/D2695</f>
        <v>8.0000000000000002E-3</v>
      </c>
      <c r="R2695" s="8">
        <f>E2695/N2695</f>
        <v>13.333333333333334</v>
      </c>
      <c r="S2695" s="9" t="str">
        <f>LEFT(P2695, SEARCH("/",P2695,1)-1)</f>
        <v>food</v>
      </c>
      <c r="T2695" s="9" t="str">
        <f>RIGHT(P2695,LEN(P2695)-SEARCH("/",P2695,1))</f>
        <v>food trucks</v>
      </c>
    </row>
    <row r="2696" spans="1:20" ht="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9">
        <f>(((I2696/60)/60/24)+DATE(1970,1,1)+(-5/24))</f>
        <v>41907.932164351849</v>
      </c>
      <c r="K2696">
        <v>1409109739</v>
      </c>
      <c r="L2696" s="19">
        <f>(((K2696/60)/60/24)+DATE(1970,1,1)+(-5/24))</f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5">
        <f>E2696/D2696</f>
        <v>3.3333333333333335E-5</v>
      </c>
      <c r="R2696" s="8">
        <f>E2696/N2696</f>
        <v>1</v>
      </c>
      <c r="S2696" s="9" t="str">
        <f>LEFT(P2696, SEARCH("/",P2696,1)-1)</f>
        <v>food</v>
      </c>
      <c r="T2696" s="9" t="str">
        <f>RIGHT(P2696,LEN(P2696)-SEARCH("/",P2696,1))</f>
        <v>food trucks</v>
      </c>
    </row>
    <row r="2697" spans="1:20" ht="30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9">
        <f>(((I2697/60)/60/24)+DATE(1970,1,1)+(-5/24))</f>
        <v>42107.931921296295</v>
      </c>
      <c r="K2697">
        <v>1423801318</v>
      </c>
      <c r="L2697" s="19">
        <f>(((K2697/60)/60/24)+DATE(1970,1,1)+(-5/24))</f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5">
        <f>E2697/D2697</f>
        <v>4.7333333333333333E-3</v>
      </c>
      <c r="R2697" s="8">
        <f>E2697/N2697</f>
        <v>23.666666666666668</v>
      </c>
      <c r="S2697" s="9" t="str">
        <f>LEFT(P2697, SEARCH("/",P2697,1)-1)</f>
        <v>food</v>
      </c>
      <c r="T2697" s="9" t="str">
        <f>RIGHT(P2697,LEN(P2697)-SEARCH("/",P2697,1))</f>
        <v>food trucks</v>
      </c>
    </row>
    <row r="2698" spans="1:20" ht="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9">
        <f>(((I2698/60)/60/24)+DATE(1970,1,1)+(-5/24))</f>
        <v>41998.636111111111</v>
      </c>
      <c r="K2698">
        <v>1416600960</v>
      </c>
      <c r="L2698" s="19">
        <f>(((K2698/60)/60/24)+DATE(1970,1,1)+(-5/24))</f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5">
        <f>E2698/D2698</f>
        <v>5.6500000000000002E-2</v>
      </c>
      <c r="R2698" s="8">
        <f>E2698/N2698</f>
        <v>89.21052631578948</v>
      </c>
      <c r="S2698" s="9" t="str">
        <f>LEFT(P2698, SEARCH("/",P2698,1)-1)</f>
        <v>food</v>
      </c>
      <c r="T2698" s="9" t="str">
        <f>RIGHT(P2698,LEN(P2698)-SEARCH("/",P2698,1))</f>
        <v>food trucks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9">
        <f>(((I2699/60)/60/24)+DATE(1970,1,1)+(-5/24))</f>
        <v>42218.708333333336</v>
      </c>
      <c r="K2699">
        <v>1435876423</v>
      </c>
      <c r="L2699" s="19">
        <f>(((K2699/60)/60/24)+DATE(1970,1,1)+(-5/24))</f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5">
        <f>E2699/D2699</f>
        <v>0.26352173913043481</v>
      </c>
      <c r="R2699" s="8">
        <f>E2699/N2699</f>
        <v>116.55769230769231</v>
      </c>
      <c r="S2699" s="9" t="str">
        <f>LEFT(P2699, SEARCH("/",P2699,1)-1)</f>
        <v>food</v>
      </c>
      <c r="T2699" s="9" t="str">
        <f>RIGHT(P2699,LEN(P2699)-SEARCH("/",P2699,1))</f>
        <v>food trucks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9">
        <f>(((I2700/60)/60/24)+DATE(1970,1,1)+(-5/24))</f>
        <v>41817.689907407403</v>
      </c>
      <c r="K2700">
        <v>1401312808</v>
      </c>
      <c r="L2700" s="19">
        <f>(((K2700/60)/60/24)+DATE(1970,1,1)+(-5/24))</f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5">
        <f>E2700/D2700</f>
        <v>3.2512500000000002E-3</v>
      </c>
      <c r="R2700" s="8">
        <f>E2700/N2700</f>
        <v>13.005000000000001</v>
      </c>
      <c r="S2700" s="9" t="str">
        <f>LEFT(P2700, SEARCH("/",P2700,1)-1)</f>
        <v>food</v>
      </c>
      <c r="T2700" s="9" t="str">
        <f>RIGHT(P2700,LEN(P2700)-SEARCH("/",P2700,1))</f>
        <v>food trucks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9">
        <f>(((I2701/60)/60/24)+DATE(1970,1,1)+(-5/24))</f>
        <v>41859.688229166662</v>
      </c>
      <c r="K2701">
        <v>1404941463</v>
      </c>
      <c r="L2701" s="19">
        <f>(((K2701/60)/60/24)+DATE(1970,1,1)+(-5/24))</f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5">
        <f>E2701/D2701</f>
        <v>0</v>
      </c>
      <c r="R2701" s="8" t="e">
        <f>E2701/N2701</f>
        <v>#DIV/0!</v>
      </c>
      <c r="S2701" s="9" t="str">
        <f>LEFT(P2701, SEARCH("/",P2701,1)-1)</f>
        <v>food</v>
      </c>
      <c r="T2701" s="9" t="str">
        <f>RIGHT(P2701,LEN(P2701)-SEARCH("/",P2701,1))</f>
        <v>food trucks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9">
        <f>(((I2702/60)/60/24)+DATE(1970,1,1)+(-5/24))</f>
        <v>41900.666342592594</v>
      </c>
      <c r="K2702">
        <v>1408481972</v>
      </c>
      <c r="L2702" s="19">
        <f>(((K2702/60)/60/24)+DATE(1970,1,1)+(-5/24))</f>
        <v>41870.666342592594</v>
      </c>
      <c r="M2702" t="b">
        <v>0</v>
      </c>
      <c r="N2702">
        <v>4</v>
      </c>
      <c r="O2702" t="b">
        <v>0</v>
      </c>
      <c r="P2702" t="s">
        <v>8284</v>
      </c>
      <c r="Q2702" s="5">
        <f>E2702/D2702</f>
        <v>7.0007000700070005E-3</v>
      </c>
      <c r="R2702" s="8">
        <f>E2702/N2702</f>
        <v>17.5</v>
      </c>
      <c r="S2702" s="9" t="str">
        <f>LEFT(P2702, SEARCH("/",P2702,1)-1)</f>
        <v>food</v>
      </c>
      <c r="T2702" s="9" t="str">
        <f>RIGHT(P2702,LEN(P2702)-SEARCH("/",P2702,1))</f>
        <v>food trucks</v>
      </c>
    </row>
    <row r="2703" spans="1:20" ht="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9">
        <f>(((I2703/60)/60/24)+DATE(1970,1,1)+(-5/24))</f>
        <v>42832.524699074071</v>
      </c>
      <c r="K2703">
        <v>1488911734</v>
      </c>
      <c r="L2703" s="19">
        <f>(((K2703/60)/60/24)+DATE(1970,1,1)+(-5/24))</f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5">
        <f>E2703/D2703</f>
        <v>0.46176470588235297</v>
      </c>
      <c r="R2703" s="8">
        <f>E2703/N2703</f>
        <v>34.130434782608695</v>
      </c>
      <c r="S2703" s="9" t="str">
        <f>LEFT(P2703, SEARCH("/",P2703,1)-1)</f>
        <v>theater</v>
      </c>
      <c r="T2703" s="9" t="str">
        <f>RIGHT(P2703,LEN(P2703)-SEARCH("/",P2703,1))</f>
        <v>spaces</v>
      </c>
    </row>
    <row r="2704" spans="1:20" ht="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9">
        <f>(((I2704/60)/60/24)+DATE(1970,1,1)+(-5/24))</f>
        <v>42830.551817129628</v>
      </c>
      <c r="K2704">
        <v>1488827677</v>
      </c>
      <c r="L2704" s="19">
        <f>(((K2704/60)/60/24)+DATE(1970,1,1)+(-5/24))</f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5">
        <f>E2704/D2704</f>
        <v>0.34410000000000002</v>
      </c>
      <c r="R2704" s="8">
        <f>E2704/N2704</f>
        <v>132.34615384615384</v>
      </c>
      <c r="S2704" s="9" t="str">
        <f>LEFT(P2704, SEARCH("/",P2704,1)-1)</f>
        <v>theater</v>
      </c>
      <c r="T2704" s="9" t="str">
        <f>RIGHT(P2704,LEN(P2704)-SEARCH("/",P2704,1))</f>
        <v>spaces</v>
      </c>
    </row>
    <row r="2705" spans="1:20" ht="30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9">
        <f>(((I2705/60)/60/24)+DATE(1970,1,1)+(-5/24))</f>
        <v>42816.440162037034</v>
      </c>
      <c r="K2705">
        <v>1485016430</v>
      </c>
      <c r="L2705" s="19">
        <f>(((K2705/60)/60/24)+DATE(1970,1,1)+(-5/24))</f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5">
        <f>E2705/D2705</f>
        <v>1.0375000000000001</v>
      </c>
      <c r="R2705" s="8">
        <f>E2705/N2705</f>
        <v>922.22222222222217</v>
      </c>
      <c r="S2705" s="9" t="str">
        <f>LEFT(P2705, SEARCH("/",P2705,1)-1)</f>
        <v>theater</v>
      </c>
      <c r="T2705" s="9" t="str">
        <f>RIGHT(P2705,LEN(P2705)-SEARCH("/",P2705,1))</f>
        <v>spaces</v>
      </c>
    </row>
    <row r="2706" spans="1:20" ht="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9">
        <f>(((I2706/60)/60/24)+DATE(1970,1,1)+(-5/24))</f>
        <v>42830.61243055555</v>
      </c>
      <c r="K2706">
        <v>1487709714</v>
      </c>
      <c r="L2706" s="19">
        <f>(((K2706/60)/60/24)+DATE(1970,1,1)+(-5/24))</f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5">
        <f>E2706/D2706</f>
        <v>6.0263157894736845E-2</v>
      </c>
      <c r="R2706" s="8">
        <f>E2706/N2706</f>
        <v>163.57142857142858</v>
      </c>
      <c r="S2706" s="9" t="str">
        <f>LEFT(P2706, SEARCH("/",P2706,1)-1)</f>
        <v>theater</v>
      </c>
      <c r="T2706" s="9" t="str">
        <f>RIGHT(P2706,LEN(P2706)-SEARCH("/",P2706,1))</f>
        <v>spaces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9">
        <f>(((I2707/60)/60/24)+DATE(1970,1,1)+(-5/24))</f>
        <v>42818.666180555556</v>
      </c>
      <c r="K2707">
        <v>1486504758</v>
      </c>
      <c r="L2707" s="19">
        <f>(((K2707/60)/60/24)+DATE(1970,1,1)+(-5/24))</f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5">
        <f>E2707/D2707</f>
        <v>0.10539393939393939</v>
      </c>
      <c r="R2707" s="8">
        <f>E2707/N2707</f>
        <v>217.375</v>
      </c>
      <c r="S2707" s="9" t="str">
        <f>LEFT(P2707, SEARCH("/",P2707,1)-1)</f>
        <v>theater</v>
      </c>
      <c r="T2707" s="9" t="str">
        <f>RIGHT(P2707,LEN(P2707)-SEARCH("/",P2707,1))</f>
        <v>spaces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9">
        <f>(((I2708/60)/60/24)+DATE(1970,1,1)+(-5/24))</f>
        <v>41928.082638888889</v>
      </c>
      <c r="K2708">
        <v>1410937483</v>
      </c>
      <c r="L2708" s="19">
        <f>(((K2708/60)/60/24)+DATE(1970,1,1)+(-5/24))</f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5">
        <f>E2708/D2708</f>
        <v>1.1229714285714285</v>
      </c>
      <c r="R2708" s="8">
        <f>E2708/N2708</f>
        <v>149.44486692015209</v>
      </c>
      <c r="S2708" s="9" t="str">
        <f>LEFT(P2708, SEARCH("/",P2708,1)-1)</f>
        <v>theater</v>
      </c>
      <c r="T2708" s="9" t="str">
        <f>RIGHT(P2708,LEN(P2708)-SEARCH("/",P2708,1))</f>
        <v>spaces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9">
        <f>(((I2709/60)/60/24)+DATE(1970,1,1)+(-5/24))</f>
        <v>41421.082638888889</v>
      </c>
      <c r="K2709">
        <v>1367088443</v>
      </c>
      <c r="L2709" s="19">
        <f>(((K2709/60)/60/24)+DATE(1970,1,1)+(-5/24))</f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5">
        <f>E2709/D2709</f>
        <v>3.50844625</v>
      </c>
      <c r="R2709" s="8">
        <f>E2709/N2709</f>
        <v>71.237487309644663</v>
      </c>
      <c r="S2709" s="9" t="str">
        <f>LEFT(P2709, SEARCH("/",P2709,1)-1)</f>
        <v>theater</v>
      </c>
      <c r="T2709" s="9" t="str">
        <f>RIGHT(P2709,LEN(P2709)-SEARCH("/",P2709,1))</f>
        <v>spaces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9">
        <f>(((I2710/60)/60/24)+DATE(1970,1,1)+(-5/24))</f>
        <v>42572.489884259259</v>
      </c>
      <c r="K2710">
        <v>1463935526</v>
      </c>
      <c r="L2710" s="19">
        <f>(((K2710/60)/60/24)+DATE(1970,1,1)+(-5/24))</f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5">
        <f>E2710/D2710</f>
        <v>2.3321535</v>
      </c>
      <c r="R2710" s="8">
        <f>E2710/N2710</f>
        <v>44.464318398474738</v>
      </c>
      <c r="S2710" s="9" t="str">
        <f>LEFT(P2710, SEARCH("/",P2710,1)-1)</f>
        <v>theater</v>
      </c>
      <c r="T2710" s="9" t="str">
        <f>RIGHT(P2710,LEN(P2710)-SEARCH("/",P2710,1))</f>
        <v>spaces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9">
        <f>(((I2711/60)/60/24)+DATE(1970,1,1)+(-5/24))</f>
        <v>42646.957638888889</v>
      </c>
      <c r="K2711">
        <v>1472528141</v>
      </c>
      <c r="L2711" s="19">
        <f>(((K2711/60)/60/24)+DATE(1970,1,1)+(-5/24))</f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5">
        <f>E2711/D2711</f>
        <v>1.01606</v>
      </c>
      <c r="R2711" s="8">
        <f>E2711/N2711</f>
        <v>164.94480519480518</v>
      </c>
      <c r="S2711" s="9" t="str">
        <f>LEFT(P2711, SEARCH("/",P2711,1)-1)</f>
        <v>theater</v>
      </c>
      <c r="T2711" s="9" t="str">
        <f>RIGHT(P2711,LEN(P2711)-SEARCH("/",P2711,1))</f>
        <v>spaces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9">
        <f>(((I2712/60)/60/24)+DATE(1970,1,1)+(-5/24))</f>
        <v>41859.875</v>
      </c>
      <c r="K2712">
        <v>1404797428</v>
      </c>
      <c r="L2712" s="19">
        <f>(((K2712/60)/60/24)+DATE(1970,1,1)+(-5/24))</f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5">
        <f>E2712/D2712</f>
        <v>1.5390035000000002</v>
      </c>
      <c r="R2712" s="8">
        <f>E2712/N2712</f>
        <v>84.871516544117654</v>
      </c>
      <c r="S2712" s="9" t="str">
        <f>LEFT(P2712, SEARCH("/",P2712,1)-1)</f>
        <v>theater</v>
      </c>
      <c r="T2712" s="9" t="str">
        <f>RIGHT(P2712,LEN(P2712)-SEARCH("/",P2712,1))</f>
        <v>spaces</v>
      </c>
    </row>
    <row r="2713" spans="1:20" ht="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9">
        <f>(((I2713/60)/60/24)+DATE(1970,1,1)+(-5/24))</f>
        <v>41810.709027777775</v>
      </c>
      <c r="K2713">
        <v>1400694790</v>
      </c>
      <c r="L2713" s="19">
        <f>(((K2713/60)/60/24)+DATE(1970,1,1)+(-5/24))</f>
        <v>41780.536921296298</v>
      </c>
      <c r="M2713" t="b">
        <v>1</v>
      </c>
      <c r="N2713">
        <v>73</v>
      </c>
      <c r="O2713" t="b">
        <v>1</v>
      </c>
      <c r="P2713" t="s">
        <v>8303</v>
      </c>
      <c r="Q2713" s="5">
        <f>E2713/D2713</f>
        <v>1.007161125319693</v>
      </c>
      <c r="R2713" s="8">
        <f>E2713/N2713</f>
        <v>53.945205479452056</v>
      </c>
      <c r="S2713" s="9" t="str">
        <f>LEFT(P2713, SEARCH("/",P2713,1)-1)</f>
        <v>theater</v>
      </c>
      <c r="T2713" s="9" t="str">
        <f>RIGHT(P2713,LEN(P2713)-SEARCH("/",P2713,1))</f>
        <v>spaces</v>
      </c>
    </row>
    <row r="2714" spans="1:20" ht="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9">
        <f>(((I2714/60)/60/24)+DATE(1970,1,1)+(-5/24))</f>
        <v>41468.541666666664</v>
      </c>
      <c r="K2714">
        <v>1370568560</v>
      </c>
      <c r="L2714" s="19">
        <f>(((K2714/60)/60/24)+DATE(1970,1,1)+(-5/24))</f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5">
        <f>E2714/D2714</f>
        <v>1.3138181818181818</v>
      </c>
      <c r="R2714" s="8">
        <f>E2714/N2714</f>
        <v>50.531468531468533</v>
      </c>
      <c r="S2714" s="9" t="str">
        <f>LEFT(P2714, SEARCH("/",P2714,1)-1)</f>
        <v>theater</v>
      </c>
      <c r="T2714" s="9" t="str">
        <f>RIGHT(P2714,LEN(P2714)-SEARCH("/",P2714,1))</f>
        <v>spaces</v>
      </c>
    </row>
    <row r="2715" spans="1:20" ht="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9">
        <f>(((I2715/60)/60/24)+DATE(1970,1,1)+(-5/24))</f>
        <v>42362.445416666662</v>
      </c>
      <c r="K2715">
        <v>1447515684</v>
      </c>
      <c r="L2715" s="19">
        <f>(((K2715/60)/60/24)+DATE(1970,1,1)+(-5/24))</f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5">
        <f>E2715/D2715</f>
        <v>1.0224133333333334</v>
      </c>
      <c r="R2715" s="8">
        <f>E2715/N2715</f>
        <v>108.00140845070422</v>
      </c>
      <c r="S2715" s="9" t="str">
        <f>LEFT(P2715, SEARCH("/",P2715,1)-1)</f>
        <v>theater</v>
      </c>
      <c r="T2715" s="9" t="str">
        <f>RIGHT(P2715,LEN(P2715)-SEARCH("/",P2715,1))</f>
        <v>spaces</v>
      </c>
    </row>
    <row r="2716" spans="1:20" ht="30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9">
        <f>(((I2716/60)/60/24)+DATE(1970,1,1)+(-5/24))</f>
        <v>42657.749999999993</v>
      </c>
      <c r="K2716">
        <v>1474040596</v>
      </c>
      <c r="L2716" s="19">
        <f>(((K2716/60)/60/24)+DATE(1970,1,1)+(-5/24))</f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5">
        <f>E2716/D2716</f>
        <v>1.1635599999999999</v>
      </c>
      <c r="R2716" s="8">
        <f>E2716/N2716</f>
        <v>95.373770491803285</v>
      </c>
      <c r="S2716" s="9" t="str">
        <f>LEFT(P2716, SEARCH("/",P2716,1)-1)</f>
        <v>theater</v>
      </c>
      <c r="T2716" s="9" t="str">
        <f>RIGHT(P2716,LEN(P2716)-SEARCH("/",P2716,1))</f>
        <v>spaces</v>
      </c>
    </row>
    <row r="2717" spans="1:20" ht="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9">
        <f>(((I2717/60)/60/24)+DATE(1970,1,1)+(-5/24))</f>
        <v>42421.190138888887</v>
      </c>
      <c r="K2717">
        <v>1453109628</v>
      </c>
      <c r="L2717" s="19">
        <f>(((K2717/60)/60/24)+DATE(1970,1,1)+(-5/24))</f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5">
        <f>E2717/D2717</f>
        <v>2.6462241666666664</v>
      </c>
      <c r="R2717" s="8">
        <f>E2717/N2717</f>
        <v>57.631016333938291</v>
      </c>
      <c r="S2717" s="9" t="str">
        <f>LEFT(P2717, SEARCH("/",P2717,1)-1)</f>
        <v>theater</v>
      </c>
      <c r="T2717" s="9" t="str">
        <f>RIGHT(P2717,LEN(P2717)-SEARCH("/",P2717,1))</f>
        <v>spaces</v>
      </c>
    </row>
    <row r="2718" spans="1:20" ht="60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9">
        <f>(((I2718/60)/60/24)+DATE(1970,1,1)+(-5/24))</f>
        <v>42285.124918981477</v>
      </c>
      <c r="K2718">
        <v>1441699193</v>
      </c>
      <c r="L2718" s="19">
        <f>(((K2718/60)/60/24)+DATE(1970,1,1)+(-5/24))</f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5">
        <f>E2718/D2718</f>
        <v>1.1998010000000001</v>
      </c>
      <c r="R2718" s="8">
        <f>E2718/N2718</f>
        <v>64.160481283422456</v>
      </c>
      <c r="S2718" s="9" t="str">
        <f>LEFT(P2718, SEARCH("/",P2718,1)-1)</f>
        <v>theater</v>
      </c>
      <c r="T2718" s="9" t="str">
        <f>RIGHT(P2718,LEN(P2718)-SEARCH("/",P2718,1))</f>
        <v>spaces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9">
        <f>(((I2719/60)/60/24)+DATE(1970,1,1)+(-5/24))</f>
        <v>41979.748252314814</v>
      </c>
      <c r="K2719">
        <v>1414015049</v>
      </c>
      <c r="L2719" s="19">
        <f>(((K2719/60)/60/24)+DATE(1970,1,1)+(-5/24))</f>
        <v>41934.706585648149</v>
      </c>
      <c r="M2719" t="b">
        <v>1</v>
      </c>
      <c r="N2719">
        <v>325</v>
      </c>
      <c r="O2719" t="b">
        <v>1</v>
      </c>
      <c r="P2719" t="s">
        <v>8303</v>
      </c>
      <c r="Q2719" s="5">
        <f>E2719/D2719</f>
        <v>1.2010400000000001</v>
      </c>
      <c r="R2719" s="8">
        <f>E2719/N2719</f>
        <v>92.387692307692305</v>
      </c>
      <c r="S2719" s="9" t="str">
        <f>LEFT(P2719, SEARCH("/",P2719,1)-1)</f>
        <v>theater</v>
      </c>
      <c r="T2719" s="9" t="str">
        <f>RIGHT(P2719,LEN(P2719)-SEARCH("/",P2719,1))</f>
        <v>spaces</v>
      </c>
    </row>
    <row r="2720" spans="1:20" ht="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9">
        <f>(((I2720/60)/60/24)+DATE(1970,1,1)+(-5/24))</f>
        <v>42493.749999999993</v>
      </c>
      <c r="K2720">
        <v>1459865945</v>
      </c>
      <c r="L2720" s="19">
        <f>(((K2720/60)/60/24)+DATE(1970,1,1)+(-5/24))</f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5">
        <f>E2720/D2720</f>
        <v>1.0358333333333334</v>
      </c>
      <c r="R2720" s="8">
        <f>E2720/N2720</f>
        <v>125.97972972972973</v>
      </c>
      <c r="S2720" s="9" t="str">
        <f>LEFT(P2720, SEARCH("/",P2720,1)-1)</f>
        <v>theater</v>
      </c>
      <c r="T2720" s="9" t="str">
        <f>RIGHT(P2720,LEN(P2720)-SEARCH("/",P2720,1))</f>
        <v>spaces</v>
      </c>
    </row>
    <row r="2721" spans="1:20" ht="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9">
        <f>(((I2721/60)/60/24)+DATE(1970,1,1)+(-5/24))</f>
        <v>42477.781180555547</v>
      </c>
      <c r="K2721">
        <v>1455756294</v>
      </c>
      <c r="L2721" s="19">
        <f>(((K2721/60)/60/24)+DATE(1970,1,1)+(-5/24))</f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5">
        <f>E2721/D2721</f>
        <v>1.0883333333333334</v>
      </c>
      <c r="R2721" s="8">
        <f>E2721/N2721</f>
        <v>94.637681159420296</v>
      </c>
      <c r="S2721" s="9" t="str">
        <f>LEFT(P2721, SEARCH("/",P2721,1)-1)</f>
        <v>theater</v>
      </c>
      <c r="T2721" s="9" t="str">
        <f>RIGHT(P2721,LEN(P2721)-SEARCH("/",P2721,1))</f>
        <v>spaces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9">
        <f>(((I2722/60)/60/24)+DATE(1970,1,1)+(-5/24))</f>
        <v>42685.299224537033</v>
      </c>
      <c r="K2722">
        <v>1476270653</v>
      </c>
      <c r="L2722" s="19">
        <f>(((K2722/60)/60/24)+DATE(1970,1,1)+(-5/24))</f>
        <v>42655.257557870362</v>
      </c>
      <c r="M2722" t="b">
        <v>0</v>
      </c>
      <c r="N2722">
        <v>173</v>
      </c>
      <c r="O2722" t="b">
        <v>1</v>
      </c>
      <c r="P2722" t="s">
        <v>8303</v>
      </c>
      <c r="Q2722" s="5">
        <f>E2722/D2722</f>
        <v>1.1812400000000001</v>
      </c>
      <c r="R2722" s="8">
        <f>E2722/N2722</f>
        <v>170.69942196531792</v>
      </c>
      <c r="S2722" s="9" t="str">
        <f>LEFT(P2722, SEARCH("/",P2722,1)-1)</f>
        <v>theater</v>
      </c>
      <c r="T2722" s="9" t="str">
        <f>RIGHT(P2722,LEN(P2722)-SEARCH("/",P2722,1))</f>
        <v>spaces</v>
      </c>
    </row>
    <row r="2723" spans="1:20" ht="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9">
        <f>(((I2723/60)/60/24)+DATE(1970,1,1)+(-5/24))</f>
        <v>41523.583333333328</v>
      </c>
      <c r="K2723">
        <v>1375880598</v>
      </c>
      <c r="L2723" s="19">
        <f>(((K2723/60)/60/24)+DATE(1970,1,1)+(-5/24))</f>
        <v>41493.335625</v>
      </c>
      <c r="M2723" t="b">
        <v>0</v>
      </c>
      <c r="N2723">
        <v>269</v>
      </c>
      <c r="O2723" t="b">
        <v>1</v>
      </c>
      <c r="P2723" t="s">
        <v>8295</v>
      </c>
      <c r="Q2723" s="5">
        <f>E2723/D2723</f>
        <v>14.62</v>
      </c>
      <c r="R2723" s="8">
        <f>E2723/N2723</f>
        <v>40.762081784386616</v>
      </c>
      <c r="S2723" s="9" t="str">
        <f>LEFT(P2723, SEARCH("/",P2723,1)-1)</f>
        <v>technology</v>
      </c>
      <c r="T2723" s="9" t="str">
        <f>RIGHT(P2723,LEN(P2723)-SEARCH("/",P2723,1))</f>
        <v>hardware</v>
      </c>
    </row>
    <row r="2724" spans="1:20" ht="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9">
        <f>(((I2724/60)/60/24)+DATE(1970,1,1)+(-5/24))</f>
        <v>42764.64876157407</v>
      </c>
      <c r="K2724">
        <v>1480538053</v>
      </c>
      <c r="L2724" s="19">
        <f>(((K2724/60)/60/24)+DATE(1970,1,1)+(-5/24))</f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5">
        <f>E2724/D2724</f>
        <v>2.5253999999999999</v>
      </c>
      <c r="R2724" s="8">
        <f>E2724/N2724</f>
        <v>68.254054054054052</v>
      </c>
      <c r="S2724" s="9" t="str">
        <f>LEFT(P2724, SEARCH("/",P2724,1)-1)</f>
        <v>technology</v>
      </c>
      <c r="T2724" s="9" t="str">
        <f>RIGHT(P2724,LEN(P2724)-SEARCH("/",P2724,1))</f>
        <v>hardware</v>
      </c>
    </row>
    <row r="2725" spans="1:20" ht="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9">
        <f>(((I2725/60)/60/24)+DATE(1970,1,1)+(-5/24))</f>
        <v>42004.672314814808</v>
      </c>
      <c r="K2725">
        <v>1414872488</v>
      </c>
      <c r="L2725" s="19">
        <f>(((K2725/60)/60/24)+DATE(1970,1,1)+(-5/24))</f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5">
        <f>E2725/D2725</f>
        <v>1.4005000000000001</v>
      </c>
      <c r="R2725" s="8">
        <f>E2725/N2725</f>
        <v>95.48863636363636</v>
      </c>
      <c r="S2725" s="9" t="str">
        <f>LEFT(P2725, SEARCH("/",P2725,1)-1)</f>
        <v>technology</v>
      </c>
      <c r="T2725" s="9" t="str">
        <f>RIGHT(P2725,LEN(P2725)-SEARCH("/",P2725,1))</f>
        <v>hardware</v>
      </c>
    </row>
    <row r="2726" spans="1:20" ht="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9">
        <f>(((I2726/60)/60/24)+DATE(1970,1,1)+(-5/24))</f>
        <v>42231.118738425925</v>
      </c>
      <c r="K2726">
        <v>1436860259</v>
      </c>
      <c r="L2726" s="19">
        <f>(((K2726/60)/60/24)+DATE(1970,1,1)+(-5/24))</f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5">
        <f>E2726/D2726</f>
        <v>2.9687520259319289</v>
      </c>
      <c r="R2726" s="8">
        <f>E2726/N2726</f>
        <v>7.1902649656526005</v>
      </c>
      <c r="S2726" s="9" t="str">
        <f>LEFT(P2726, SEARCH("/",P2726,1)-1)</f>
        <v>technology</v>
      </c>
      <c r="T2726" s="9" t="str">
        <f>RIGHT(P2726,LEN(P2726)-SEARCH("/",P2726,1))</f>
        <v>hardware</v>
      </c>
    </row>
    <row r="2727" spans="1:20" ht="30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9">
        <f>(((I2727/60)/60/24)+DATE(1970,1,1)+(-5/24))</f>
        <v>42795.53628472222</v>
      </c>
      <c r="K2727">
        <v>1484070735</v>
      </c>
      <c r="L2727" s="19">
        <f>(((K2727/60)/60/24)+DATE(1970,1,1)+(-5/24))</f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5">
        <f>E2727/D2727</f>
        <v>1.445425</v>
      </c>
      <c r="R2727" s="8">
        <f>E2727/N2727</f>
        <v>511.65486725663715</v>
      </c>
      <c r="S2727" s="9" t="str">
        <f>LEFT(P2727, SEARCH("/",P2727,1)-1)</f>
        <v>technology</v>
      </c>
      <c r="T2727" s="9" t="str">
        <f>RIGHT(P2727,LEN(P2727)-SEARCH("/",P2727,1))</f>
        <v>hardware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9">
        <f>(((I2728/60)/60/24)+DATE(1970,1,1)+(-5/24))</f>
        <v>42482.371655092589</v>
      </c>
      <c r="K2728">
        <v>1458741311</v>
      </c>
      <c r="L2728" s="19">
        <f>(((K2728/60)/60/24)+DATE(1970,1,1)+(-5/24))</f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5">
        <f>E2728/D2728</f>
        <v>1.05745</v>
      </c>
      <c r="R2728" s="8">
        <f>E2728/N2728</f>
        <v>261.74504950495049</v>
      </c>
      <c r="S2728" s="9" t="str">
        <f>LEFT(P2728, SEARCH("/",P2728,1)-1)</f>
        <v>technology</v>
      </c>
      <c r="T2728" s="9" t="str">
        <f>RIGHT(P2728,LEN(P2728)-SEARCH("/",P2728,1))</f>
        <v>hardware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9">
        <f>(((I2729/60)/60/24)+DATE(1970,1,1)+(-5/24))</f>
        <v>42223.468321759261</v>
      </c>
      <c r="K2729">
        <v>1436804063</v>
      </c>
      <c r="L2729" s="19">
        <f>(((K2729/60)/60/24)+DATE(1970,1,1)+(-5/24))</f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5">
        <f>E2729/D2729</f>
        <v>4.9321000000000002</v>
      </c>
      <c r="R2729" s="8">
        <f>E2729/N2729</f>
        <v>69.760961810466767</v>
      </c>
      <c r="S2729" s="9" t="str">
        <f>LEFT(P2729, SEARCH("/",P2729,1)-1)</f>
        <v>technology</v>
      </c>
      <c r="T2729" s="9" t="str">
        <f>RIGHT(P2729,LEN(P2729)-SEARCH("/",P2729,1))</f>
        <v>hardware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9">
        <f>(((I2730/60)/60/24)+DATE(1970,1,1)+(-5/24))</f>
        <v>42368.391597222224</v>
      </c>
      <c r="K2730">
        <v>1448461434</v>
      </c>
      <c r="L2730" s="19">
        <f>(((K2730/60)/60/24)+DATE(1970,1,1)+(-5/24))</f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5">
        <f>E2730/D2730</f>
        <v>2.0182666666666669</v>
      </c>
      <c r="R2730" s="8">
        <f>E2730/N2730</f>
        <v>77.229591836734699</v>
      </c>
      <c r="S2730" s="9" t="str">
        <f>LEFT(P2730, SEARCH("/",P2730,1)-1)</f>
        <v>technology</v>
      </c>
      <c r="T2730" s="9" t="str">
        <f>RIGHT(P2730,LEN(P2730)-SEARCH("/",P2730,1))</f>
        <v>hardware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9">
        <f>(((I2731/60)/60/24)+DATE(1970,1,1)+(-5/24))</f>
        <v>42125.032372685186</v>
      </c>
      <c r="K2731">
        <v>1427867197</v>
      </c>
      <c r="L2731" s="19">
        <f>(((K2731/60)/60/24)+DATE(1970,1,1)+(-5/24))</f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5">
        <f>E2731/D2731</f>
        <v>1.0444</v>
      </c>
      <c r="R2731" s="8">
        <f>E2731/N2731</f>
        <v>340.56521739130437</v>
      </c>
      <c r="S2731" s="9" t="str">
        <f>LEFT(P2731, SEARCH("/",P2731,1)-1)</f>
        <v>technology</v>
      </c>
      <c r="T2731" s="9" t="str">
        <f>RIGHT(P2731,LEN(P2731)-SEARCH("/",P2731,1))</f>
        <v>hardware</v>
      </c>
    </row>
    <row r="2732" spans="1:20" ht="30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9">
        <f>(((I2732/60)/60/24)+DATE(1970,1,1)+(-5/24))</f>
        <v>41386.333043981482</v>
      </c>
      <c r="K2732">
        <v>1363611575</v>
      </c>
      <c r="L2732" s="19">
        <f>(((K2732/60)/60/24)+DATE(1970,1,1)+(-5/24))</f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5">
        <f>E2732/D2732</f>
        <v>1.7029262962962963</v>
      </c>
      <c r="R2732" s="8">
        <f>E2732/N2732</f>
        <v>67.417903225806455</v>
      </c>
      <c r="S2732" s="9" t="str">
        <f>LEFT(P2732, SEARCH("/",P2732,1)-1)</f>
        <v>technology</v>
      </c>
      <c r="T2732" s="9" t="str">
        <f>RIGHT(P2732,LEN(P2732)-SEARCH("/",P2732,1))</f>
        <v>hardware</v>
      </c>
    </row>
    <row r="2733" spans="1:20" ht="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9">
        <f>(((I2733/60)/60/24)+DATE(1970,1,1)+(-5/24))</f>
        <v>41929.958333333328</v>
      </c>
      <c r="K2733">
        <v>1408624622</v>
      </c>
      <c r="L2733" s="19">
        <f>(((K2733/60)/60/24)+DATE(1970,1,1)+(-5/24))</f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5">
        <f>E2733/D2733</f>
        <v>1.0430333333333333</v>
      </c>
      <c r="R2733" s="8">
        <f>E2733/N2733</f>
        <v>845.70270270270271</v>
      </c>
      <c r="S2733" s="9" t="str">
        <f>LEFT(P2733, SEARCH("/",P2733,1)-1)</f>
        <v>technology</v>
      </c>
      <c r="T2733" s="9" t="str">
        <f>RIGHT(P2733,LEN(P2733)-SEARCH("/",P2733,1))</f>
        <v>hardware</v>
      </c>
    </row>
    <row r="2734" spans="1:20" ht="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9">
        <f>(((I2734/60)/60/24)+DATE(1970,1,1)+(-5/24))</f>
        <v>41421.791666666664</v>
      </c>
      <c r="K2734">
        <v>1366917828</v>
      </c>
      <c r="L2734" s="19">
        <f>(((K2734/60)/60/24)+DATE(1970,1,1)+(-5/24))</f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5">
        <f>E2734/D2734</f>
        <v>1.1825000000000001</v>
      </c>
      <c r="R2734" s="8">
        <f>E2734/N2734</f>
        <v>97.191780821917803</v>
      </c>
      <c r="S2734" s="9" t="str">
        <f>LEFT(P2734, SEARCH("/",P2734,1)-1)</f>
        <v>technology</v>
      </c>
      <c r="T2734" s="9" t="str">
        <f>RIGHT(P2734,LEN(P2734)-SEARCH("/",P2734,1))</f>
        <v>hardware</v>
      </c>
    </row>
    <row r="2735" spans="1:20" ht="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9">
        <f>(((I2735/60)/60/24)+DATE(1970,1,1)+(-5/24))</f>
        <v>42104.022847222215</v>
      </c>
      <c r="K2735">
        <v>1423463574</v>
      </c>
      <c r="L2735" s="19">
        <f>(((K2735/60)/60/24)+DATE(1970,1,1)+(-5/24))</f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5">
        <f>E2735/D2735</f>
        <v>1.07538</v>
      </c>
      <c r="R2735" s="8">
        <f>E2735/N2735</f>
        <v>451.84033613445376</v>
      </c>
      <c r="S2735" s="9" t="str">
        <f>LEFT(P2735, SEARCH("/",P2735,1)-1)</f>
        <v>technology</v>
      </c>
      <c r="T2735" s="9" t="str">
        <f>RIGHT(P2735,LEN(P2735)-SEARCH("/",P2735,1))</f>
        <v>hardware</v>
      </c>
    </row>
    <row r="2736" spans="1:20" ht="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9">
        <f>(((I2736/60)/60/24)+DATE(1970,1,1)+(-5/24))</f>
        <v>42656.707638888889</v>
      </c>
      <c r="K2736">
        <v>1473782592</v>
      </c>
      <c r="L2736" s="19">
        <f>(((K2736/60)/60/24)+DATE(1970,1,1)+(-5/24))</f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5">
        <f>E2736/D2736</f>
        <v>22603</v>
      </c>
      <c r="R2736" s="8">
        <f>E2736/N2736</f>
        <v>138.66871165644173</v>
      </c>
      <c r="S2736" s="9" t="str">
        <f>LEFT(P2736, SEARCH("/",P2736,1)-1)</f>
        <v>technology</v>
      </c>
      <c r="T2736" s="9" t="str">
        <f>RIGHT(P2736,LEN(P2736)-SEARCH("/",P2736,1))</f>
        <v>hardware</v>
      </c>
    </row>
    <row r="2737" spans="1:20" ht="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9">
        <f>(((I2737/60)/60/24)+DATE(1970,1,1)+(-5/24))</f>
        <v>41346.625</v>
      </c>
      <c r="K2737">
        <v>1360551250</v>
      </c>
      <c r="L2737" s="19">
        <f>(((K2737/60)/60/24)+DATE(1970,1,1)+(-5/24))</f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5">
        <f>E2737/D2737</f>
        <v>9.7813466666666677</v>
      </c>
      <c r="R2737" s="8">
        <f>E2737/N2737</f>
        <v>21.640147492625371</v>
      </c>
      <c r="S2737" s="9" t="str">
        <f>LEFT(P2737, SEARCH("/",P2737,1)-1)</f>
        <v>technology</v>
      </c>
      <c r="T2737" s="9" t="str">
        <f>RIGHT(P2737,LEN(P2737)-SEARCH("/",P2737,1))</f>
        <v>hardware</v>
      </c>
    </row>
    <row r="2738" spans="1:20" ht="60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9">
        <f>(((I2738/60)/60/24)+DATE(1970,1,1)+(-5/24))</f>
        <v>41752.458020833328</v>
      </c>
      <c r="K2738">
        <v>1395676773</v>
      </c>
      <c r="L2738" s="19">
        <f>(((K2738/60)/60/24)+DATE(1970,1,1)+(-5/24))</f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5">
        <f>E2738/D2738</f>
        <v>1.2290000000000001</v>
      </c>
      <c r="R2738" s="8">
        <f>E2738/N2738</f>
        <v>169.51724137931035</v>
      </c>
      <c r="S2738" s="9" t="str">
        <f>LEFT(P2738, SEARCH("/",P2738,1)-1)</f>
        <v>technology</v>
      </c>
      <c r="T2738" s="9" t="str">
        <f>RIGHT(P2738,LEN(P2738)-SEARCH("/",P2738,1))</f>
        <v>hardware</v>
      </c>
    </row>
    <row r="2739" spans="1:20" ht="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9">
        <f>(((I2739/60)/60/24)+DATE(1970,1,1)+(-5/24))</f>
        <v>41654.583333333328</v>
      </c>
      <c r="K2739">
        <v>1386108087</v>
      </c>
      <c r="L2739" s="19">
        <f>(((K2739/60)/60/24)+DATE(1970,1,1)+(-5/24))</f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5">
        <f>E2739/D2739</f>
        <v>2.4606080000000001</v>
      </c>
      <c r="R2739" s="8">
        <f>E2739/N2739</f>
        <v>161.88210526315791</v>
      </c>
      <c r="S2739" s="9" t="str">
        <f>LEFT(P2739, SEARCH("/",P2739,1)-1)</f>
        <v>technology</v>
      </c>
      <c r="T2739" s="9" t="str">
        <f>RIGHT(P2739,LEN(P2739)-SEARCH("/",P2739,1))</f>
        <v>hardware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9">
        <f>(((I2740/60)/60/24)+DATE(1970,1,1)+(-5/24))</f>
        <v>42679.935231481482</v>
      </c>
      <c r="K2740">
        <v>1473218804</v>
      </c>
      <c r="L2740" s="19">
        <f>(((K2740/60)/60/24)+DATE(1970,1,1)+(-5/24))</f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5">
        <f>E2740/D2740</f>
        <v>1.4794</v>
      </c>
      <c r="R2740" s="8">
        <f>E2740/N2740</f>
        <v>493.13333333333333</v>
      </c>
      <c r="S2740" s="9" t="str">
        <f>LEFT(P2740, SEARCH("/",P2740,1)-1)</f>
        <v>technology</v>
      </c>
      <c r="T2740" s="9" t="str">
        <f>RIGHT(P2740,LEN(P2740)-SEARCH("/",P2740,1))</f>
        <v>hardware</v>
      </c>
    </row>
    <row r="2741" spans="1:20" ht="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9">
        <f>(((I2741/60)/60/24)+DATE(1970,1,1)+(-5/24))</f>
        <v>41764.679594907408</v>
      </c>
      <c r="K2741">
        <v>1395436717</v>
      </c>
      <c r="L2741" s="19">
        <f>(((K2741/60)/60/24)+DATE(1970,1,1)+(-5/24))</f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5">
        <f>E2741/D2741</f>
        <v>3.8409090909090908</v>
      </c>
      <c r="R2741" s="8">
        <f>E2741/N2741</f>
        <v>22.120418848167539</v>
      </c>
      <c r="S2741" s="9" t="str">
        <f>LEFT(P2741, SEARCH("/",P2741,1)-1)</f>
        <v>technology</v>
      </c>
      <c r="T2741" s="9" t="str">
        <f>RIGHT(P2741,LEN(P2741)-SEARCH("/",P2741,1))</f>
        <v>hardware</v>
      </c>
    </row>
    <row r="2742" spans="1:20" ht="30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9">
        <f>(((I2742/60)/60/24)+DATE(1970,1,1)+(-5/24))</f>
        <v>42074.781851851854</v>
      </c>
      <c r="K2742">
        <v>1423529152</v>
      </c>
      <c r="L2742" s="19">
        <f>(((K2742/60)/60/24)+DATE(1970,1,1)+(-5/24))</f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5">
        <f>E2742/D2742</f>
        <v>1.0333333333333334</v>
      </c>
      <c r="R2742" s="8">
        <f>E2742/N2742</f>
        <v>18.235294117647058</v>
      </c>
      <c r="S2742" s="9" t="str">
        <f>LEFT(P2742, SEARCH("/",P2742,1)-1)</f>
        <v>technology</v>
      </c>
      <c r="T2742" s="9" t="str">
        <f>RIGHT(P2742,LEN(P2742)-SEARCH("/",P2742,1))</f>
        <v>hardware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9">
        <f>(((I2743/60)/60/24)+DATE(1970,1,1)+(-5/24))</f>
        <v>41931.879861111105</v>
      </c>
      <c r="K2743">
        <v>1412005602</v>
      </c>
      <c r="L2743" s="19">
        <f>(((K2743/60)/60/24)+DATE(1970,1,1)+(-5/24))</f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5">
        <f>E2743/D2743</f>
        <v>4.3750000000000004E-3</v>
      </c>
      <c r="R2743" s="8">
        <f>E2743/N2743</f>
        <v>8.75</v>
      </c>
      <c r="S2743" s="9" t="str">
        <f>LEFT(P2743, SEARCH("/",P2743,1)-1)</f>
        <v>publishing</v>
      </c>
      <c r="T2743" s="9" t="str">
        <f>RIGHT(P2743,LEN(P2743)-SEARCH("/",P2743,1))</f>
        <v>children's books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9">
        <f>(((I2744/60)/60/24)+DATE(1970,1,1)+(-5/24))</f>
        <v>41044.511423611111</v>
      </c>
      <c r="K2744">
        <v>1335892587</v>
      </c>
      <c r="L2744" s="19">
        <f>(((K2744/60)/60/24)+DATE(1970,1,1)+(-5/24))</f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5">
        <f>E2744/D2744</f>
        <v>0.29239999999999999</v>
      </c>
      <c r="R2744" s="8">
        <f>E2744/N2744</f>
        <v>40.611111111111114</v>
      </c>
      <c r="S2744" s="9" t="str">
        <f>LEFT(P2744, SEARCH("/",P2744,1)-1)</f>
        <v>publishing</v>
      </c>
      <c r="T2744" s="9" t="str">
        <f>RIGHT(P2744,LEN(P2744)-SEARCH("/",P2744,1))</f>
        <v>children's books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9">
        <f>(((I2745/60)/60/24)+DATE(1970,1,1)+(-5/24))</f>
        <v>42662.120451388888</v>
      </c>
      <c r="K2745">
        <v>1474271607</v>
      </c>
      <c r="L2745" s="19">
        <f>(((K2745/60)/60/24)+DATE(1970,1,1)+(-5/24))</f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5">
        <f>E2745/D2745</f>
        <v>0</v>
      </c>
      <c r="R2745" s="8" t="e">
        <f>E2745/N2745</f>
        <v>#DIV/0!</v>
      </c>
      <c r="S2745" s="9" t="str">
        <f>LEFT(P2745, SEARCH("/",P2745,1)-1)</f>
        <v>publishing</v>
      </c>
      <c r="T2745" s="9" t="str">
        <f>RIGHT(P2745,LEN(P2745)-SEARCH("/",P2745,1))</f>
        <v>children's books</v>
      </c>
    </row>
    <row r="2746" spans="1:20" ht="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9">
        <f>(((I2746/60)/60/24)+DATE(1970,1,1)+(-5/24))</f>
        <v>40967.854143518518</v>
      </c>
      <c r="K2746">
        <v>1327886998</v>
      </c>
      <c r="L2746" s="19">
        <f>(((K2746/60)/60/24)+DATE(1970,1,1)+(-5/24))</f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5">
        <f>E2746/D2746</f>
        <v>5.2187499999999998E-2</v>
      </c>
      <c r="R2746" s="8">
        <f>E2746/N2746</f>
        <v>37.954545454545453</v>
      </c>
      <c r="S2746" s="9" t="str">
        <f>LEFT(P2746, SEARCH("/",P2746,1)-1)</f>
        <v>publishing</v>
      </c>
      <c r="T2746" s="9" t="str">
        <f>RIGHT(P2746,LEN(P2746)-SEARCH("/",P2746,1))</f>
        <v>children's books</v>
      </c>
    </row>
    <row r="2747" spans="1:20" ht="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9">
        <f>(((I2747/60)/60/24)+DATE(1970,1,1)+(-5/24))</f>
        <v>41104.779722222222</v>
      </c>
      <c r="K2747">
        <v>1337125368</v>
      </c>
      <c r="L2747" s="19">
        <f>(((K2747/60)/60/24)+DATE(1970,1,1)+(-5/24))</f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5">
        <f>E2747/D2747</f>
        <v>0.21887499999999999</v>
      </c>
      <c r="R2747" s="8">
        <f>E2747/N2747</f>
        <v>35.734693877551024</v>
      </c>
      <c r="S2747" s="9" t="str">
        <f>LEFT(P2747, SEARCH("/",P2747,1)-1)</f>
        <v>publishing</v>
      </c>
      <c r="T2747" s="9" t="str">
        <f>RIGHT(P2747,LEN(P2747)-SEARCH("/",P2747,1))</f>
        <v>children's books</v>
      </c>
    </row>
    <row r="2748" spans="1:20" ht="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9">
        <f>(((I2748/60)/60/24)+DATE(1970,1,1)+(-5/24))</f>
        <v>41880.57304398148</v>
      </c>
      <c r="K2748">
        <v>1406745911</v>
      </c>
      <c r="L2748" s="19">
        <f>(((K2748/60)/60/24)+DATE(1970,1,1)+(-5/24))</f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5">
        <f>E2748/D2748</f>
        <v>0.26700000000000002</v>
      </c>
      <c r="R2748" s="8">
        <f>E2748/N2748</f>
        <v>42.157894736842103</v>
      </c>
      <c r="S2748" s="9" t="str">
        <f>LEFT(P2748, SEARCH("/",P2748,1)-1)</f>
        <v>publishing</v>
      </c>
      <c r="T2748" s="9" t="str">
        <f>RIGHT(P2748,LEN(P2748)-SEARCH("/",P2748,1))</f>
        <v>children's books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9">
        <f>(((I2749/60)/60/24)+DATE(1970,1,1)+(-5/24))</f>
        <v>41075.923611111109</v>
      </c>
      <c r="K2749">
        <v>1337095997</v>
      </c>
      <c r="L2749" s="19">
        <f>(((K2749/60)/60/24)+DATE(1970,1,1)+(-5/24))</f>
        <v>41044.439780092594</v>
      </c>
      <c r="M2749" t="b">
        <v>0</v>
      </c>
      <c r="N2749">
        <v>4</v>
      </c>
      <c r="O2749" t="b">
        <v>0</v>
      </c>
      <c r="P2749" t="s">
        <v>8304</v>
      </c>
      <c r="Q2749" s="5">
        <f>E2749/D2749</f>
        <v>0.28000000000000003</v>
      </c>
      <c r="R2749" s="8">
        <f>E2749/N2749</f>
        <v>35</v>
      </c>
      <c r="S2749" s="9" t="str">
        <f>LEFT(P2749, SEARCH("/",P2749,1)-1)</f>
        <v>publishing</v>
      </c>
      <c r="T2749" s="9" t="str">
        <f>RIGHT(P2749,LEN(P2749)-SEARCH("/",P2749,1))</f>
        <v>children's books</v>
      </c>
    </row>
    <row r="2750" spans="1:20" ht="30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9">
        <f>(((I2750/60)/60/24)+DATE(1970,1,1)+(-5/24))</f>
        <v>42615.502337962964</v>
      </c>
      <c r="K2750">
        <v>1470243802</v>
      </c>
      <c r="L2750" s="19">
        <f>(((K2750/60)/60/24)+DATE(1970,1,1)+(-5/24))</f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5">
        <f>E2750/D2750</f>
        <v>1.06E-2</v>
      </c>
      <c r="R2750" s="8">
        <f>E2750/N2750</f>
        <v>13.25</v>
      </c>
      <c r="S2750" s="9" t="str">
        <f>LEFT(P2750, SEARCH("/",P2750,1)-1)</f>
        <v>publishing</v>
      </c>
      <c r="T2750" s="9" t="str">
        <f>RIGHT(P2750,LEN(P2750)-SEARCH("/",P2750,1))</f>
        <v>children's books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9">
        <f>(((I2751/60)/60/24)+DATE(1970,1,1)+(-5/24))</f>
        <v>42098.549039351848</v>
      </c>
      <c r="K2751">
        <v>1425582637</v>
      </c>
      <c r="L2751" s="19">
        <f>(((K2751/60)/60/24)+DATE(1970,1,1)+(-5/24))</f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5">
        <f>E2751/D2751</f>
        <v>1.0999999999999999E-2</v>
      </c>
      <c r="R2751" s="8">
        <f>E2751/N2751</f>
        <v>55</v>
      </c>
      <c r="S2751" s="9" t="str">
        <f>LEFT(P2751, SEARCH("/",P2751,1)-1)</f>
        <v>publishing</v>
      </c>
      <c r="T2751" s="9" t="str">
        <f>RIGHT(P2751,LEN(P2751)-SEARCH("/",P2751,1))</f>
        <v>children's books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9">
        <f>(((I2752/60)/60/24)+DATE(1970,1,1)+(-5/24))</f>
        <v>41090.625</v>
      </c>
      <c r="K2752">
        <v>1340055345</v>
      </c>
      <c r="L2752" s="19">
        <f>(((K2752/60)/60/24)+DATE(1970,1,1)+(-5/24))</f>
        <v>41078.69149305555</v>
      </c>
      <c r="M2752" t="b">
        <v>0</v>
      </c>
      <c r="N2752">
        <v>0</v>
      </c>
      <c r="O2752" t="b">
        <v>0</v>
      </c>
      <c r="P2752" t="s">
        <v>8304</v>
      </c>
      <c r="Q2752" s="5">
        <f>E2752/D2752</f>
        <v>0</v>
      </c>
      <c r="R2752" s="8" t="e">
        <f>E2752/N2752</f>
        <v>#DIV/0!</v>
      </c>
      <c r="S2752" s="9" t="str">
        <f>LEFT(P2752, SEARCH("/",P2752,1)-1)</f>
        <v>publishing</v>
      </c>
      <c r="T2752" s="9" t="str">
        <f>RIGHT(P2752,LEN(P2752)-SEARCH("/",P2752,1))</f>
        <v>children's books</v>
      </c>
    </row>
    <row r="2753" spans="1:20" ht="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9">
        <f>(((I2753/60)/60/24)+DATE(1970,1,1)+(-5/24))</f>
        <v>41807.678726851853</v>
      </c>
      <c r="K2753">
        <v>1397855842</v>
      </c>
      <c r="L2753" s="19">
        <f>(((K2753/60)/60/24)+DATE(1970,1,1)+(-5/24))</f>
        <v>41747.678726851853</v>
      </c>
      <c r="M2753" t="b">
        <v>0</v>
      </c>
      <c r="N2753">
        <v>0</v>
      </c>
      <c r="O2753" t="b">
        <v>0</v>
      </c>
      <c r="P2753" t="s">
        <v>8304</v>
      </c>
      <c r="Q2753" s="5">
        <f>E2753/D2753</f>
        <v>0</v>
      </c>
      <c r="R2753" s="8" t="e">
        <f>E2753/N2753</f>
        <v>#DIV/0!</v>
      </c>
      <c r="S2753" s="9" t="str">
        <f>LEFT(P2753, SEARCH("/",P2753,1)-1)</f>
        <v>publishing</v>
      </c>
      <c r="T2753" s="9" t="str">
        <f>RIGHT(P2753,LEN(P2753)-SEARCH("/",P2753,1))</f>
        <v>children's books</v>
      </c>
    </row>
    <row r="2754" spans="1:20" ht="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9">
        <f>(((I2754/60)/60/24)+DATE(1970,1,1)+(-5/24))</f>
        <v>40895.556759259256</v>
      </c>
      <c r="K2754">
        <v>1320776504</v>
      </c>
      <c r="L2754" s="19">
        <f>(((K2754/60)/60/24)+DATE(1970,1,1)+(-5/24))</f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5">
        <f>E2754/D2754</f>
        <v>0.11458333333333333</v>
      </c>
      <c r="R2754" s="8">
        <f>E2754/N2754</f>
        <v>39.285714285714285</v>
      </c>
      <c r="S2754" s="9" t="str">
        <f>LEFT(P2754, SEARCH("/",P2754,1)-1)</f>
        <v>publishing</v>
      </c>
      <c r="T2754" s="9" t="str">
        <f>RIGHT(P2754,LEN(P2754)-SEARCH("/",P2754,1))</f>
        <v>children's books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9">
        <f>(((I2755/60)/60/24)+DATE(1970,1,1)+(-5/24))</f>
        <v>41147.692395833328</v>
      </c>
      <c r="K2755">
        <v>1343425023</v>
      </c>
      <c r="L2755" s="19">
        <f>(((K2755/60)/60/24)+DATE(1970,1,1)+(-5/24))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5">
        <f>E2755/D2755</f>
        <v>0.19</v>
      </c>
      <c r="R2755" s="8">
        <f>E2755/N2755</f>
        <v>47.5</v>
      </c>
      <c r="S2755" s="9" t="str">
        <f>LEFT(P2755, SEARCH("/",P2755,1)-1)</f>
        <v>publishing</v>
      </c>
      <c r="T2755" s="9" t="str">
        <f>RIGHT(P2755,LEN(P2755)-SEARCH("/",P2755,1))</f>
        <v>children's books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9">
        <f>(((I2756/60)/60/24)+DATE(1970,1,1)+(-5/24))</f>
        <v>41893.427673611113</v>
      </c>
      <c r="K2756">
        <v>1407856551</v>
      </c>
      <c r="L2756" s="19">
        <f>(((K2756/60)/60/24)+DATE(1970,1,1)+(-5/24))</f>
        <v>41863.427673611113</v>
      </c>
      <c r="M2756" t="b">
        <v>0</v>
      </c>
      <c r="N2756">
        <v>0</v>
      </c>
      <c r="O2756" t="b">
        <v>0</v>
      </c>
      <c r="P2756" t="s">
        <v>8304</v>
      </c>
      <c r="Q2756" s="5">
        <f>E2756/D2756</f>
        <v>0</v>
      </c>
      <c r="R2756" s="8" t="e">
        <f>E2756/N2756</f>
        <v>#DIV/0!</v>
      </c>
      <c r="S2756" s="9" t="str">
        <f>LEFT(P2756, SEARCH("/",P2756,1)-1)</f>
        <v>publishing</v>
      </c>
      <c r="T2756" s="9" t="str">
        <f>RIGHT(P2756,LEN(P2756)-SEARCH("/",P2756,1))</f>
        <v>children's books</v>
      </c>
    </row>
    <row r="2757" spans="1:20" ht="30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9">
        <f>(((I2757/60)/60/24)+DATE(1970,1,1)+(-5/24))</f>
        <v>42102.582488425927</v>
      </c>
      <c r="K2757">
        <v>1425927527</v>
      </c>
      <c r="L2757" s="19">
        <f>(((K2757/60)/60/24)+DATE(1970,1,1)+(-5/24))</f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5">
        <f>E2757/D2757</f>
        <v>0.52</v>
      </c>
      <c r="R2757" s="8">
        <f>E2757/N2757</f>
        <v>17.333333333333332</v>
      </c>
      <c r="S2757" s="9" t="str">
        <f>LEFT(P2757, SEARCH("/",P2757,1)-1)</f>
        <v>publishing</v>
      </c>
      <c r="T2757" s="9" t="str">
        <f>RIGHT(P2757,LEN(P2757)-SEARCH("/",P2757,1))</f>
        <v>children's books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9">
        <f>(((I2758/60)/60/24)+DATE(1970,1,1)+(-5/24))</f>
        <v>41650.692141203705</v>
      </c>
      <c r="K2758">
        <v>1386884201</v>
      </c>
      <c r="L2758" s="19">
        <f>(((K2758/60)/60/24)+DATE(1970,1,1)+(-5/24))</f>
        <v>41620.692141203705</v>
      </c>
      <c r="M2758" t="b">
        <v>0</v>
      </c>
      <c r="N2758">
        <v>33</v>
      </c>
      <c r="O2758" t="b">
        <v>0</v>
      </c>
      <c r="P2758" t="s">
        <v>8304</v>
      </c>
      <c r="Q2758" s="5">
        <f>E2758/D2758</f>
        <v>0.1048</v>
      </c>
      <c r="R2758" s="8">
        <f>E2758/N2758</f>
        <v>31.757575757575758</v>
      </c>
      <c r="S2758" s="9" t="str">
        <f>LEFT(P2758, SEARCH("/",P2758,1)-1)</f>
        <v>publishing</v>
      </c>
      <c r="T2758" s="9" t="str">
        <f>RIGHT(P2758,LEN(P2758)-SEARCH("/",P2758,1))</f>
        <v>children's books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9">
        <f>(((I2759/60)/60/24)+DATE(1970,1,1)+(-5/24))</f>
        <v>42588.448287037034</v>
      </c>
      <c r="K2759">
        <v>1469202332</v>
      </c>
      <c r="L2759" s="19">
        <f>(((K2759/60)/60/24)+DATE(1970,1,1)+(-5/24))</f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5">
        <f>E2759/D2759</f>
        <v>6.6666666666666671E-3</v>
      </c>
      <c r="R2759" s="8">
        <f>E2759/N2759</f>
        <v>5</v>
      </c>
      <c r="S2759" s="9" t="str">
        <f>LEFT(P2759, SEARCH("/",P2759,1)-1)</f>
        <v>publishing</v>
      </c>
      <c r="T2759" s="9" t="str">
        <f>RIGHT(P2759,LEN(P2759)-SEARCH("/",P2759,1))</f>
        <v>children's books</v>
      </c>
    </row>
    <row r="2760" spans="1:20" ht="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9">
        <f>(((I2760/60)/60/24)+DATE(1970,1,1)+(-5/24))</f>
        <v>42653.23359953703</v>
      </c>
      <c r="K2760">
        <v>1474886183</v>
      </c>
      <c r="L2760" s="19">
        <f>(((K2760/60)/60/24)+DATE(1970,1,1)+(-5/24))</f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5">
        <f>E2760/D2760</f>
        <v>0.11700000000000001</v>
      </c>
      <c r="R2760" s="8">
        <f>E2760/N2760</f>
        <v>39</v>
      </c>
      <c r="S2760" s="9" t="str">
        <f>LEFT(P2760, SEARCH("/",P2760,1)-1)</f>
        <v>publishing</v>
      </c>
      <c r="T2760" s="9" t="str">
        <f>RIGHT(P2760,LEN(P2760)-SEARCH("/",P2760,1))</f>
        <v>children's books</v>
      </c>
    </row>
    <row r="2761" spans="1:20" ht="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9">
        <f>(((I2761/60)/60/24)+DATE(1970,1,1)+(-5/24))</f>
        <v>42567.158171296294</v>
      </c>
      <c r="K2761">
        <v>1464943666</v>
      </c>
      <c r="L2761" s="19">
        <f>(((K2761/60)/60/24)+DATE(1970,1,1)+(-5/24))</f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5">
        <f>E2761/D2761</f>
        <v>0.105</v>
      </c>
      <c r="R2761" s="8">
        <f>E2761/N2761</f>
        <v>52.5</v>
      </c>
      <c r="S2761" s="9" t="str">
        <f>LEFT(P2761, SEARCH("/",P2761,1)-1)</f>
        <v>publishing</v>
      </c>
      <c r="T2761" s="9" t="str">
        <f>RIGHT(P2761,LEN(P2761)-SEARCH("/",P2761,1))</f>
        <v>children's books</v>
      </c>
    </row>
    <row r="2762" spans="1:20" ht="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9">
        <f>(((I2762/60)/60/24)+DATE(1970,1,1)+(-5/24))</f>
        <v>41445.252986111111</v>
      </c>
      <c r="K2762">
        <v>1369134258</v>
      </c>
      <c r="L2762" s="19">
        <f>(((K2762/60)/60/24)+DATE(1970,1,1)+(-5/24))</f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5">
        <f>E2762/D2762</f>
        <v>0</v>
      </c>
      <c r="R2762" s="8" t="e">
        <f>E2762/N2762</f>
        <v>#DIV/0!</v>
      </c>
      <c r="S2762" s="9" t="str">
        <f>LEFT(P2762, SEARCH("/",P2762,1)-1)</f>
        <v>publishing</v>
      </c>
      <c r="T2762" s="9" t="str">
        <f>RIGHT(P2762,LEN(P2762)-SEARCH("/",P2762,1))</f>
        <v>children's books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9">
        <f>(((I2763/60)/60/24)+DATE(1970,1,1)+(-5/24))</f>
        <v>41276.85524305555</v>
      </c>
      <c r="K2763">
        <v>1354584693</v>
      </c>
      <c r="L2763" s="19">
        <f>(((K2763/60)/60/24)+DATE(1970,1,1)+(-5/24))</f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5">
        <f>E2763/D2763</f>
        <v>7.1999999999999998E-3</v>
      </c>
      <c r="R2763" s="8">
        <f>E2763/N2763</f>
        <v>9</v>
      </c>
      <c r="S2763" s="9" t="str">
        <f>LEFT(P2763, SEARCH("/",P2763,1)-1)</f>
        <v>publishing</v>
      </c>
      <c r="T2763" s="9" t="str">
        <f>RIGHT(P2763,LEN(P2763)-SEARCH("/",P2763,1))</f>
        <v>children's books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9">
        <f>(((I2764/60)/60/24)+DATE(1970,1,1)+(-5/24))</f>
        <v>40986.786979166667</v>
      </c>
      <c r="K2764">
        <v>1326934395</v>
      </c>
      <c r="L2764" s="19">
        <f>(((K2764/60)/60/24)+DATE(1970,1,1)+(-5/24))</f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5">
        <f>E2764/D2764</f>
        <v>7.6923076923076927E-3</v>
      </c>
      <c r="R2764" s="8">
        <f>E2764/N2764</f>
        <v>25</v>
      </c>
      <c r="S2764" s="9" t="str">
        <f>LEFT(P2764, SEARCH("/",P2764,1)-1)</f>
        <v>publishing</v>
      </c>
      <c r="T2764" s="9" t="str">
        <f>RIGHT(P2764,LEN(P2764)-SEARCH("/",P2764,1))</f>
        <v>children's books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9">
        <f>(((I2765/60)/60/24)+DATE(1970,1,1)+(-5/24))</f>
        <v>41418.371342592589</v>
      </c>
      <c r="K2765">
        <v>1365515684</v>
      </c>
      <c r="L2765" s="19">
        <f>(((K2765/60)/60/24)+DATE(1970,1,1)+(-5/24))</f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5">
        <f>E2765/D2765</f>
        <v>2.2842639593908631E-3</v>
      </c>
      <c r="R2765" s="8">
        <f>E2765/N2765</f>
        <v>30</v>
      </c>
      <c r="S2765" s="9" t="str">
        <f>LEFT(P2765, SEARCH("/",P2765,1)-1)</f>
        <v>publishing</v>
      </c>
      <c r="T2765" s="9" t="str">
        <f>RIGHT(P2765,LEN(P2765)-SEARCH("/",P2765,1))</f>
        <v>children's books</v>
      </c>
    </row>
    <row r="2766" spans="1:20" ht="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9">
        <f>(((I2766/60)/60/24)+DATE(1970,1,1)+(-5/24))</f>
        <v>41059.583333333328</v>
      </c>
      <c r="K2766">
        <v>1335855631</v>
      </c>
      <c r="L2766" s="19">
        <f>(((K2766/60)/60/24)+DATE(1970,1,1)+(-5/24))</f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5">
        <f>E2766/D2766</f>
        <v>1.125E-2</v>
      </c>
      <c r="R2766" s="8">
        <f>E2766/N2766</f>
        <v>11.25</v>
      </c>
      <c r="S2766" s="9" t="str">
        <f>LEFT(P2766, SEARCH("/",P2766,1)-1)</f>
        <v>publishing</v>
      </c>
      <c r="T2766" s="9" t="str">
        <f>RIGHT(P2766,LEN(P2766)-SEARCH("/",P2766,1))</f>
        <v>children's books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9">
        <f>(((I2767/60)/60/24)+DATE(1970,1,1)+(-5/24))</f>
        <v>41210.370694444442</v>
      </c>
      <c r="K2767">
        <v>1350050028</v>
      </c>
      <c r="L2767" s="19">
        <f>(((K2767/60)/60/24)+DATE(1970,1,1)+(-5/24))</f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5">
        <f>E2767/D2767</f>
        <v>0</v>
      </c>
      <c r="R2767" s="8" t="e">
        <f>E2767/N2767</f>
        <v>#DIV/0!</v>
      </c>
      <c r="S2767" s="9" t="str">
        <f>LEFT(P2767, SEARCH("/",P2767,1)-1)</f>
        <v>publishing</v>
      </c>
      <c r="T2767" s="9" t="str">
        <f>RIGHT(P2767,LEN(P2767)-SEARCH("/",P2767,1))</f>
        <v>children's books</v>
      </c>
    </row>
    <row r="2768" spans="1:20" ht="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9">
        <f>(((I2768/60)/60/24)+DATE(1970,1,1)+(-5/24))</f>
        <v>40766.459699074068</v>
      </c>
      <c r="K2768">
        <v>1310486518</v>
      </c>
      <c r="L2768" s="19">
        <f>(((K2768/60)/60/24)+DATE(1970,1,1)+(-5/24))</f>
        <v>40736.459699074068</v>
      </c>
      <c r="M2768" t="b">
        <v>0</v>
      </c>
      <c r="N2768">
        <v>4</v>
      </c>
      <c r="O2768" t="b">
        <v>0</v>
      </c>
      <c r="P2768" t="s">
        <v>8304</v>
      </c>
      <c r="Q2768" s="5">
        <f>E2768/D2768</f>
        <v>0.02</v>
      </c>
      <c r="R2768" s="8">
        <f>E2768/N2768</f>
        <v>25</v>
      </c>
      <c r="S2768" s="9" t="str">
        <f>LEFT(P2768, SEARCH("/",P2768,1)-1)</f>
        <v>publishing</v>
      </c>
      <c r="T2768" s="9" t="str">
        <f>RIGHT(P2768,LEN(P2768)-SEARCH("/",P2768,1))</f>
        <v>children's books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9">
        <f>(((I2769/60)/60/24)+DATE(1970,1,1)+(-5/24))</f>
        <v>42232.750578703701</v>
      </c>
      <c r="K2769">
        <v>1434582050</v>
      </c>
      <c r="L2769" s="19">
        <f>(((K2769/60)/60/24)+DATE(1970,1,1)+(-5/24))</f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5">
        <f>E2769/D2769</f>
        <v>8.5000000000000006E-3</v>
      </c>
      <c r="R2769" s="8">
        <f>E2769/N2769</f>
        <v>11.333333333333334</v>
      </c>
      <c r="S2769" s="9" t="str">
        <f>LEFT(P2769, SEARCH("/",P2769,1)-1)</f>
        <v>publishing</v>
      </c>
      <c r="T2769" s="9" t="str">
        <f>RIGHT(P2769,LEN(P2769)-SEARCH("/",P2769,1))</f>
        <v>children's books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9">
        <f>(((I2770/60)/60/24)+DATE(1970,1,1)+(-5/24))</f>
        <v>40997.364849537036</v>
      </c>
      <c r="K2770">
        <v>1330440323</v>
      </c>
      <c r="L2770" s="19">
        <f>(((K2770/60)/60/24)+DATE(1970,1,1)+(-5/24))</f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5">
        <f>E2770/D2770</f>
        <v>0.14314285714285716</v>
      </c>
      <c r="R2770" s="8">
        <f>E2770/N2770</f>
        <v>29.470588235294116</v>
      </c>
      <c r="S2770" s="9" t="str">
        <f>LEFT(P2770, SEARCH("/",P2770,1)-1)</f>
        <v>publishing</v>
      </c>
      <c r="T2770" s="9" t="str">
        <f>RIGHT(P2770,LEN(P2770)-SEARCH("/",P2770,1))</f>
        <v>children's books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9">
        <f>(((I2771/60)/60/24)+DATE(1970,1,1)+(-5/24))</f>
        <v>41795.617939814809</v>
      </c>
      <c r="K2771">
        <v>1397677790</v>
      </c>
      <c r="L2771" s="19">
        <f>(((K2771/60)/60/24)+DATE(1970,1,1)+(-5/24))</f>
        <v>41745.617939814809</v>
      </c>
      <c r="M2771" t="b">
        <v>0</v>
      </c>
      <c r="N2771">
        <v>2</v>
      </c>
      <c r="O2771" t="b">
        <v>0</v>
      </c>
      <c r="P2771" t="s">
        <v>8304</v>
      </c>
      <c r="Q2771" s="5">
        <f>E2771/D2771</f>
        <v>2.5000000000000001E-3</v>
      </c>
      <c r="R2771" s="8">
        <f>E2771/N2771</f>
        <v>1</v>
      </c>
      <c r="S2771" s="9" t="str">
        <f>LEFT(P2771, SEARCH("/",P2771,1)-1)</f>
        <v>publishing</v>
      </c>
      <c r="T2771" s="9" t="str">
        <f>RIGHT(P2771,LEN(P2771)-SEARCH("/",P2771,1))</f>
        <v>children's books</v>
      </c>
    </row>
    <row r="2772" spans="1:20" ht="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9">
        <f>(((I2772/60)/60/24)+DATE(1970,1,1)+(-5/24))</f>
        <v>41716.455208333333</v>
      </c>
      <c r="K2772">
        <v>1392569730</v>
      </c>
      <c r="L2772" s="19">
        <f>(((K2772/60)/60/24)+DATE(1970,1,1)+(-5/24))</f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5">
        <f>E2772/D2772</f>
        <v>0.1041125</v>
      </c>
      <c r="R2772" s="8">
        <f>E2772/N2772</f>
        <v>63.098484848484851</v>
      </c>
      <c r="S2772" s="9" t="str">
        <f>LEFT(P2772, SEARCH("/",P2772,1)-1)</f>
        <v>publishing</v>
      </c>
      <c r="T2772" s="9" t="str">
        <f>RIGHT(P2772,LEN(P2772)-SEARCH("/",P2772,1))</f>
        <v>children's books</v>
      </c>
    </row>
    <row r="2773" spans="1:20" ht="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9">
        <f>(((I2773/60)/60/24)+DATE(1970,1,1)+(-5/24))</f>
        <v>41306.5</v>
      </c>
      <c r="K2773">
        <v>1355489140</v>
      </c>
      <c r="L2773" s="19">
        <f>(((K2773/60)/60/24)+DATE(1970,1,1)+(-5/24))</f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5">
        <f>E2773/D2773</f>
        <v>0</v>
      </c>
      <c r="R2773" s="8" t="e">
        <f>E2773/N2773</f>
        <v>#DIV/0!</v>
      </c>
      <c r="S2773" s="9" t="str">
        <f>LEFT(P2773, SEARCH("/",P2773,1)-1)</f>
        <v>publishing</v>
      </c>
      <c r="T2773" s="9" t="str">
        <f>RIGHT(P2773,LEN(P2773)-SEARCH("/",P2773,1))</f>
        <v>children's books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9">
        <f>(((I2774/60)/60/24)+DATE(1970,1,1)+(-5/24))</f>
        <v>41552.660810185182</v>
      </c>
      <c r="K2774">
        <v>1379710294</v>
      </c>
      <c r="L2774" s="19">
        <f>(((K2774/60)/60/24)+DATE(1970,1,1)+(-5/24))</f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5">
        <f>E2774/D2774</f>
        <v>0</v>
      </c>
      <c r="R2774" s="8" t="e">
        <f>E2774/N2774</f>
        <v>#DIV/0!</v>
      </c>
      <c r="S2774" s="9" t="str">
        <f>LEFT(P2774, SEARCH("/",P2774,1)-1)</f>
        <v>publishing</v>
      </c>
      <c r="T2774" s="9" t="str">
        <f>RIGHT(P2774,LEN(P2774)-SEARCH("/",P2774,1))</f>
        <v>children's books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9">
        <f>(((I2775/60)/60/24)+DATE(1970,1,1)+(-5/24))</f>
        <v>42484.656493055554</v>
      </c>
      <c r="K2775">
        <v>1460666721</v>
      </c>
      <c r="L2775" s="19">
        <f>(((K2775/60)/60/24)+DATE(1970,1,1)+(-5/24))</f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5">
        <f>E2775/D2775</f>
        <v>1.8867924528301887E-3</v>
      </c>
      <c r="R2775" s="8">
        <f>E2775/N2775</f>
        <v>1</v>
      </c>
      <c r="S2775" s="9" t="str">
        <f>LEFT(P2775, SEARCH("/",P2775,1)-1)</f>
        <v>publishing</v>
      </c>
      <c r="T2775" s="9" t="str">
        <f>RIGHT(P2775,LEN(P2775)-SEARCH("/",P2775,1))</f>
        <v>children's books</v>
      </c>
    </row>
    <row r="2776" spans="1:20" ht="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9">
        <f>(((I2776/60)/60/24)+DATE(1970,1,1)+(-5/24))</f>
        <v>41340.918148148143</v>
      </c>
      <c r="K2776">
        <v>1360119728</v>
      </c>
      <c r="L2776" s="19">
        <f>(((K2776/60)/60/24)+DATE(1970,1,1)+(-5/24))</f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5">
        <f>E2776/D2776</f>
        <v>0.14249999999999999</v>
      </c>
      <c r="R2776" s="8">
        <f>E2776/N2776</f>
        <v>43.846153846153847</v>
      </c>
      <c r="S2776" s="9" t="str">
        <f>LEFT(P2776, SEARCH("/",P2776,1)-1)</f>
        <v>publishing</v>
      </c>
      <c r="T2776" s="9" t="str">
        <f>RIGHT(P2776,LEN(P2776)-SEARCH("/",P2776,1))</f>
        <v>children's books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9">
        <f>(((I2777/60)/60/24)+DATE(1970,1,1)+(-5/24))</f>
        <v>40892.805023148147</v>
      </c>
      <c r="K2777">
        <v>1321402754</v>
      </c>
      <c r="L2777" s="19">
        <f>(((K2777/60)/60/24)+DATE(1970,1,1)+(-5/24))</f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5">
        <f>E2777/D2777</f>
        <v>0.03</v>
      </c>
      <c r="R2777" s="8">
        <f>E2777/N2777</f>
        <v>75</v>
      </c>
      <c r="S2777" s="9" t="str">
        <f>LEFT(P2777, SEARCH("/",P2777,1)-1)</f>
        <v>publishing</v>
      </c>
      <c r="T2777" s="9" t="str">
        <f>RIGHT(P2777,LEN(P2777)-SEARCH("/",P2777,1))</f>
        <v>children's books</v>
      </c>
    </row>
    <row r="2778" spans="1:20" ht="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9">
        <f>(((I2778/60)/60/24)+DATE(1970,1,1)+(-5/24))</f>
        <v>42167.088842592588</v>
      </c>
      <c r="K2778">
        <v>1431414476</v>
      </c>
      <c r="L2778" s="19">
        <f>(((K2778/60)/60/24)+DATE(1970,1,1)+(-5/24))</f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5">
        <f>E2778/D2778</f>
        <v>7.8809523809523815E-2</v>
      </c>
      <c r="R2778" s="8">
        <f>E2778/N2778</f>
        <v>45.972222222222221</v>
      </c>
      <c r="S2778" s="9" t="str">
        <f>LEFT(P2778, SEARCH("/",P2778,1)-1)</f>
        <v>publishing</v>
      </c>
      <c r="T2778" s="9" t="str">
        <f>RIGHT(P2778,LEN(P2778)-SEARCH("/",P2778,1))</f>
        <v>children's books</v>
      </c>
    </row>
    <row r="2779" spans="1:20" ht="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9">
        <f>(((I2779/60)/60/24)+DATE(1970,1,1)+(-5/24))</f>
        <v>42202.460694444446</v>
      </c>
      <c r="K2779">
        <v>1434557004</v>
      </c>
      <c r="L2779" s="19">
        <f>(((K2779/60)/60/24)+DATE(1970,1,1)+(-5/24))</f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5">
        <f>E2779/D2779</f>
        <v>3.3333333333333335E-3</v>
      </c>
      <c r="R2779" s="8">
        <f>E2779/N2779</f>
        <v>10</v>
      </c>
      <c r="S2779" s="9" t="str">
        <f>LEFT(P2779, SEARCH("/",P2779,1)-1)</f>
        <v>publishing</v>
      </c>
      <c r="T2779" s="9" t="str">
        <f>RIGHT(P2779,LEN(P2779)-SEARCH("/",P2779,1))</f>
        <v>children's books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9">
        <f>(((I2780/60)/60/24)+DATE(1970,1,1)+(-5/24))</f>
        <v>41876.769745370366</v>
      </c>
      <c r="K2780">
        <v>1406417306</v>
      </c>
      <c r="L2780" s="19">
        <f>(((K2780/60)/60/24)+DATE(1970,1,1)+(-5/24))</f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5">
        <f>E2780/D2780</f>
        <v>0.25545454545454543</v>
      </c>
      <c r="R2780" s="8">
        <f>E2780/N2780</f>
        <v>93.666666666666671</v>
      </c>
      <c r="S2780" s="9" t="str">
        <f>LEFT(P2780, SEARCH("/",P2780,1)-1)</f>
        <v>publishing</v>
      </c>
      <c r="T2780" s="9" t="str">
        <f>RIGHT(P2780,LEN(P2780)-SEARCH("/",P2780,1))</f>
        <v>children's books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9">
        <f>(((I2781/60)/60/24)+DATE(1970,1,1)+(-5/24))</f>
        <v>42330.419224537036</v>
      </c>
      <c r="K2781">
        <v>1445609021</v>
      </c>
      <c r="L2781" s="19">
        <f>(((K2781/60)/60/24)+DATE(1970,1,1)+(-5/24))</f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5">
        <f>E2781/D2781</f>
        <v>2.12E-2</v>
      </c>
      <c r="R2781" s="8">
        <f>E2781/N2781</f>
        <v>53</v>
      </c>
      <c r="S2781" s="9" t="str">
        <f>LEFT(P2781, SEARCH("/",P2781,1)-1)</f>
        <v>publishing</v>
      </c>
      <c r="T2781" s="9" t="str">
        <f>RIGHT(P2781,LEN(P2781)-SEARCH("/",P2781,1))</f>
        <v>children's books</v>
      </c>
    </row>
    <row r="2782" spans="1:20" ht="30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9">
        <f>(((I2782/60)/60/24)+DATE(1970,1,1)+(-5/24))</f>
        <v>42804.239444444444</v>
      </c>
      <c r="K2782">
        <v>1486550688</v>
      </c>
      <c r="L2782" s="19">
        <f>(((K2782/60)/60/24)+DATE(1970,1,1)+(-5/24))</f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5">
        <f>E2782/D2782</f>
        <v>0</v>
      </c>
      <c r="R2782" s="8" t="e">
        <f>E2782/N2782</f>
        <v>#DIV/0!</v>
      </c>
      <c r="S2782" s="9" t="str">
        <f>LEFT(P2782, SEARCH("/",P2782,1)-1)</f>
        <v>publishing</v>
      </c>
      <c r="T2782" s="9" t="str">
        <f>RIGHT(P2782,LEN(P2782)-SEARCH("/",P2782,1))</f>
        <v>children's books</v>
      </c>
    </row>
    <row r="2783" spans="1:20" ht="30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9">
        <f>(((I2783/60)/60/24)+DATE(1970,1,1)+(-5/24))</f>
        <v>42047.083333333336</v>
      </c>
      <c r="K2783">
        <v>1421274954</v>
      </c>
      <c r="L2783" s="19">
        <f>(((K2783/60)/60/24)+DATE(1970,1,1)+(-5/24))</f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5">
        <f>E2783/D2783</f>
        <v>1.0528</v>
      </c>
      <c r="R2783" s="8">
        <f>E2783/N2783</f>
        <v>47</v>
      </c>
      <c r="S2783" s="9" t="str">
        <f>LEFT(P2783, SEARCH("/",P2783,1)-1)</f>
        <v>theater</v>
      </c>
      <c r="T2783" s="9" t="str">
        <f>RIGHT(P2783,LEN(P2783)-SEARCH("/",P2783,1))</f>
        <v>plays</v>
      </c>
    </row>
    <row r="2784" spans="1:20" ht="30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9">
        <f>(((I2784/60)/60/24)+DATE(1970,1,1)+(-5/24))</f>
        <v>42051.999305555553</v>
      </c>
      <c r="K2784">
        <v>1421964718</v>
      </c>
      <c r="L2784" s="19">
        <f>(((K2784/60)/60/24)+DATE(1970,1,1)+(-5/24))</f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5">
        <f>E2784/D2784</f>
        <v>1.2</v>
      </c>
      <c r="R2784" s="8">
        <f>E2784/N2784</f>
        <v>66.666666666666671</v>
      </c>
      <c r="S2784" s="9" t="str">
        <f>LEFT(P2784, SEARCH("/",P2784,1)-1)</f>
        <v>theater</v>
      </c>
      <c r="T2784" s="9" t="str">
        <f>RIGHT(P2784,LEN(P2784)-SEARCH("/",P2784,1))</f>
        <v>plays</v>
      </c>
    </row>
    <row r="2785" spans="1:20" ht="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9">
        <f>(((I2785/60)/60/24)+DATE(1970,1,1)+(-5/24))</f>
        <v>42117.326921296299</v>
      </c>
      <c r="K2785">
        <v>1428583846</v>
      </c>
      <c r="L2785" s="19">
        <f>(((K2785/60)/60/24)+DATE(1970,1,1)+(-5/24))</f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5">
        <f>E2785/D2785</f>
        <v>1.145</v>
      </c>
      <c r="R2785" s="8">
        <f>E2785/N2785</f>
        <v>18.770491803278688</v>
      </c>
      <c r="S2785" s="9" t="str">
        <f>LEFT(P2785, SEARCH("/",P2785,1)-1)</f>
        <v>theater</v>
      </c>
      <c r="T2785" s="9" t="str">
        <f>RIGHT(P2785,LEN(P2785)-SEARCH("/",P2785,1))</f>
        <v>plays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9">
        <f>(((I2786/60)/60/24)+DATE(1970,1,1)+(-5/24))</f>
        <v>41941.579201388886</v>
      </c>
      <c r="K2786">
        <v>1412794443</v>
      </c>
      <c r="L2786" s="19">
        <f>(((K2786/60)/60/24)+DATE(1970,1,1)+(-5/24))</f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5">
        <f>E2786/D2786</f>
        <v>1.19</v>
      </c>
      <c r="R2786" s="8">
        <f>E2786/N2786</f>
        <v>66.111111111111114</v>
      </c>
      <c r="S2786" s="9" t="str">
        <f>LEFT(P2786, SEARCH("/",P2786,1)-1)</f>
        <v>theater</v>
      </c>
      <c r="T2786" s="9" t="str">
        <f>RIGHT(P2786,LEN(P2786)-SEARCH("/",P2786,1))</f>
        <v>plays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9">
        <f>(((I2787/60)/60/24)+DATE(1970,1,1)+(-5/24))</f>
        <v>42587.666666666664</v>
      </c>
      <c r="K2787">
        <v>1467865967</v>
      </c>
      <c r="L2787" s="19">
        <f>(((K2787/60)/60/24)+DATE(1970,1,1)+(-5/24))</f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5">
        <f>E2787/D2787</f>
        <v>1.0468</v>
      </c>
      <c r="R2787" s="8">
        <f>E2787/N2787</f>
        <v>36.859154929577464</v>
      </c>
      <c r="S2787" s="9" t="str">
        <f>LEFT(P2787, SEARCH("/",P2787,1)-1)</f>
        <v>theater</v>
      </c>
      <c r="T2787" s="9" t="str">
        <f>RIGHT(P2787,LEN(P2787)-SEARCH("/",P2787,1))</f>
        <v>plays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9">
        <f>(((I2788/60)/60/24)+DATE(1970,1,1)+(-5/24))</f>
        <v>41829.360879629625</v>
      </c>
      <c r="K2788">
        <v>1403703580</v>
      </c>
      <c r="L2788" s="19">
        <f>(((K2788/60)/60/24)+DATE(1970,1,1)+(-5/24))</f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5">
        <f>E2788/D2788</f>
        <v>1.1783999999999999</v>
      </c>
      <c r="R2788" s="8">
        <f>E2788/N2788</f>
        <v>39.810810810810814</v>
      </c>
      <c r="S2788" s="9" t="str">
        <f>LEFT(P2788, SEARCH("/",P2788,1)-1)</f>
        <v>theater</v>
      </c>
      <c r="T2788" s="9" t="str">
        <f>RIGHT(P2788,LEN(P2788)-SEARCH("/",P2788,1))</f>
        <v>plays</v>
      </c>
    </row>
    <row r="2789" spans="1:20" ht="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9">
        <f>(((I2789/60)/60/24)+DATE(1970,1,1)+(-5/24))</f>
        <v>41837.990185185183</v>
      </c>
      <c r="K2789">
        <v>1403066752</v>
      </c>
      <c r="L2789" s="19">
        <f>(((K2789/60)/60/24)+DATE(1970,1,1)+(-5/24))</f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5">
        <f>E2789/D2789</f>
        <v>1.1970000000000001</v>
      </c>
      <c r="R2789" s="8">
        <f>E2789/N2789</f>
        <v>31.5</v>
      </c>
      <c r="S2789" s="9" t="str">
        <f>LEFT(P2789, SEARCH("/",P2789,1)-1)</f>
        <v>theater</v>
      </c>
      <c r="T2789" s="9" t="str">
        <f>RIGHT(P2789,LEN(P2789)-SEARCH("/",P2789,1))</f>
        <v>plays</v>
      </c>
    </row>
    <row r="2790" spans="1:20" ht="30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9">
        <f>(((I2790/60)/60/24)+DATE(1970,1,1)+(-5/24))</f>
        <v>42580.493553240733</v>
      </c>
      <c r="K2790">
        <v>1467219043</v>
      </c>
      <c r="L2790" s="19">
        <f>(((K2790/60)/60/24)+DATE(1970,1,1)+(-5/24))</f>
        <v>42550.493553240733</v>
      </c>
      <c r="M2790" t="b">
        <v>0</v>
      </c>
      <c r="N2790">
        <v>20</v>
      </c>
      <c r="O2790" t="b">
        <v>1</v>
      </c>
      <c r="P2790" t="s">
        <v>8271</v>
      </c>
      <c r="Q2790" s="5">
        <f>E2790/D2790</f>
        <v>1.0249999999999999</v>
      </c>
      <c r="R2790" s="8">
        <f>E2790/N2790</f>
        <v>102.5</v>
      </c>
      <c r="S2790" s="9" t="str">
        <f>LEFT(P2790, SEARCH("/",P2790,1)-1)</f>
        <v>theater</v>
      </c>
      <c r="T2790" s="9" t="str">
        <f>RIGHT(P2790,LEN(P2790)-SEARCH("/",P2790,1))</f>
        <v>plays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9">
        <f>(((I2791/60)/60/24)+DATE(1970,1,1)+(-5/24))</f>
        <v>42074.958333333336</v>
      </c>
      <c r="K2791">
        <v>1424477934</v>
      </c>
      <c r="L2791" s="19">
        <f>(((K2791/60)/60/24)+DATE(1970,1,1)+(-5/24))</f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5">
        <f>E2791/D2791</f>
        <v>1.0116666666666667</v>
      </c>
      <c r="R2791" s="8">
        <f>E2791/N2791</f>
        <v>126.45833333333333</v>
      </c>
      <c r="S2791" s="9" t="str">
        <f>LEFT(P2791, SEARCH("/",P2791,1)-1)</f>
        <v>theater</v>
      </c>
      <c r="T2791" s="9" t="str">
        <f>RIGHT(P2791,LEN(P2791)-SEARCH("/",P2791,1))</f>
        <v>plays</v>
      </c>
    </row>
    <row r="2792" spans="1:20" ht="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9">
        <f>(((I2792/60)/60/24)+DATE(1970,1,1)+(-5/24))</f>
        <v>42046.730358796289</v>
      </c>
      <c r="K2792">
        <v>1421101903</v>
      </c>
      <c r="L2792" s="19">
        <f>(((K2792/60)/60/24)+DATE(1970,1,1)+(-5/24))</f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5">
        <f>E2792/D2792</f>
        <v>1.0533333333333332</v>
      </c>
      <c r="R2792" s="8">
        <f>E2792/N2792</f>
        <v>47.878787878787875</v>
      </c>
      <c r="S2792" s="9" t="str">
        <f>LEFT(P2792, SEARCH("/",P2792,1)-1)</f>
        <v>theater</v>
      </c>
      <c r="T2792" s="9" t="str">
        <f>RIGHT(P2792,LEN(P2792)-SEARCH("/",P2792,1))</f>
        <v>plays</v>
      </c>
    </row>
    <row r="2793" spans="1:20" ht="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9">
        <f>(((I2793/60)/60/24)+DATE(1970,1,1)+(-5/24))</f>
        <v>42621.958333333336</v>
      </c>
      <c r="K2793">
        <v>1470778559</v>
      </c>
      <c r="L2793" s="19">
        <f>(((K2793/60)/60/24)+DATE(1970,1,1)+(-5/24))</f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5">
        <f>E2793/D2793</f>
        <v>1.0249999999999999</v>
      </c>
      <c r="R2793" s="8">
        <f>E2793/N2793</f>
        <v>73.214285714285708</v>
      </c>
      <c r="S2793" s="9" t="str">
        <f>LEFT(P2793, SEARCH("/",P2793,1)-1)</f>
        <v>theater</v>
      </c>
      <c r="T2793" s="9" t="str">
        <f>RIGHT(P2793,LEN(P2793)-SEARCH("/",P2793,1))</f>
        <v>plays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9">
        <f>(((I2794/60)/60/24)+DATE(1970,1,1)+(-5/24))</f>
        <v>42228.022673611107</v>
      </c>
      <c r="K2794">
        <v>1435469559</v>
      </c>
      <c r="L2794" s="19">
        <f>(((K2794/60)/60/24)+DATE(1970,1,1)+(-5/24))</f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5">
        <f>E2794/D2794</f>
        <v>1.0760000000000001</v>
      </c>
      <c r="R2794" s="8">
        <f>E2794/N2794</f>
        <v>89.666666666666671</v>
      </c>
      <c r="S2794" s="9" t="str">
        <f>LEFT(P2794, SEARCH("/",P2794,1)-1)</f>
        <v>theater</v>
      </c>
      <c r="T2794" s="9" t="str">
        <f>RIGHT(P2794,LEN(P2794)-SEARCH("/",P2794,1))</f>
        <v>plays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9">
        <f>(((I2795/60)/60/24)+DATE(1970,1,1)+(-5/24))</f>
        <v>42206.210706018515</v>
      </c>
      <c r="K2795">
        <v>1434881005</v>
      </c>
      <c r="L2795" s="19">
        <f>(((K2795/60)/60/24)+DATE(1970,1,1)+(-5/24))</f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5">
        <f>E2795/D2795</f>
        <v>1.105675</v>
      </c>
      <c r="R2795" s="8">
        <f>E2795/N2795</f>
        <v>151.4623287671233</v>
      </c>
      <c r="S2795" s="9" t="str">
        <f>LEFT(P2795, SEARCH("/",P2795,1)-1)</f>
        <v>theater</v>
      </c>
      <c r="T2795" s="9" t="str">
        <f>RIGHT(P2795,LEN(P2795)-SEARCH("/",P2795,1))</f>
        <v>plays</v>
      </c>
    </row>
    <row r="2796" spans="1:20" ht="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9">
        <f>(((I2796/60)/60/24)+DATE(1970,1,1)+(-5/24))</f>
        <v>42432.583333333336</v>
      </c>
      <c r="K2796">
        <v>1455640559</v>
      </c>
      <c r="L2796" s="19">
        <f>(((K2796/60)/60/24)+DATE(1970,1,1)+(-5/24))</f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5">
        <f>E2796/D2796</f>
        <v>1.5</v>
      </c>
      <c r="R2796" s="8">
        <f>E2796/N2796</f>
        <v>25</v>
      </c>
      <c r="S2796" s="9" t="str">
        <f>LEFT(P2796, SEARCH("/",P2796,1)-1)</f>
        <v>theater</v>
      </c>
      <c r="T2796" s="9" t="str">
        <f>RIGHT(P2796,LEN(P2796)-SEARCH("/",P2796,1))</f>
        <v>plays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9">
        <f>(((I2797/60)/60/24)+DATE(1970,1,1)+(-5/24))</f>
        <v>41796.75</v>
      </c>
      <c r="K2797">
        <v>1400675841</v>
      </c>
      <c r="L2797" s="19">
        <f>(((K2797/60)/60/24)+DATE(1970,1,1)+(-5/24))</f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5">
        <f>E2797/D2797</f>
        <v>1.0428571428571429</v>
      </c>
      <c r="R2797" s="8">
        <f>E2797/N2797</f>
        <v>36.5</v>
      </c>
      <c r="S2797" s="9" t="str">
        <f>LEFT(P2797, SEARCH("/",P2797,1)-1)</f>
        <v>theater</v>
      </c>
      <c r="T2797" s="9" t="str">
        <f>RIGHT(P2797,LEN(P2797)-SEARCH("/",P2797,1))</f>
        <v>plays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9">
        <f>(((I2798/60)/60/24)+DATE(1970,1,1)+(-5/24))</f>
        <v>41825.319768518515</v>
      </c>
      <c r="K2798">
        <v>1401972028</v>
      </c>
      <c r="L2798" s="19">
        <f>(((K2798/60)/60/24)+DATE(1970,1,1)+(-5/24))</f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5">
        <f>E2798/D2798</f>
        <v>1.155</v>
      </c>
      <c r="R2798" s="8">
        <f>E2798/N2798</f>
        <v>44</v>
      </c>
      <c r="S2798" s="9" t="str">
        <f>LEFT(P2798, SEARCH("/",P2798,1)-1)</f>
        <v>theater</v>
      </c>
      <c r="T2798" s="9" t="str">
        <f>RIGHT(P2798,LEN(P2798)-SEARCH("/",P2798,1))</f>
        <v>plays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9">
        <f>(((I2799/60)/60/24)+DATE(1970,1,1)+(-5/24))</f>
        <v>41828.731944444444</v>
      </c>
      <c r="K2799">
        <v>1402266840</v>
      </c>
      <c r="L2799" s="19">
        <f>(((K2799/60)/60/24)+DATE(1970,1,1)+(-5/24))</f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5">
        <f>E2799/D2799</f>
        <v>1.02645125</v>
      </c>
      <c r="R2799" s="8">
        <f>E2799/N2799</f>
        <v>87.357553191489373</v>
      </c>
      <c r="S2799" s="9" t="str">
        <f>LEFT(P2799, SEARCH("/",P2799,1)-1)</f>
        <v>theater</v>
      </c>
      <c r="T2799" s="9" t="str">
        <f>RIGHT(P2799,LEN(P2799)-SEARCH("/",P2799,1))</f>
        <v>plays</v>
      </c>
    </row>
    <row r="2800" spans="1:20" ht="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9">
        <f>(((I2800/60)/60/24)+DATE(1970,1,1)+(-5/24))</f>
        <v>42216.458333333336</v>
      </c>
      <c r="K2800">
        <v>1437063121</v>
      </c>
      <c r="L2800" s="19">
        <f>(((K2800/60)/60/24)+DATE(1970,1,1)+(-5/24))</f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5">
        <f>E2800/D2800</f>
        <v>1.014</v>
      </c>
      <c r="R2800" s="8">
        <f>E2800/N2800</f>
        <v>36.474820143884891</v>
      </c>
      <c r="S2800" s="9" t="str">
        <f>LEFT(P2800, SEARCH("/",P2800,1)-1)</f>
        <v>theater</v>
      </c>
      <c r="T2800" s="9" t="str">
        <f>RIGHT(P2800,LEN(P2800)-SEARCH("/",P2800,1))</f>
        <v>plays</v>
      </c>
    </row>
    <row r="2801" spans="1:20" ht="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9">
        <f>(((I2801/60)/60/24)+DATE(1970,1,1)+(-5/24))</f>
        <v>42538.458333333336</v>
      </c>
      <c r="K2801">
        <v>1463466070</v>
      </c>
      <c r="L2801" s="19">
        <f>(((K2801/60)/60/24)+DATE(1970,1,1)+(-5/24))</f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5">
        <f>E2801/D2801</f>
        <v>1.1663479999999999</v>
      </c>
      <c r="R2801" s="8">
        <f>E2801/N2801</f>
        <v>44.859538461538463</v>
      </c>
      <c r="S2801" s="9" t="str">
        <f>LEFT(P2801, SEARCH("/",P2801,1)-1)</f>
        <v>theater</v>
      </c>
      <c r="T2801" s="9" t="str">
        <f>RIGHT(P2801,LEN(P2801)-SEARCH("/",P2801,1))</f>
        <v>plays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9">
        <f>(((I2802/60)/60/24)+DATE(1970,1,1)+(-5/24))</f>
        <v>42008.344513888886</v>
      </c>
      <c r="K2802">
        <v>1415193366</v>
      </c>
      <c r="L2802" s="19">
        <f>(((K2802/60)/60/24)+DATE(1970,1,1)+(-5/24))</f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5">
        <f>E2802/D2802</f>
        <v>1.33</v>
      </c>
      <c r="R2802" s="8">
        <f>E2802/N2802</f>
        <v>42.903225806451616</v>
      </c>
      <c r="S2802" s="9" t="str">
        <f>LEFT(P2802, SEARCH("/",P2802,1)-1)</f>
        <v>theater</v>
      </c>
      <c r="T2802" s="9" t="str">
        <f>RIGHT(P2802,LEN(P2802)-SEARCH("/",P2802,1))</f>
        <v>plays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9">
        <f>(((I2803/60)/60/24)+DATE(1970,1,1)+(-5/24))</f>
        <v>41922.25</v>
      </c>
      <c r="K2803">
        <v>1411019409</v>
      </c>
      <c r="L2803" s="19">
        <f>(((K2803/60)/60/24)+DATE(1970,1,1)+(-5/24))</f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5">
        <f>E2803/D2803</f>
        <v>1.3320000000000001</v>
      </c>
      <c r="R2803" s="8">
        <f>E2803/N2803</f>
        <v>51.230769230769234</v>
      </c>
      <c r="S2803" s="9" t="str">
        <f>LEFT(P2803, SEARCH("/",P2803,1)-1)</f>
        <v>theater</v>
      </c>
      <c r="T2803" s="9" t="str">
        <f>RIGHT(P2803,LEN(P2803)-SEARCH("/",P2803,1))</f>
        <v>plays</v>
      </c>
    </row>
    <row r="2804" spans="1:20" ht="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9">
        <f>(((I2804/60)/60/24)+DATE(1970,1,1)+(-5/24))</f>
        <v>42222.438738425924</v>
      </c>
      <c r="K2804">
        <v>1436283107</v>
      </c>
      <c r="L2804" s="19">
        <f>(((K2804/60)/60/24)+DATE(1970,1,1)+(-5/24))</f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5">
        <f>E2804/D2804</f>
        <v>1.0183333333333333</v>
      </c>
      <c r="R2804" s="8">
        <f>E2804/N2804</f>
        <v>33.944444444444443</v>
      </c>
      <c r="S2804" s="9" t="str">
        <f>LEFT(P2804, SEARCH("/",P2804,1)-1)</f>
        <v>theater</v>
      </c>
      <c r="T2804" s="9" t="str">
        <f>RIGHT(P2804,LEN(P2804)-SEARCH("/",P2804,1))</f>
        <v>plays</v>
      </c>
    </row>
    <row r="2805" spans="1:20" ht="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9">
        <f>(((I2805/60)/60/24)+DATE(1970,1,1)+(-5/24))</f>
        <v>42200.791666666664</v>
      </c>
      <c r="K2805">
        <v>1433295276</v>
      </c>
      <c r="L2805" s="19">
        <f>(((K2805/60)/60/24)+DATE(1970,1,1)+(-5/24))</f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5">
        <f>E2805/D2805</f>
        <v>1.2795000000000001</v>
      </c>
      <c r="R2805" s="8">
        <f>E2805/N2805</f>
        <v>90.744680851063833</v>
      </c>
      <c r="S2805" s="9" t="str">
        <f>LEFT(P2805, SEARCH("/",P2805,1)-1)</f>
        <v>theater</v>
      </c>
      <c r="T2805" s="9" t="str">
        <f>RIGHT(P2805,LEN(P2805)-SEARCH("/",P2805,1))</f>
        <v>plays</v>
      </c>
    </row>
    <row r="2806" spans="1:20" ht="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9">
        <f>(((I2806/60)/60/24)+DATE(1970,1,1)+(-5/24))</f>
        <v>41911.245254629626</v>
      </c>
      <c r="K2806">
        <v>1409395990</v>
      </c>
      <c r="L2806" s="19">
        <f>(((K2806/60)/60/24)+DATE(1970,1,1)+(-5/24))</f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5">
        <f>E2806/D2806</f>
        <v>1.1499999999999999</v>
      </c>
      <c r="R2806" s="8">
        <f>E2806/N2806</f>
        <v>50</v>
      </c>
      <c r="S2806" s="9" t="str">
        <f>LEFT(P2806, SEARCH("/",P2806,1)-1)</f>
        <v>theater</v>
      </c>
      <c r="T2806" s="9" t="str">
        <f>RIGHT(P2806,LEN(P2806)-SEARCH("/",P2806,1))</f>
        <v>plays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9">
        <f>(((I2807/60)/60/24)+DATE(1970,1,1)+(-5/24))</f>
        <v>42238.2971412037</v>
      </c>
      <c r="K2807">
        <v>1438085273</v>
      </c>
      <c r="L2807" s="19">
        <f>(((K2807/60)/60/24)+DATE(1970,1,1)+(-5/24))</f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5">
        <f>E2807/D2807</f>
        <v>1.1000000000000001</v>
      </c>
      <c r="R2807" s="8">
        <f>E2807/N2807</f>
        <v>24.444444444444443</v>
      </c>
      <c r="S2807" s="9" t="str">
        <f>LEFT(P2807, SEARCH("/",P2807,1)-1)</f>
        <v>theater</v>
      </c>
      <c r="T2807" s="9" t="str">
        <f>RIGHT(P2807,LEN(P2807)-SEARCH("/",P2807,1))</f>
        <v>plays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9">
        <f>(((I2808/60)/60/24)+DATE(1970,1,1)+(-5/24))</f>
        <v>42221.249999999993</v>
      </c>
      <c r="K2808">
        <v>1435645490</v>
      </c>
      <c r="L2808" s="19">
        <f>(((K2808/60)/60/24)+DATE(1970,1,1)+(-5/24))</f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5">
        <f>E2808/D2808</f>
        <v>1.121</v>
      </c>
      <c r="R2808" s="8">
        <f>E2808/N2808</f>
        <v>44.25</v>
      </c>
      <c r="S2808" s="9" t="str">
        <f>LEFT(P2808, SEARCH("/",P2808,1)-1)</f>
        <v>theater</v>
      </c>
      <c r="T2808" s="9" t="str">
        <f>RIGHT(P2808,LEN(P2808)-SEARCH("/",P2808,1))</f>
        <v>plays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9">
        <f>(((I2809/60)/60/24)+DATE(1970,1,1)+(-5/24))</f>
        <v>42184.664791666662</v>
      </c>
      <c r="K2809">
        <v>1433019438</v>
      </c>
      <c r="L2809" s="19">
        <f>(((K2809/60)/60/24)+DATE(1970,1,1)+(-5/24))</f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5">
        <f>E2809/D2809</f>
        <v>1.26</v>
      </c>
      <c r="R2809" s="8">
        <f>E2809/N2809</f>
        <v>67.741935483870961</v>
      </c>
      <c r="S2809" s="9" t="str">
        <f>LEFT(P2809, SEARCH("/",P2809,1)-1)</f>
        <v>theater</v>
      </c>
      <c r="T2809" s="9" t="str">
        <f>RIGHT(P2809,LEN(P2809)-SEARCH("/",P2809,1))</f>
        <v>plays</v>
      </c>
    </row>
    <row r="2810" spans="1:20" ht="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9">
        <f>(((I2810/60)/60/24)+DATE(1970,1,1)+(-5/24))</f>
        <v>42238.638136574074</v>
      </c>
      <c r="K2810">
        <v>1437682735</v>
      </c>
      <c r="L2810" s="19">
        <f>(((K2810/60)/60/24)+DATE(1970,1,1)+(-5/24))</f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5">
        <f>E2810/D2810</f>
        <v>1.0024444444444445</v>
      </c>
      <c r="R2810" s="8">
        <f>E2810/N2810</f>
        <v>65.376811594202906</v>
      </c>
      <c r="S2810" s="9" t="str">
        <f>LEFT(P2810, SEARCH("/",P2810,1)-1)</f>
        <v>theater</v>
      </c>
      <c r="T2810" s="9" t="str">
        <f>RIGHT(P2810,LEN(P2810)-SEARCH("/",P2810,1))</f>
        <v>plays</v>
      </c>
    </row>
    <row r="2811" spans="1:20" ht="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9">
        <f>(((I2811/60)/60/24)+DATE(1970,1,1)+(-5/24))</f>
        <v>42459.402083333327</v>
      </c>
      <c r="K2811">
        <v>1458647725</v>
      </c>
      <c r="L2811" s="19">
        <f>(((K2811/60)/60/24)+DATE(1970,1,1)+(-5/24))</f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5">
        <f>E2811/D2811</f>
        <v>1.024</v>
      </c>
      <c r="R2811" s="8">
        <f>E2811/N2811</f>
        <v>121.9047619047619</v>
      </c>
      <c r="S2811" s="9" t="str">
        <f>LEFT(P2811, SEARCH("/",P2811,1)-1)</f>
        <v>theater</v>
      </c>
      <c r="T2811" s="9" t="str">
        <f>RIGHT(P2811,LEN(P2811)-SEARCH("/",P2811,1))</f>
        <v>plays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9">
        <f>(((I2812/60)/60/24)+DATE(1970,1,1)+(-5/24))</f>
        <v>41790.957638888889</v>
      </c>
      <c r="K2812">
        <v>1398828064</v>
      </c>
      <c r="L2812" s="19">
        <f>(((K2812/60)/60/24)+DATE(1970,1,1)+(-5/24))</f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5">
        <f>E2812/D2812</f>
        <v>1.0820000000000001</v>
      </c>
      <c r="R2812" s="8">
        <f>E2812/N2812</f>
        <v>47.456140350877192</v>
      </c>
      <c r="S2812" s="9" t="str">
        <f>LEFT(P2812, SEARCH("/",P2812,1)-1)</f>
        <v>theater</v>
      </c>
      <c r="T2812" s="9" t="str">
        <f>RIGHT(P2812,LEN(P2812)-SEARCH("/",P2812,1))</f>
        <v>plays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9">
        <f>(((I2813/60)/60/24)+DATE(1970,1,1)+(-5/24))</f>
        <v>42058.288229166668</v>
      </c>
      <c r="K2813">
        <v>1422100503</v>
      </c>
      <c r="L2813" s="19">
        <f>(((K2813/60)/60/24)+DATE(1970,1,1)+(-5/24))</f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5">
        <f>E2813/D2813</f>
        <v>1.0026999999999999</v>
      </c>
      <c r="R2813" s="8">
        <f>E2813/N2813</f>
        <v>92.842592592592595</v>
      </c>
      <c r="S2813" s="9" t="str">
        <f>LEFT(P2813, SEARCH("/",P2813,1)-1)</f>
        <v>theater</v>
      </c>
      <c r="T2813" s="9" t="str">
        <f>RIGHT(P2813,LEN(P2813)-SEARCH("/",P2813,1))</f>
        <v>plays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9">
        <f>(((I2814/60)/60/24)+DATE(1970,1,1)+(-5/24))</f>
        <v>42099.958333333336</v>
      </c>
      <c r="K2814">
        <v>1424368298</v>
      </c>
      <c r="L2814" s="19">
        <f>(((K2814/60)/60/24)+DATE(1970,1,1)+(-5/24))</f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5">
        <f>E2814/D2814</f>
        <v>1.133</v>
      </c>
      <c r="R2814" s="8">
        <f>E2814/N2814</f>
        <v>68.253012048192772</v>
      </c>
      <c r="S2814" s="9" t="str">
        <f>LEFT(P2814, SEARCH("/",P2814,1)-1)</f>
        <v>theater</v>
      </c>
      <c r="T2814" s="9" t="str">
        <f>RIGHT(P2814,LEN(P2814)-SEARCH("/",P2814,1))</f>
        <v>plays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9">
        <f>(((I2815/60)/60/24)+DATE(1970,1,1)+(-5/24))</f>
        <v>42718.534270833326</v>
      </c>
      <c r="K2815">
        <v>1479577761</v>
      </c>
      <c r="L2815" s="19">
        <f>(((K2815/60)/60/24)+DATE(1970,1,1)+(-5/24))</f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5">
        <f>E2815/D2815</f>
        <v>1.2757571428571428</v>
      </c>
      <c r="R2815" s="8">
        <f>E2815/N2815</f>
        <v>37.209583333333335</v>
      </c>
      <c r="S2815" s="9" t="str">
        <f>LEFT(P2815, SEARCH("/",P2815,1)-1)</f>
        <v>theater</v>
      </c>
      <c r="T2815" s="9" t="str">
        <f>RIGHT(P2815,LEN(P2815)-SEARCH("/",P2815,1))</f>
        <v>plays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9">
        <f>(((I2816/60)/60/24)+DATE(1970,1,1)+(-5/24))</f>
        <v>42133.191145833327</v>
      </c>
      <c r="K2816">
        <v>1428572115</v>
      </c>
      <c r="L2816" s="19">
        <f>(((K2816/60)/60/24)+DATE(1970,1,1)+(-5/24))</f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5">
        <f>E2816/D2816</f>
        <v>1.0773333333333333</v>
      </c>
      <c r="R2816" s="8">
        <f>E2816/N2816</f>
        <v>25.25</v>
      </c>
      <c r="S2816" s="9" t="str">
        <f>LEFT(P2816, SEARCH("/",P2816,1)-1)</f>
        <v>theater</v>
      </c>
      <c r="T2816" s="9" t="str">
        <f>RIGHT(P2816,LEN(P2816)-SEARCH("/",P2816,1))</f>
        <v>plays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9">
        <f>(((I2817/60)/60/24)+DATE(1970,1,1)+(-5/24))</f>
        <v>42589.568391203698</v>
      </c>
      <c r="K2817">
        <v>1468003109</v>
      </c>
      <c r="L2817" s="19">
        <f>(((K2817/60)/60/24)+DATE(1970,1,1)+(-5/24))</f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5">
        <f>E2817/D2817</f>
        <v>2.42</v>
      </c>
      <c r="R2817" s="8">
        <f>E2817/N2817</f>
        <v>43.214285714285715</v>
      </c>
      <c r="S2817" s="9" t="str">
        <f>LEFT(P2817, SEARCH("/",P2817,1)-1)</f>
        <v>theater</v>
      </c>
      <c r="T2817" s="9" t="str">
        <f>RIGHT(P2817,LEN(P2817)-SEARCH("/",P2817,1))</f>
        <v>plays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9">
        <f>(((I2818/60)/60/24)+DATE(1970,1,1)+(-5/24))</f>
        <v>42218.458333333336</v>
      </c>
      <c r="K2818">
        <v>1435921992</v>
      </c>
      <c r="L2818" s="19">
        <f>(((K2818/60)/60/24)+DATE(1970,1,1)+(-5/24))</f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5">
        <f>E2818/D2818</f>
        <v>1.4156666666666666</v>
      </c>
      <c r="R2818" s="8">
        <f>E2818/N2818</f>
        <v>25.130177514792898</v>
      </c>
      <c r="S2818" s="9" t="str">
        <f>LEFT(P2818, SEARCH("/",P2818,1)-1)</f>
        <v>theater</v>
      </c>
      <c r="T2818" s="9" t="str">
        <f>RIGHT(P2818,LEN(P2818)-SEARCH("/",P2818,1))</f>
        <v>plays</v>
      </c>
    </row>
    <row r="2819" spans="1:20" ht="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9">
        <f>(((I2819/60)/60/24)+DATE(1970,1,1)+(-5/24))</f>
        <v>42063.42664351852</v>
      </c>
      <c r="K2819">
        <v>1421680462</v>
      </c>
      <c r="L2819" s="19">
        <f>(((K2819/60)/60/24)+DATE(1970,1,1)+(-5/24))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5">
        <f>E2819/D2819</f>
        <v>1.3</v>
      </c>
      <c r="R2819" s="8">
        <f>E2819/N2819</f>
        <v>23.636363636363637</v>
      </c>
      <c r="S2819" s="9" t="str">
        <f>LEFT(P2819, SEARCH("/",P2819,1)-1)</f>
        <v>theater</v>
      </c>
      <c r="T2819" s="9" t="str">
        <f>RIGHT(P2819,LEN(P2819)-SEARCH("/",P2819,1))</f>
        <v>plays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9">
        <f>(((I2820/60)/60/24)+DATE(1970,1,1)+(-5/24))</f>
        <v>42270.389884259253</v>
      </c>
      <c r="K2820">
        <v>1441290086</v>
      </c>
      <c r="L2820" s="19">
        <f>(((K2820/60)/60/24)+DATE(1970,1,1)+(-5/24))</f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5">
        <f>E2820/D2820</f>
        <v>1.0603</v>
      </c>
      <c r="R2820" s="8">
        <f>E2820/N2820</f>
        <v>103.95098039215686</v>
      </c>
      <c r="S2820" s="9" t="str">
        <f>LEFT(P2820, SEARCH("/",P2820,1)-1)</f>
        <v>theater</v>
      </c>
      <c r="T2820" s="9" t="str">
        <f>RIGHT(P2820,LEN(P2820)-SEARCH("/",P2820,1))</f>
        <v>plays</v>
      </c>
    </row>
    <row r="2821" spans="1:20" ht="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9">
        <f>(((I2821/60)/60/24)+DATE(1970,1,1)+(-5/24))</f>
        <v>42169.317233796297</v>
      </c>
      <c r="K2821">
        <v>1431693409</v>
      </c>
      <c r="L2821" s="19">
        <f>(((K2821/60)/60/24)+DATE(1970,1,1)+(-5/24))</f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5">
        <f>E2821/D2821</f>
        <v>1.048</v>
      </c>
      <c r="R2821" s="8">
        <f>E2821/N2821</f>
        <v>50.384615384615387</v>
      </c>
      <c r="S2821" s="9" t="str">
        <f>LEFT(P2821, SEARCH("/",P2821,1)-1)</f>
        <v>theater</v>
      </c>
      <c r="T2821" s="9" t="str">
        <f>RIGHT(P2821,LEN(P2821)-SEARCH("/",P2821,1))</f>
        <v>plays</v>
      </c>
    </row>
    <row r="2822" spans="1:20" ht="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9">
        <f>(((I2822/60)/60/24)+DATE(1970,1,1)+(-5/24))</f>
        <v>42425.791666666664</v>
      </c>
      <c r="K2822">
        <v>1454337589</v>
      </c>
      <c r="L2822" s="19">
        <f>(((K2822/60)/60/24)+DATE(1970,1,1)+(-5/24))</f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5">
        <f>E2822/D2822</f>
        <v>1.36</v>
      </c>
      <c r="R2822" s="8">
        <f>E2822/N2822</f>
        <v>13.6</v>
      </c>
      <c r="S2822" s="9" t="str">
        <f>LEFT(P2822, SEARCH("/",P2822,1)-1)</f>
        <v>theater</v>
      </c>
      <c r="T2822" s="9" t="str">
        <f>RIGHT(P2822,LEN(P2822)-SEARCH("/",P2822,1))</f>
        <v>plays</v>
      </c>
    </row>
    <row r="2823" spans="1:20" ht="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9">
        <f>(((I2823/60)/60/24)+DATE(1970,1,1)+(-5/24))</f>
        <v>41905.714525462965</v>
      </c>
      <c r="K2823">
        <v>1408918135</v>
      </c>
      <c r="L2823" s="19">
        <f>(((K2823/60)/60/24)+DATE(1970,1,1)+(-5/24))</f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5">
        <f>E2823/D2823</f>
        <v>1</v>
      </c>
      <c r="R2823" s="8">
        <f>E2823/N2823</f>
        <v>28.571428571428573</v>
      </c>
      <c r="S2823" s="9" t="str">
        <f>LEFT(P2823, SEARCH("/",P2823,1)-1)</f>
        <v>theater</v>
      </c>
      <c r="T2823" s="9" t="str">
        <f>RIGHT(P2823,LEN(P2823)-SEARCH("/",P2823,1))</f>
        <v>plays</v>
      </c>
    </row>
    <row r="2824" spans="1:20" ht="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9">
        <f>(((I2824/60)/60/24)+DATE(1970,1,1)+(-5/24))</f>
        <v>42090.433935185189</v>
      </c>
      <c r="K2824">
        <v>1424881492</v>
      </c>
      <c r="L2824" s="19">
        <f>(((K2824/60)/60/24)+DATE(1970,1,1)+(-5/24))</f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5">
        <f>E2824/D2824</f>
        <v>1</v>
      </c>
      <c r="R2824" s="8">
        <f>E2824/N2824</f>
        <v>63.829787234042556</v>
      </c>
      <c r="S2824" s="9" t="str">
        <f>LEFT(P2824, SEARCH("/",P2824,1)-1)</f>
        <v>theater</v>
      </c>
      <c r="T2824" s="9" t="str">
        <f>RIGHT(P2824,LEN(P2824)-SEARCH("/",P2824,1))</f>
        <v>plays</v>
      </c>
    </row>
    <row r="2825" spans="1:20" ht="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9">
        <f>(((I2825/60)/60/24)+DATE(1970,1,1)+(-5/24))</f>
        <v>42094.749305555553</v>
      </c>
      <c r="K2825">
        <v>1425428206</v>
      </c>
      <c r="L2825" s="19">
        <f>(((K2825/60)/60/24)+DATE(1970,1,1)+(-5/24))</f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5">
        <f>E2825/D2825</f>
        <v>1.24</v>
      </c>
      <c r="R2825" s="8">
        <f>E2825/N2825</f>
        <v>8.8571428571428577</v>
      </c>
      <c r="S2825" s="9" t="str">
        <f>LEFT(P2825, SEARCH("/",P2825,1)-1)</f>
        <v>theater</v>
      </c>
      <c r="T2825" s="9" t="str">
        <f>RIGHT(P2825,LEN(P2825)-SEARCH("/",P2825,1))</f>
        <v>plays</v>
      </c>
    </row>
    <row r="2826" spans="1:20" ht="30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9">
        <f>(((I2826/60)/60/24)+DATE(1970,1,1)+(-5/24))</f>
        <v>42167.863194444442</v>
      </c>
      <c r="K2826">
        <v>1431412196</v>
      </c>
      <c r="L2826" s="19">
        <f>(((K2826/60)/60/24)+DATE(1970,1,1)+(-5/24))</f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5">
        <f>E2826/D2826</f>
        <v>1.1692307692307693</v>
      </c>
      <c r="R2826" s="8">
        <f>E2826/N2826</f>
        <v>50.666666666666664</v>
      </c>
      <c r="S2826" s="9" t="str">
        <f>LEFT(P2826, SEARCH("/",P2826,1)-1)</f>
        <v>theater</v>
      </c>
      <c r="T2826" s="9" t="str">
        <f>RIGHT(P2826,LEN(P2826)-SEARCH("/",P2826,1))</f>
        <v>plays</v>
      </c>
    </row>
    <row r="2827" spans="1:20" ht="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9">
        <f>(((I2827/60)/60/24)+DATE(1970,1,1)+(-5/24))</f>
        <v>42342.584328703706</v>
      </c>
      <c r="K2827">
        <v>1446663686</v>
      </c>
      <c r="L2827" s="19">
        <f>(((K2827/60)/60/24)+DATE(1970,1,1)+(-5/24))</f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5">
        <f>E2827/D2827</f>
        <v>1.0333333333333334</v>
      </c>
      <c r="R2827" s="8">
        <f>E2827/N2827</f>
        <v>60.784313725490193</v>
      </c>
      <c r="S2827" s="9" t="str">
        <f>LEFT(P2827, SEARCH("/",P2827,1)-1)</f>
        <v>theater</v>
      </c>
      <c r="T2827" s="9" t="str">
        <f>RIGHT(P2827,LEN(P2827)-SEARCH("/",P2827,1))</f>
        <v>plays</v>
      </c>
    </row>
    <row r="2828" spans="1:20" ht="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9">
        <f>(((I2828/60)/60/24)+DATE(1970,1,1)+(-5/24))</f>
        <v>42195.083333333336</v>
      </c>
      <c r="K2828">
        <v>1434415812</v>
      </c>
      <c r="L2828" s="19">
        <f>(((K2828/60)/60/24)+DATE(1970,1,1)+(-5/24))</f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5">
        <f>E2828/D2828</f>
        <v>1.0774999999999999</v>
      </c>
      <c r="R2828" s="8">
        <f>E2828/N2828</f>
        <v>113.42105263157895</v>
      </c>
      <c r="S2828" s="9" t="str">
        <f>LEFT(P2828, SEARCH("/",P2828,1)-1)</f>
        <v>theater</v>
      </c>
      <c r="T2828" s="9" t="str">
        <f>RIGHT(P2828,LEN(P2828)-SEARCH("/",P2828,1))</f>
        <v>plays</v>
      </c>
    </row>
    <row r="2829" spans="1:20" ht="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9">
        <f>(((I2829/60)/60/24)+DATE(1970,1,1)+(-5/24))</f>
        <v>42524.479166666664</v>
      </c>
      <c r="K2829">
        <v>1462379066</v>
      </c>
      <c r="L2829" s="19">
        <f>(((K2829/60)/60/24)+DATE(1970,1,1)+(-5/24))</f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5">
        <f>E2829/D2829</f>
        <v>1.2024999999999999</v>
      </c>
      <c r="R2829" s="8">
        <f>E2829/N2829</f>
        <v>104.56521739130434</v>
      </c>
      <c r="S2829" s="9" t="str">
        <f>LEFT(P2829, SEARCH("/",P2829,1)-1)</f>
        <v>theater</v>
      </c>
      <c r="T2829" s="9" t="str">
        <f>RIGHT(P2829,LEN(P2829)-SEARCH("/",P2829,1))</f>
        <v>plays</v>
      </c>
    </row>
    <row r="2830" spans="1:20" ht="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9">
        <f>(((I2830/60)/60/24)+DATE(1970,1,1)+(-5/24))</f>
        <v>42279.749999999993</v>
      </c>
      <c r="K2830">
        <v>1441606869</v>
      </c>
      <c r="L2830" s="19">
        <f>(((K2830/60)/60/24)+DATE(1970,1,1)+(-5/24))</f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5">
        <f>E2830/D2830</f>
        <v>1.0037894736842106</v>
      </c>
      <c r="R2830" s="8">
        <f>E2830/N2830</f>
        <v>98.30927835051547</v>
      </c>
      <c r="S2830" s="9" t="str">
        <f>LEFT(P2830, SEARCH("/",P2830,1)-1)</f>
        <v>theater</v>
      </c>
      <c r="T2830" s="9" t="str">
        <f>RIGHT(P2830,LEN(P2830)-SEARCH("/",P2830,1))</f>
        <v>plays</v>
      </c>
    </row>
    <row r="2831" spans="1:20" ht="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9">
        <f>(((I2831/60)/60/24)+DATE(1970,1,1)+(-5/24))</f>
        <v>42523.225902777776</v>
      </c>
      <c r="K2831">
        <v>1462443918</v>
      </c>
      <c r="L2831" s="19">
        <f>(((K2831/60)/60/24)+DATE(1970,1,1)+(-5/24))</f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5">
        <f>E2831/D2831</f>
        <v>1.0651999999999999</v>
      </c>
      <c r="R2831" s="8">
        <f>E2831/N2831</f>
        <v>35.039473684210527</v>
      </c>
      <c r="S2831" s="9" t="str">
        <f>LEFT(P2831, SEARCH("/",P2831,1)-1)</f>
        <v>theater</v>
      </c>
      <c r="T2831" s="9" t="str">
        <f>RIGHT(P2831,LEN(P2831)-SEARCH("/",P2831,1))</f>
        <v>plays</v>
      </c>
    </row>
    <row r="2832" spans="1:20" ht="30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9">
        <f>(((I2832/60)/60/24)+DATE(1970,1,1)+(-5/24))</f>
        <v>41770.957638888889</v>
      </c>
      <c r="K2832">
        <v>1398802148</v>
      </c>
      <c r="L2832" s="19">
        <f>(((K2832/60)/60/24)+DATE(1970,1,1)+(-5/24))</f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5">
        <f>E2832/D2832</f>
        <v>1</v>
      </c>
      <c r="R2832" s="8">
        <f>E2832/N2832</f>
        <v>272.72727272727275</v>
      </c>
      <c r="S2832" s="9" t="str">
        <f>LEFT(P2832, SEARCH("/",P2832,1)-1)</f>
        <v>theater</v>
      </c>
      <c r="T2832" s="9" t="str">
        <f>RIGHT(P2832,LEN(P2832)-SEARCH("/",P2832,1))</f>
        <v>plays</v>
      </c>
    </row>
    <row r="2833" spans="1:20" ht="30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9">
        <f>(((I2833/60)/60/24)+DATE(1970,1,1)+(-5/24))</f>
        <v>42201.616550925923</v>
      </c>
      <c r="K2833">
        <v>1434484070</v>
      </c>
      <c r="L2833" s="19">
        <f>(((K2833/60)/60/24)+DATE(1970,1,1)+(-5/24))</f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5">
        <f>E2833/D2833</f>
        <v>1.1066666666666667</v>
      </c>
      <c r="R2833" s="8">
        <f>E2833/N2833</f>
        <v>63.846153846153847</v>
      </c>
      <c r="S2833" s="9" t="str">
        <f>LEFT(P2833, SEARCH("/",P2833,1)-1)</f>
        <v>theater</v>
      </c>
      <c r="T2833" s="9" t="str">
        <f>RIGHT(P2833,LEN(P2833)-SEARCH("/",P2833,1))</f>
        <v>plays</v>
      </c>
    </row>
    <row r="2834" spans="1:20" ht="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9">
        <f>(((I2834/60)/60/24)+DATE(1970,1,1)+(-5/24))</f>
        <v>41966.708333333336</v>
      </c>
      <c r="K2834">
        <v>1414342894</v>
      </c>
      <c r="L2834" s="19">
        <f>(((K2834/60)/60/24)+DATE(1970,1,1)+(-5/24))</f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5">
        <f>E2834/D2834</f>
        <v>1.1471959999999999</v>
      </c>
      <c r="R2834" s="8">
        <f>E2834/N2834</f>
        <v>30.189368421052631</v>
      </c>
      <c r="S2834" s="9" t="str">
        <f>LEFT(P2834, SEARCH("/",P2834,1)-1)</f>
        <v>theater</v>
      </c>
      <c r="T2834" s="9" t="str">
        <f>RIGHT(P2834,LEN(P2834)-SEARCH("/",P2834,1))</f>
        <v>plays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9">
        <f>(((I2835/60)/60/24)+DATE(1970,1,1)+(-5/24))</f>
        <v>42287.874999999993</v>
      </c>
      <c r="K2835">
        <v>1442804633</v>
      </c>
      <c r="L2835" s="19">
        <f>(((K2835/60)/60/24)+DATE(1970,1,1)+(-5/24))</f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5">
        <f>E2835/D2835</f>
        <v>1.0825925925925926</v>
      </c>
      <c r="R2835" s="8">
        <f>E2835/N2835</f>
        <v>83.51428571428572</v>
      </c>
      <c r="S2835" s="9" t="str">
        <f>LEFT(P2835, SEARCH("/",P2835,1)-1)</f>
        <v>theater</v>
      </c>
      <c r="T2835" s="9" t="str">
        <f>RIGHT(P2835,LEN(P2835)-SEARCH("/",P2835,1))</f>
        <v>plays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9">
        <f>(((I2836/60)/60/24)+DATE(1970,1,1)+(-5/24))</f>
        <v>42034.751504629625</v>
      </c>
      <c r="K2836">
        <v>1421362930</v>
      </c>
      <c r="L2836" s="19">
        <f>(((K2836/60)/60/24)+DATE(1970,1,1)+(-5/24))</f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5">
        <f>E2836/D2836</f>
        <v>1.7</v>
      </c>
      <c r="R2836" s="8">
        <f>E2836/N2836</f>
        <v>64.761904761904759</v>
      </c>
      <c r="S2836" s="9" t="str">
        <f>LEFT(P2836, SEARCH("/",P2836,1)-1)</f>
        <v>theater</v>
      </c>
      <c r="T2836" s="9" t="str">
        <f>RIGHT(P2836,LEN(P2836)-SEARCH("/",P2836,1))</f>
        <v>plays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9">
        <f>(((I2837/60)/60/24)+DATE(1970,1,1)+(-5/24))</f>
        <v>42342.791666666664</v>
      </c>
      <c r="K2837">
        <v>1446742417</v>
      </c>
      <c r="L2837" s="19">
        <f>(((K2837/60)/60/24)+DATE(1970,1,1)+(-5/24))</f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5">
        <f>E2837/D2837</f>
        <v>1.8709899999999999</v>
      </c>
      <c r="R2837" s="8">
        <f>E2837/N2837</f>
        <v>20.118172043010752</v>
      </c>
      <c r="S2837" s="9" t="str">
        <f>LEFT(P2837, SEARCH("/",P2837,1)-1)</f>
        <v>theater</v>
      </c>
      <c r="T2837" s="9" t="str">
        <f>RIGHT(P2837,LEN(P2837)-SEARCH("/",P2837,1))</f>
        <v>plays</v>
      </c>
    </row>
    <row r="2838" spans="1:20" ht="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9">
        <f>(((I2838/60)/60/24)+DATE(1970,1,1)+(-5/24))</f>
        <v>42783.999305555553</v>
      </c>
      <c r="K2838">
        <v>1484115418</v>
      </c>
      <c r="L2838" s="19">
        <f>(((K2838/60)/60/24)+DATE(1970,1,1)+(-5/24))</f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5">
        <f>E2838/D2838</f>
        <v>1.0777777777777777</v>
      </c>
      <c r="R2838" s="8">
        <f>E2838/N2838</f>
        <v>44.090909090909093</v>
      </c>
      <c r="S2838" s="9" t="str">
        <f>LEFT(P2838, SEARCH("/",P2838,1)-1)</f>
        <v>theater</v>
      </c>
      <c r="T2838" s="9" t="str">
        <f>RIGHT(P2838,LEN(P2838)-SEARCH("/",P2838,1))</f>
        <v>plays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9">
        <f>(((I2839/60)/60/24)+DATE(1970,1,1)+(-5/24))</f>
        <v>42347.741712962961</v>
      </c>
      <c r="K2839">
        <v>1446241684</v>
      </c>
      <c r="L2839" s="19">
        <f>(((K2839/60)/60/24)+DATE(1970,1,1)+(-5/24))</f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5">
        <f>E2839/D2839</f>
        <v>1</v>
      </c>
      <c r="R2839" s="8">
        <f>E2839/N2839</f>
        <v>40.476190476190474</v>
      </c>
      <c r="S2839" s="9" t="str">
        <f>LEFT(P2839, SEARCH("/",P2839,1)-1)</f>
        <v>theater</v>
      </c>
      <c r="T2839" s="9" t="str">
        <f>RIGHT(P2839,LEN(P2839)-SEARCH("/",P2839,1))</f>
        <v>plays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9">
        <f>(((I2840/60)/60/24)+DATE(1970,1,1)+(-5/24))</f>
        <v>41864.708333333328</v>
      </c>
      <c r="K2840">
        <v>1406039696</v>
      </c>
      <c r="L2840" s="19">
        <f>(((K2840/60)/60/24)+DATE(1970,1,1)+(-5/24))</f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5">
        <f>E2840/D2840</f>
        <v>1.2024999999999999</v>
      </c>
      <c r="R2840" s="8">
        <f>E2840/N2840</f>
        <v>44.537037037037038</v>
      </c>
      <c r="S2840" s="9" t="str">
        <f>LEFT(P2840, SEARCH("/",P2840,1)-1)</f>
        <v>theater</v>
      </c>
      <c r="T2840" s="9" t="str">
        <f>RIGHT(P2840,LEN(P2840)-SEARCH("/",P2840,1))</f>
        <v>plays</v>
      </c>
    </row>
    <row r="2841" spans="1:20" ht="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9">
        <f>(((I2841/60)/60/24)+DATE(1970,1,1)+(-5/24))</f>
        <v>41875.999305555553</v>
      </c>
      <c r="K2841">
        <v>1406958354</v>
      </c>
      <c r="L2841" s="19">
        <f>(((K2841/60)/60/24)+DATE(1970,1,1)+(-5/24))</f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5">
        <f>E2841/D2841</f>
        <v>1.1142857142857143</v>
      </c>
      <c r="R2841" s="8">
        <f>E2841/N2841</f>
        <v>125.80645161290323</v>
      </c>
      <c r="S2841" s="9" t="str">
        <f>LEFT(P2841, SEARCH("/",P2841,1)-1)</f>
        <v>theater</v>
      </c>
      <c r="T2841" s="9" t="str">
        <f>RIGHT(P2841,LEN(P2841)-SEARCH("/",P2841,1))</f>
        <v>plays</v>
      </c>
    </row>
    <row r="2842" spans="1:20" ht="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9">
        <f>(((I2842/60)/60/24)+DATE(1970,1,1)+(-5/24))</f>
        <v>42081.499999999993</v>
      </c>
      <c r="K2842">
        <v>1424825479</v>
      </c>
      <c r="L2842" s="19">
        <f>(((K2842/60)/60/24)+DATE(1970,1,1)+(-5/24))</f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5">
        <f>E2842/D2842</f>
        <v>1.04</v>
      </c>
      <c r="R2842" s="8">
        <f>E2842/N2842</f>
        <v>19.696969696969695</v>
      </c>
      <c r="S2842" s="9" t="str">
        <f>LEFT(P2842, SEARCH("/",P2842,1)-1)</f>
        <v>theater</v>
      </c>
      <c r="T2842" s="9" t="str">
        <f>RIGHT(P2842,LEN(P2842)-SEARCH("/",P2842,1))</f>
        <v>plays</v>
      </c>
    </row>
    <row r="2843" spans="1:20" ht="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9">
        <f>(((I2843/60)/60/24)+DATE(1970,1,1)+(-5/24))</f>
        <v>42351.572881944441</v>
      </c>
      <c r="K2843">
        <v>1444844697</v>
      </c>
      <c r="L2843" s="19">
        <f>(((K2843/60)/60/24)+DATE(1970,1,1)+(-5/24))</f>
        <v>42291.53121527777</v>
      </c>
      <c r="M2843" t="b">
        <v>0</v>
      </c>
      <c r="N2843">
        <v>1</v>
      </c>
      <c r="O2843" t="b">
        <v>0</v>
      </c>
      <c r="P2843" t="s">
        <v>8271</v>
      </c>
      <c r="Q2843" s="5">
        <f>E2843/D2843</f>
        <v>0.01</v>
      </c>
      <c r="R2843" s="8">
        <f>E2843/N2843</f>
        <v>10</v>
      </c>
      <c r="S2843" s="9" t="str">
        <f>LEFT(P2843, SEARCH("/",P2843,1)-1)</f>
        <v>theater</v>
      </c>
      <c r="T2843" s="9" t="str">
        <f>RIGHT(P2843,LEN(P2843)-SEARCH("/",P2843,1))</f>
        <v>plays</v>
      </c>
    </row>
    <row r="2844" spans="1:20" ht="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9">
        <f>(((I2844/60)/60/24)+DATE(1970,1,1)+(-5/24))</f>
        <v>41811.25</v>
      </c>
      <c r="K2844">
        <v>1401058295</v>
      </c>
      <c r="L2844" s="19">
        <f>(((K2844/60)/60/24)+DATE(1970,1,1)+(-5/24))</f>
        <v>41784.744155092587</v>
      </c>
      <c r="M2844" t="b">
        <v>0</v>
      </c>
      <c r="N2844">
        <v>0</v>
      </c>
      <c r="O2844" t="b">
        <v>0</v>
      </c>
      <c r="P2844" t="s">
        <v>8271</v>
      </c>
      <c r="Q2844" s="5">
        <f>E2844/D2844</f>
        <v>0</v>
      </c>
      <c r="R2844" s="8" t="e">
        <f>E2844/N2844</f>
        <v>#DIV/0!</v>
      </c>
      <c r="S2844" s="9" t="str">
        <f>LEFT(P2844, SEARCH("/",P2844,1)-1)</f>
        <v>theater</v>
      </c>
      <c r="T2844" s="9" t="str">
        <f>RIGHT(P2844,LEN(P2844)-SEARCH("/",P2844,1))</f>
        <v>plays</v>
      </c>
    </row>
    <row r="2845" spans="1:20" ht="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9">
        <f>(((I2845/60)/60/24)+DATE(1970,1,1)+(-5/24))</f>
        <v>42533.958333333336</v>
      </c>
      <c r="K2845">
        <v>1462210950</v>
      </c>
      <c r="L2845" s="19">
        <f>(((K2845/60)/60/24)+DATE(1970,1,1)+(-5/24))</f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5">
        <f>E2845/D2845</f>
        <v>0</v>
      </c>
      <c r="R2845" s="8" t="e">
        <f>E2845/N2845</f>
        <v>#DIV/0!</v>
      </c>
      <c r="S2845" s="9" t="str">
        <f>LEFT(P2845, SEARCH("/",P2845,1)-1)</f>
        <v>theater</v>
      </c>
      <c r="T2845" s="9" t="str">
        <f>RIGHT(P2845,LEN(P2845)-SEARCH("/",P2845,1))</f>
        <v>plays</v>
      </c>
    </row>
    <row r="2846" spans="1:20" ht="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9">
        <f>(((I2846/60)/60/24)+DATE(1970,1,1)+(-5/24))</f>
        <v>42739.337731481479</v>
      </c>
      <c r="K2846">
        <v>1480943180</v>
      </c>
      <c r="L2846" s="19">
        <f>(((K2846/60)/60/24)+DATE(1970,1,1)+(-5/24))</f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5">
        <f>E2846/D2846</f>
        <v>5.4545454545454543E-2</v>
      </c>
      <c r="R2846" s="8">
        <f>E2846/N2846</f>
        <v>30</v>
      </c>
      <c r="S2846" s="9" t="str">
        <f>LEFT(P2846, SEARCH("/",P2846,1)-1)</f>
        <v>theater</v>
      </c>
      <c r="T2846" s="9" t="str">
        <f>RIGHT(P2846,LEN(P2846)-SEARCH("/",P2846,1))</f>
        <v>plays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9">
        <f>(((I2847/60)/60/24)+DATE(1970,1,1)+(-5/24))</f>
        <v>42162.808252314811</v>
      </c>
      <c r="K2847">
        <v>1428539033</v>
      </c>
      <c r="L2847" s="19">
        <f>(((K2847/60)/60/24)+DATE(1970,1,1)+(-5/24))</f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5">
        <f>E2847/D2847</f>
        <v>0.31546666666666667</v>
      </c>
      <c r="R2847" s="8">
        <f>E2847/N2847</f>
        <v>60.666666666666664</v>
      </c>
      <c r="S2847" s="9" t="str">
        <f>LEFT(P2847, SEARCH("/",P2847,1)-1)</f>
        <v>theater</v>
      </c>
      <c r="T2847" s="9" t="str">
        <f>RIGHT(P2847,LEN(P2847)-SEARCH("/",P2847,1))</f>
        <v>plays</v>
      </c>
    </row>
    <row r="2848" spans="1:20" ht="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9">
        <f>(((I2848/60)/60/24)+DATE(1970,1,1)+(-5/24))</f>
        <v>42153.483726851853</v>
      </c>
      <c r="K2848">
        <v>1429029394</v>
      </c>
      <c r="L2848" s="19">
        <f>(((K2848/60)/60/24)+DATE(1970,1,1)+(-5/24))</f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5">
        <f>E2848/D2848</f>
        <v>0</v>
      </c>
      <c r="R2848" s="8" t="e">
        <f>E2848/N2848</f>
        <v>#DIV/0!</v>
      </c>
      <c r="S2848" s="9" t="str">
        <f>LEFT(P2848, SEARCH("/",P2848,1)-1)</f>
        <v>theater</v>
      </c>
      <c r="T2848" s="9" t="str">
        <f>RIGHT(P2848,LEN(P2848)-SEARCH("/",P2848,1))</f>
        <v>plays</v>
      </c>
    </row>
    <row r="2849" spans="1:20" ht="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9">
        <f>(((I2849/60)/60/24)+DATE(1970,1,1)+(-5/24))</f>
        <v>42513.597974537035</v>
      </c>
      <c r="K2849">
        <v>1458847265</v>
      </c>
      <c r="L2849" s="19">
        <f>(((K2849/60)/60/24)+DATE(1970,1,1)+(-5/24))</f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5">
        <f>E2849/D2849</f>
        <v>0</v>
      </c>
      <c r="R2849" s="8" t="e">
        <f>E2849/N2849</f>
        <v>#DIV/0!</v>
      </c>
      <c r="S2849" s="9" t="str">
        <f>LEFT(P2849, SEARCH("/",P2849,1)-1)</f>
        <v>theater</v>
      </c>
      <c r="T2849" s="9" t="str">
        <f>RIGHT(P2849,LEN(P2849)-SEARCH("/",P2849,1))</f>
        <v>plays</v>
      </c>
    </row>
    <row r="2850" spans="1:20" ht="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9">
        <f>(((I2850/60)/60/24)+DATE(1970,1,1)+(-5/24))</f>
        <v>42153.440497685187</v>
      </c>
      <c r="K2850">
        <v>1430321659</v>
      </c>
      <c r="L2850" s="19">
        <f>(((K2850/60)/60/24)+DATE(1970,1,1)+(-5/24))</f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5">
        <f>E2850/D2850</f>
        <v>2E-3</v>
      </c>
      <c r="R2850" s="8">
        <f>E2850/N2850</f>
        <v>23.333333333333332</v>
      </c>
      <c r="S2850" s="9" t="str">
        <f>LEFT(P2850, SEARCH("/",P2850,1)-1)</f>
        <v>theater</v>
      </c>
      <c r="T2850" s="9" t="str">
        <f>RIGHT(P2850,LEN(P2850)-SEARCH("/",P2850,1))</f>
        <v>plays</v>
      </c>
    </row>
    <row r="2851" spans="1:20" ht="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9">
        <f>(((I2851/60)/60/24)+DATE(1970,1,1)+(-5/24))</f>
        <v>42483.219907407409</v>
      </c>
      <c r="K2851">
        <v>1458814600</v>
      </c>
      <c r="L2851" s="19">
        <f>(((K2851/60)/60/24)+DATE(1970,1,1)+(-5/24))</f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5">
        <f>E2851/D2851</f>
        <v>0.01</v>
      </c>
      <c r="R2851" s="8">
        <f>E2851/N2851</f>
        <v>5</v>
      </c>
      <c r="S2851" s="9" t="str">
        <f>LEFT(P2851, SEARCH("/",P2851,1)-1)</f>
        <v>theater</v>
      </c>
      <c r="T2851" s="9" t="str">
        <f>RIGHT(P2851,LEN(P2851)-SEARCH("/",P2851,1))</f>
        <v>plays</v>
      </c>
    </row>
    <row r="2852" spans="1:20" ht="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9">
        <f>(((I2852/60)/60/24)+DATE(1970,1,1)+(-5/24))</f>
        <v>41887.798738425925</v>
      </c>
      <c r="K2852">
        <v>1407370211</v>
      </c>
      <c r="L2852" s="19">
        <f>(((K2852/60)/60/24)+DATE(1970,1,1)+(-5/24))</f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5">
        <f>E2852/D2852</f>
        <v>3.8875E-2</v>
      </c>
      <c r="R2852" s="8">
        <f>E2852/N2852</f>
        <v>23.923076923076923</v>
      </c>
      <c r="S2852" s="9" t="str">
        <f>LEFT(P2852, SEARCH("/",P2852,1)-1)</f>
        <v>theater</v>
      </c>
      <c r="T2852" s="9" t="str">
        <f>RIGHT(P2852,LEN(P2852)-SEARCH("/",P2852,1))</f>
        <v>plays</v>
      </c>
    </row>
    <row r="2853" spans="1:20" ht="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9">
        <f>(((I2853/60)/60/24)+DATE(1970,1,1)+(-5/24))</f>
        <v>42398.761805555558</v>
      </c>
      <c r="K2853">
        <v>1453334629</v>
      </c>
      <c r="L2853" s="19">
        <f>(((K2853/60)/60/24)+DATE(1970,1,1)+(-5/24))</f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5">
        <f>E2853/D2853</f>
        <v>0</v>
      </c>
      <c r="R2853" s="8" t="e">
        <f>E2853/N2853</f>
        <v>#DIV/0!</v>
      </c>
      <c r="S2853" s="9" t="str">
        <f>LEFT(P2853, SEARCH("/",P2853,1)-1)</f>
        <v>theater</v>
      </c>
      <c r="T2853" s="9" t="str">
        <f>RIGHT(P2853,LEN(P2853)-SEARCH("/",P2853,1))</f>
        <v>plays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9">
        <f>(((I2854/60)/60/24)+DATE(1970,1,1)+(-5/24))</f>
        <v>41810.836840277778</v>
      </c>
      <c r="K2854">
        <v>1400720703</v>
      </c>
      <c r="L2854" s="19">
        <f>(((K2854/60)/60/24)+DATE(1970,1,1)+(-5/24))</f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5">
        <f>E2854/D2854</f>
        <v>1.9E-2</v>
      </c>
      <c r="R2854" s="8">
        <f>E2854/N2854</f>
        <v>15.833333333333334</v>
      </c>
      <c r="S2854" s="9" t="str">
        <f>LEFT(P2854, SEARCH("/",P2854,1)-1)</f>
        <v>theater</v>
      </c>
      <c r="T2854" s="9" t="str">
        <f>RIGHT(P2854,LEN(P2854)-SEARCH("/",P2854,1))</f>
        <v>plays</v>
      </c>
    </row>
    <row r="2855" spans="1:20" ht="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9">
        <f>(((I2855/60)/60/24)+DATE(1970,1,1)+(-5/24))</f>
        <v>41895.98260416666</v>
      </c>
      <c r="K2855">
        <v>1405485297</v>
      </c>
      <c r="L2855" s="19">
        <f>(((K2855/60)/60/24)+DATE(1970,1,1)+(-5/24))</f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5">
        <f>E2855/D2855</f>
        <v>0</v>
      </c>
      <c r="R2855" s="8" t="e">
        <f>E2855/N2855</f>
        <v>#DIV/0!</v>
      </c>
      <c r="S2855" s="9" t="str">
        <f>LEFT(P2855, SEARCH("/",P2855,1)-1)</f>
        <v>theater</v>
      </c>
      <c r="T2855" s="9" t="str">
        <f>RIGHT(P2855,LEN(P2855)-SEARCH("/",P2855,1))</f>
        <v>plays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9">
        <f>(((I2856/60)/60/24)+DATE(1970,1,1)+(-5/24))</f>
        <v>42131.508321759255</v>
      </c>
      <c r="K2856">
        <v>1429290719</v>
      </c>
      <c r="L2856" s="19">
        <f>(((K2856/60)/60/24)+DATE(1970,1,1)+(-5/24))</f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5">
        <f>E2856/D2856</f>
        <v>0.41699999999999998</v>
      </c>
      <c r="R2856" s="8">
        <f>E2856/N2856</f>
        <v>29.785714285714285</v>
      </c>
      <c r="S2856" s="9" t="str">
        <f>LEFT(P2856, SEARCH("/",P2856,1)-1)</f>
        <v>theater</v>
      </c>
      <c r="T2856" s="9" t="str">
        <f>RIGHT(P2856,LEN(P2856)-SEARCH("/",P2856,1))</f>
        <v>plays</v>
      </c>
    </row>
    <row r="2857" spans="1:20" ht="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9">
        <f>(((I2857/60)/60/24)+DATE(1970,1,1)+(-5/24))</f>
        <v>42398.773611111108</v>
      </c>
      <c r="K2857">
        <v>1451607071</v>
      </c>
      <c r="L2857" s="19">
        <f>(((K2857/60)/60/24)+DATE(1970,1,1)+(-5/24))</f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5">
        <f>E2857/D2857</f>
        <v>0.5</v>
      </c>
      <c r="R2857" s="8">
        <f>E2857/N2857</f>
        <v>60</v>
      </c>
      <c r="S2857" s="9" t="str">
        <f>LEFT(P2857, SEARCH("/",P2857,1)-1)</f>
        <v>theater</v>
      </c>
      <c r="T2857" s="9" t="str">
        <f>RIGHT(P2857,LEN(P2857)-SEARCH("/",P2857,1))</f>
        <v>plays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9">
        <f>(((I2858/60)/60/24)+DATE(1970,1,1)+(-5/24))</f>
        <v>42224.69027777778</v>
      </c>
      <c r="K2858">
        <v>1433897647</v>
      </c>
      <c r="L2858" s="19">
        <f>(((K2858/60)/60/24)+DATE(1970,1,1)+(-5/24))</f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5">
        <f>E2858/D2858</f>
        <v>4.8666666666666664E-2</v>
      </c>
      <c r="R2858" s="8">
        <f>E2858/N2858</f>
        <v>24.333333333333332</v>
      </c>
      <c r="S2858" s="9" t="str">
        <f>LEFT(P2858, SEARCH("/",P2858,1)-1)</f>
        <v>theater</v>
      </c>
      <c r="T2858" s="9" t="str">
        <f>RIGHT(P2858,LEN(P2858)-SEARCH("/",P2858,1))</f>
        <v>plays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9">
        <f>(((I2859/60)/60/24)+DATE(1970,1,1)+(-5/24))</f>
        <v>42786.541666666664</v>
      </c>
      <c r="K2859">
        <v>1482444295</v>
      </c>
      <c r="L2859" s="19">
        <f>(((K2859/60)/60/24)+DATE(1970,1,1)+(-5/24))</f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5">
        <f>E2859/D2859</f>
        <v>0.19736842105263158</v>
      </c>
      <c r="R2859" s="8">
        <f>E2859/N2859</f>
        <v>500</v>
      </c>
      <c r="S2859" s="9" t="str">
        <f>LEFT(P2859, SEARCH("/",P2859,1)-1)</f>
        <v>theater</v>
      </c>
      <c r="T2859" s="9" t="str">
        <f>RIGHT(P2859,LEN(P2859)-SEARCH("/",P2859,1))</f>
        <v>plays</v>
      </c>
    </row>
    <row r="2860" spans="1:20" ht="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9">
        <f>(((I2860/60)/60/24)+DATE(1970,1,1)+(-5/24))</f>
        <v>41978.269444444442</v>
      </c>
      <c r="K2860">
        <v>1415711095</v>
      </c>
      <c r="L2860" s="19">
        <f>(((K2860/60)/60/24)+DATE(1970,1,1)+(-5/24))</f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5">
        <f>E2860/D2860</f>
        <v>0</v>
      </c>
      <c r="R2860" s="8" t="e">
        <f>E2860/N2860</f>
        <v>#DIV/0!</v>
      </c>
      <c r="S2860" s="9" t="str">
        <f>LEFT(P2860, SEARCH("/",P2860,1)-1)</f>
        <v>theater</v>
      </c>
      <c r="T2860" s="9" t="str">
        <f>RIGHT(P2860,LEN(P2860)-SEARCH("/",P2860,1))</f>
        <v>plays</v>
      </c>
    </row>
    <row r="2861" spans="1:20" ht="30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9">
        <f>(((I2861/60)/60/24)+DATE(1970,1,1)+(-5/24))</f>
        <v>42293.153981481482</v>
      </c>
      <c r="K2861">
        <v>1439800904</v>
      </c>
      <c r="L2861" s="19">
        <f>(((K2861/60)/60/24)+DATE(1970,1,1)+(-5/24))</f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5">
        <f>E2861/D2861</f>
        <v>1.7500000000000002E-2</v>
      </c>
      <c r="R2861" s="8">
        <f>E2861/N2861</f>
        <v>35</v>
      </c>
      <c r="S2861" s="9" t="str">
        <f>LEFT(P2861, SEARCH("/",P2861,1)-1)</f>
        <v>theater</v>
      </c>
      <c r="T2861" s="9" t="str">
        <f>RIGHT(P2861,LEN(P2861)-SEARCH("/",P2861,1))</f>
        <v>plays</v>
      </c>
    </row>
    <row r="2862" spans="1:20" ht="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9">
        <f>(((I2862/60)/60/24)+DATE(1970,1,1)+(-5/24))</f>
        <v>42540.592314814807</v>
      </c>
      <c r="K2862">
        <v>1461179576</v>
      </c>
      <c r="L2862" s="19">
        <f>(((K2862/60)/60/24)+DATE(1970,1,1)+(-5/24))</f>
        <v>42480.592314814807</v>
      </c>
      <c r="M2862" t="b">
        <v>0</v>
      </c>
      <c r="N2862">
        <v>9</v>
      </c>
      <c r="O2862" t="b">
        <v>0</v>
      </c>
      <c r="P2862" t="s">
        <v>8271</v>
      </c>
      <c r="Q2862" s="5">
        <f>E2862/D2862</f>
        <v>6.6500000000000004E-2</v>
      </c>
      <c r="R2862" s="8">
        <f>E2862/N2862</f>
        <v>29.555555555555557</v>
      </c>
      <c r="S2862" s="9" t="str">
        <f>LEFT(P2862, SEARCH("/",P2862,1)-1)</f>
        <v>theater</v>
      </c>
      <c r="T2862" s="9" t="str">
        <f>RIGHT(P2862,LEN(P2862)-SEARCH("/",P2862,1))</f>
        <v>plays</v>
      </c>
    </row>
    <row r="2863" spans="1:20" ht="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9">
        <f>(((I2863/60)/60/24)+DATE(1970,1,1)+(-5/24))</f>
        <v>42271.3825</v>
      </c>
      <c r="K2863">
        <v>1441894248</v>
      </c>
      <c r="L2863" s="19">
        <f>(((K2863/60)/60/24)+DATE(1970,1,1)+(-5/24))</f>
        <v>42257.3825</v>
      </c>
      <c r="M2863" t="b">
        <v>0</v>
      </c>
      <c r="N2863">
        <v>3</v>
      </c>
      <c r="O2863" t="b">
        <v>0</v>
      </c>
      <c r="P2863" t="s">
        <v>8271</v>
      </c>
      <c r="Q2863" s="5">
        <f>E2863/D2863</f>
        <v>0.32</v>
      </c>
      <c r="R2863" s="8">
        <f>E2863/N2863</f>
        <v>26.666666666666668</v>
      </c>
      <c r="S2863" s="9" t="str">
        <f>LEFT(P2863, SEARCH("/",P2863,1)-1)</f>
        <v>theater</v>
      </c>
      <c r="T2863" s="9" t="str">
        <f>RIGHT(P2863,LEN(P2863)-SEARCH("/",P2863,1))</f>
        <v>plays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9">
        <f>(((I2864/60)/60/24)+DATE(1970,1,1)+(-5/24))</f>
        <v>41814.581354166665</v>
      </c>
      <c r="K2864">
        <v>1401044229</v>
      </c>
      <c r="L2864" s="19">
        <f>(((K2864/60)/60/24)+DATE(1970,1,1)+(-5/24))</f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5">
        <f>E2864/D2864</f>
        <v>4.3307086614173228E-3</v>
      </c>
      <c r="R2864" s="8">
        <f>E2864/N2864</f>
        <v>18.333333333333332</v>
      </c>
      <c r="S2864" s="9" t="str">
        <f>LEFT(P2864, SEARCH("/",P2864,1)-1)</f>
        <v>theater</v>
      </c>
      <c r="T2864" s="9" t="str">
        <f>RIGHT(P2864,LEN(P2864)-SEARCH("/",P2864,1))</f>
        <v>plays</v>
      </c>
    </row>
    <row r="2865" spans="1:20" ht="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9">
        <f>(((I2865/60)/60/24)+DATE(1970,1,1)+(-5/24))</f>
        <v>41891.46670138889</v>
      </c>
      <c r="K2865">
        <v>1405095123</v>
      </c>
      <c r="L2865" s="19">
        <f>(((K2865/60)/60/24)+DATE(1970,1,1)+(-5/24))</f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5">
        <f>E2865/D2865</f>
        <v>4.0000000000000002E-4</v>
      </c>
      <c r="R2865" s="8">
        <f>E2865/N2865</f>
        <v>20</v>
      </c>
      <c r="S2865" s="9" t="str">
        <f>LEFT(P2865, SEARCH("/",P2865,1)-1)</f>
        <v>theater</v>
      </c>
      <c r="T2865" s="9" t="str">
        <f>RIGHT(P2865,LEN(P2865)-SEARCH("/",P2865,1))</f>
        <v>plays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9">
        <f>(((I2866/60)/60/24)+DATE(1970,1,1)+(-5/24))</f>
        <v>42202.345833333333</v>
      </c>
      <c r="K2866">
        <v>1434552207</v>
      </c>
      <c r="L2866" s="19">
        <f>(((K2866/60)/60/24)+DATE(1970,1,1)+(-5/24))</f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5">
        <f>E2866/D2866</f>
        <v>1.6E-2</v>
      </c>
      <c r="R2866" s="8">
        <f>E2866/N2866</f>
        <v>13.333333333333334</v>
      </c>
      <c r="S2866" s="9" t="str">
        <f>LEFT(P2866, SEARCH("/",P2866,1)-1)</f>
        <v>theater</v>
      </c>
      <c r="T2866" s="9" t="str">
        <f>RIGHT(P2866,LEN(P2866)-SEARCH("/",P2866,1))</f>
        <v>plays</v>
      </c>
    </row>
    <row r="2867" spans="1:20" ht="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9">
        <f>(((I2867/60)/60/24)+DATE(1970,1,1)+(-5/24))</f>
        <v>42009.905775462961</v>
      </c>
      <c r="K2867">
        <v>1415328259</v>
      </c>
      <c r="L2867" s="19">
        <f>(((K2867/60)/60/24)+DATE(1970,1,1)+(-5/24))</f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5">
        <f>E2867/D2867</f>
        <v>0</v>
      </c>
      <c r="R2867" s="8" t="e">
        <f>E2867/N2867</f>
        <v>#DIV/0!</v>
      </c>
      <c r="S2867" s="9" t="str">
        <f>LEFT(P2867, SEARCH("/",P2867,1)-1)</f>
        <v>theater</v>
      </c>
      <c r="T2867" s="9" t="str">
        <f>RIGHT(P2867,LEN(P2867)-SEARCH("/",P2867,1))</f>
        <v>plays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9">
        <f>(((I2868/60)/60/24)+DATE(1970,1,1)+(-5/24))</f>
        <v>42657.708333333336</v>
      </c>
      <c r="K2868">
        <v>1473893721</v>
      </c>
      <c r="L2868" s="19">
        <f>(((K2868/60)/60/24)+DATE(1970,1,1)+(-5/24))</f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5">
        <f>E2868/D2868</f>
        <v>8.9999999999999993E-3</v>
      </c>
      <c r="R2868" s="8">
        <f>E2868/N2868</f>
        <v>22.5</v>
      </c>
      <c r="S2868" s="9" t="str">
        <f>LEFT(P2868, SEARCH("/",P2868,1)-1)</f>
        <v>theater</v>
      </c>
      <c r="T2868" s="9" t="str">
        <f>RIGHT(P2868,LEN(P2868)-SEARCH("/",P2868,1))</f>
        <v>plays</v>
      </c>
    </row>
    <row r="2869" spans="1:20" ht="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9">
        <f>(((I2869/60)/60/24)+DATE(1970,1,1)+(-5/24))</f>
        <v>42554.958333333336</v>
      </c>
      <c r="K2869">
        <v>1465533672</v>
      </c>
      <c r="L2869" s="19">
        <f>(((K2869/60)/60/24)+DATE(1970,1,1)+(-5/24))</f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5">
        <f>E2869/D2869</f>
        <v>0.2016</v>
      </c>
      <c r="R2869" s="8">
        <f>E2869/N2869</f>
        <v>50.4</v>
      </c>
      <c r="S2869" s="9" t="str">
        <f>LEFT(P2869, SEARCH("/",P2869,1)-1)</f>
        <v>theater</v>
      </c>
      <c r="T2869" s="9" t="str">
        <f>RIGHT(P2869,LEN(P2869)-SEARCH("/",P2869,1))</f>
        <v>plays</v>
      </c>
    </row>
    <row r="2870" spans="1:20" ht="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9">
        <f>(((I2870/60)/60/24)+DATE(1970,1,1)+(-5/24))</f>
        <v>42648.618680555555</v>
      </c>
      <c r="K2870">
        <v>1473105054</v>
      </c>
      <c r="L2870" s="19">
        <f>(((K2870/60)/60/24)+DATE(1970,1,1)+(-5/24))</f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5">
        <f>E2870/D2870</f>
        <v>0.42011733333333334</v>
      </c>
      <c r="R2870" s="8">
        <f>E2870/N2870</f>
        <v>105.02933333333334</v>
      </c>
      <c r="S2870" s="9" t="str">
        <f>LEFT(P2870, SEARCH("/",P2870,1)-1)</f>
        <v>theater</v>
      </c>
      <c r="T2870" s="9" t="str">
        <f>RIGHT(P2870,LEN(P2870)-SEARCH("/",P2870,1))</f>
        <v>plays</v>
      </c>
    </row>
    <row r="2871" spans="1:20" ht="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9">
        <f>(((I2871/60)/60/24)+DATE(1970,1,1)+(-5/24))</f>
        <v>42570.385196759256</v>
      </c>
      <c r="K2871">
        <v>1466345681</v>
      </c>
      <c r="L2871" s="19">
        <f>(((K2871/60)/60/24)+DATE(1970,1,1)+(-5/24))</f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5">
        <f>E2871/D2871</f>
        <v>8.8500000000000002E-3</v>
      </c>
      <c r="R2871" s="8">
        <f>E2871/N2871</f>
        <v>35.4</v>
      </c>
      <c r="S2871" s="9" t="str">
        <f>LEFT(P2871, SEARCH("/",P2871,1)-1)</f>
        <v>theater</v>
      </c>
      <c r="T2871" s="9" t="str">
        <f>RIGHT(P2871,LEN(P2871)-SEARCH("/",P2871,1))</f>
        <v>plays</v>
      </c>
    </row>
    <row r="2872" spans="1:20" ht="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9">
        <f>(((I2872/60)/60/24)+DATE(1970,1,1)+(-5/24))</f>
        <v>41775.981076388889</v>
      </c>
      <c r="K2872">
        <v>1397709165</v>
      </c>
      <c r="L2872" s="19">
        <f>(((K2872/60)/60/24)+DATE(1970,1,1)+(-5/24))</f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5">
        <f>E2872/D2872</f>
        <v>0.15</v>
      </c>
      <c r="R2872" s="8">
        <f>E2872/N2872</f>
        <v>83.333333333333329</v>
      </c>
      <c r="S2872" s="9" t="str">
        <f>LEFT(P2872, SEARCH("/",P2872,1)-1)</f>
        <v>theater</v>
      </c>
      <c r="T2872" s="9" t="str">
        <f>RIGHT(P2872,LEN(P2872)-SEARCH("/",P2872,1))</f>
        <v>plays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9">
        <f>(((I2873/60)/60/24)+DATE(1970,1,1)+(-5/24))</f>
        <v>41994.530243055553</v>
      </c>
      <c r="K2873">
        <v>1417455813</v>
      </c>
      <c r="L2873" s="19">
        <f>(((K2873/60)/60/24)+DATE(1970,1,1)+(-5/24))</f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5">
        <f>E2873/D2873</f>
        <v>4.6699999999999998E-2</v>
      </c>
      <c r="R2873" s="8">
        <f>E2873/N2873</f>
        <v>35.92307692307692</v>
      </c>
      <c r="S2873" s="9" t="str">
        <f>LEFT(P2873, SEARCH("/",P2873,1)-1)</f>
        <v>theater</v>
      </c>
      <c r="T2873" s="9" t="str">
        <f>RIGHT(P2873,LEN(P2873)-SEARCH("/",P2873,1))</f>
        <v>plays</v>
      </c>
    </row>
    <row r="2874" spans="1:20" ht="30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9">
        <f>(((I2874/60)/60/24)+DATE(1970,1,1)+(-5/24))</f>
        <v>42174.907847222225</v>
      </c>
      <c r="K2874">
        <v>1429584438</v>
      </c>
      <c r="L2874" s="19">
        <f>(((K2874/60)/60/24)+DATE(1970,1,1)+(-5/24))</f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5">
        <f>E2874/D2874</f>
        <v>0</v>
      </c>
      <c r="R2874" s="8" t="e">
        <f>E2874/N2874</f>
        <v>#DIV/0!</v>
      </c>
      <c r="S2874" s="9" t="str">
        <f>LEFT(P2874, SEARCH("/",P2874,1)-1)</f>
        <v>theater</v>
      </c>
      <c r="T2874" s="9" t="str">
        <f>RIGHT(P2874,LEN(P2874)-SEARCH("/",P2874,1))</f>
        <v>plays</v>
      </c>
    </row>
    <row r="2875" spans="1:20" ht="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9">
        <f>(((I2875/60)/60/24)+DATE(1970,1,1)+(-5/24))</f>
        <v>42032.609155092585</v>
      </c>
      <c r="K2875">
        <v>1419881831</v>
      </c>
      <c r="L2875" s="19">
        <f>(((K2875/60)/60/24)+DATE(1970,1,1)+(-5/24))</f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5">
        <f>E2875/D2875</f>
        <v>0.38119999999999998</v>
      </c>
      <c r="R2875" s="8">
        <f>E2875/N2875</f>
        <v>119.125</v>
      </c>
      <c r="S2875" s="9" t="str">
        <f>LEFT(P2875, SEARCH("/",P2875,1)-1)</f>
        <v>theater</v>
      </c>
      <c r="T2875" s="9" t="str">
        <f>RIGHT(P2875,LEN(P2875)-SEARCH("/",P2875,1))</f>
        <v>plays</v>
      </c>
    </row>
    <row r="2876" spans="1:20" ht="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9">
        <f>(((I2876/60)/60/24)+DATE(1970,1,1)+(-5/24))</f>
        <v>42752.636412037034</v>
      </c>
      <c r="K2876">
        <v>1482092186</v>
      </c>
      <c r="L2876" s="19">
        <f>(((K2876/60)/60/24)+DATE(1970,1,1)+(-5/24))</f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5">
        <f>E2876/D2876</f>
        <v>5.4199999999999998E-2</v>
      </c>
      <c r="R2876" s="8">
        <f>E2876/N2876</f>
        <v>90.333333333333329</v>
      </c>
      <c r="S2876" s="9" t="str">
        <f>LEFT(P2876, SEARCH("/",P2876,1)-1)</f>
        <v>theater</v>
      </c>
      <c r="T2876" s="9" t="str">
        <f>RIGHT(P2876,LEN(P2876)-SEARCH("/",P2876,1))</f>
        <v>plays</v>
      </c>
    </row>
    <row r="2877" spans="1:20" ht="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9">
        <f>(((I2877/60)/60/24)+DATE(1970,1,1)+(-5/24))</f>
        <v>42494.920057870368</v>
      </c>
      <c r="K2877">
        <v>1459825493</v>
      </c>
      <c r="L2877" s="19">
        <f>(((K2877/60)/60/24)+DATE(1970,1,1)+(-5/24))</f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5">
        <f>E2877/D2877</f>
        <v>3.5E-4</v>
      </c>
      <c r="R2877" s="8">
        <f>E2877/N2877</f>
        <v>2.3333333333333335</v>
      </c>
      <c r="S2877" s="9" t="str">
        <f>LEFT(P2877, SEARCH("/",P2877,1)-1)</f>
        <v>theater</v>
      </c>
      <c r="T2877" s="9" t="str">
        <f>RIGHT(P2877,LEN(P2877)-SEARCH("/",P2877,1))</f>
        <v>plays</v>
      </c>
    </row>
    <row r="2878" spans="1:20" ht="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9">
        <f>(((I2878/60)/60/24)+DATE(1970,1,1)+(-5/24))</f>
        <v>42201.535636574066</v>
      </c>
      <c r="K2878">
        <v>1434477079</v>
      </c>
      <c r="L2878" s="19">
        <f>(((K2878/60)/60/24)+DATE(1970,1,1)+(-5/24))</f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5">
        <f>E2878/D2878</f>
        <v>0</v>
      </c>
      <c r="R2878" s="8" t="e">
        <f>E2878/N2878</f>
        <v>#DIV/0!</v>
      </c>
      <c r="S2878" s="9" t="str">
        <f>LEFT(P2878, SEARCH("/",P2878,1)-1)</f>
        <v>theater</v>
      </c>
      <c r="T2878" s="9" t="str">
        <f>RIGHT(P2878,LEN(P2878)-SEARCH("/",P2878,1))</f>
        <v>plays</v>
      </c>
    </row>
    <row r="2879" spans="1:20" ht="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9">
        <f>(((I2879/60)/60/24)+DATE(1970,1,1)+(-5/24))</f>
        <v>42704.499999999993</v>
      </c>
      <c r="K2879">
        <v>1477781724</v>
      </c>
      <c r="L2879" s="19">
        <f>(((K2879/60)/60/24)+DATE(1970,1,1)+(-5/24))</f>
        <v>42672.746805555551</v>
      </c>
      <c r="M2879" t="b">
        <v>0</v>
      </c>
      <c r="N2879">
        <v>6</v>
      </c>
      <c r="O2879" t="b">
        <v>0</v>
      </c>
      <c r="P2879" t="s">
        <v>8271</v>
      </c>
      <c r="Q2879" s="5">
        <f>E2879/D2879</f>
        <v>0.10833333333333334</v>
      </c>
      <c r="R2879" s="8">
        <f>E2879/N2879</f>
        <v>108.33333333333333</v>
      </c>
      <c r="S2879" s="9" t="str">
        <f>LEFT(P2879, SEARCH("/",P2879,1)-1)</f>
        <v>theater</v>
      </c>
      <c r="T2879" s="9" t="str">
        <f>RIGHT(P2879,LEN(P2879)-SEARCH("/",P2879,1))</f>
        <v>plays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9">
        <f>(((I2880/60)/60/24)+DATE(1970,1,1)+(-5/24))</f>
        <v>42188.407349537032</v>
      </c>
      <c r="K2880">
        <v>1430750795</v>
      </c>
      <c r="L2880" s="19">
        <f>(((K2880/60)/60/24)+DATE(1970,1,1)+(-5/24))</f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5">
        <f>E2880/D2880</f>
        <v>2.1000000000000001E-2</v>
      </c>
      <c r="R2880" s="8">
        <f>E2880/N2880</f>
        <v>15.75</v>
      </c>
      <c r="S2880" s="9" t="str">
        <f>LEFT(P2880, SEARCH("/",P2880,1)-1)</f>
        <v>theater</v>
      </c>
      <c r="T2880" s="9" t="str">
        <f>RIGHT(P2880,LEN(P2880)-SEARCH("/",P2880,1))</f>
        <v>plays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9">
        <f>(((I2881/60)/60/24)+DATE(1970,1,1)+(-5/24))</f>
        <v>42389.516909722217</v>
      </c>
      <c r="K2881">
        <v>1450718661</v>
      </c>
      <c r="L2881" s="19">
        <f>(((K2881/60)/60/24)+DATE(1970,1,1)+(-5/24))</f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5">
        <f>E2881/D2881</f>
        <v>2.5892857142857141E-3</v>
      </c>
      <c r="R2881" s="8">
        <f>E2881/N2881</f>
        <v>29</v>
      </c>
      <c r="S2881" s="9" t="str">
        <f>LEFT(P2881, SEARCH("/",P2881,1)-1)</f>
        <v>theater</v>
      </c>
      <c r="T2881" s="9" t="str">
        <f>RIGHT(P2881,LEN(P2881)-SEARCH("/",P2881,1))</f>
        <v>plays</v>
      </c>
    </row>
    <row r="2882" spans="1:20" ht="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9">
        <f>(((I2882/60)/60/24)+DATE(1970,1,1)+(-5/24))</f>
        <v>42236.503472222219</v>
      </c>
      <c r="K2882">
        <v>1436305452</v>
      </c>
      <c r="L2882" s="19">
        <f>(((K2882/60)/60/24)+DATE(1970,1,1)+(-5/24))</f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5">
        <f>E2882/D2882</f>
        <v>0.23333333333333334</v>
      </c>
      <c r="R2882" s="8">
        <f>E2882/N2882</f>
        <v>96.551724137931032</v>
      </c>
      <c r="S2882" s="9" t="str">
        <f>LEFT(P2882, SEARCH("/",P2882,1)-1)</f>
        <v>theater</v>
      </c>
      <c r="T2882" s="9" t="str">
        <f>RIGHT(P2882,LEN(P2882)-SEARCH("/",P2882,1))</f>
        <v>plays</v>
      </c>
    </row>
    <row r="2883" spans="1:20" ht="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9">
        <f>(((I2883/60)/60/24)+DATE(1970,1,1)+(-5/24))</f>
        <v>41976.430972222217</v>
      </c>
      <c r="K2883">
        <v>1412432436</v>
      </c>
      <c r="L2883" s="19">
        <f>(((K2883/60)/60/24)+DATE(1970,1,1)+(-5/24))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5">
        <f>E2883/D2883</f>
        <v>0</v>
      </c>
      <c r="R2883" s="8" t="e">
        <f>E2883/N2883</f>
        <v>#DIV/0!</v>
      </c>
      <c r="S2883" s="9" t="str">
        <f>LEFT(P2883, SEARCH("/",P2883,1)-1)</f>
        <v>theater</v>
      </c>
      <c r="T2883" s="9" t="str">
        <f>RIGHT(P2883,LEN(P2883)-SEARCH("/",P2883,1))</f>
        <v>plays</v>
      </c>
    </row>
    <row r="2884" spans="1:20" ht="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9">
        <f>(((I2884/60)/60/24)+DATE(1970,1,1)+(-5/24))</f>
        <v>42491.387939814813</v>
      </c>
      <c r="K2884">
        <v>1459520318</v>
      </c>
      <c r="L2884" s="19">
        <f>(((K2884/60)/60/24)+DATE(1970,1,1)+(-5/24))</f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5">
        <f>E2884/D2884</f>
        <v>0.33600000000000002</v>
      </c>
      <c r="R2884" s="8">
        <f>E2884/N2884</f>
        <v>63</v>
      </c>
      <c r="S2884" s="9" t="str">
        <f>LEFT(P2884, SEARCH("/",P2884,1)-1)</f>
        <v>theater</v>
      </c>
      <c r="T2884" s="9" t="str">
        <f>RIGHT(P2884,LEN(P2884)-SEARCH("/",P2884,1))</f>
        <v>plays</v>
      </c>
    </row>
    <row r="2885" spans="1:20" ht="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9">
        <f>(((I2885/60)/60/24)+DATE(1970,1,1)+(-5/24))</f>
        <v>42405.999305555553</v>
      </c>
      <c r="K2885">
        <v>1451684437</v>
      </c>
      <c r="L2885" s="19">
        <f>(((K2885/60)/60/24)+DATE(1970,1,1)+(-5/24))</f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5">
        <f>E2885/D2885</f>
        <v>0.1908</v>
      </c>
      <c r="R2885" s="8">
        <f>E2885/N2885</f>
        <v>381.6</v>
      </c>
      <c r="S2885" s="9" t="str">
        <f>LEFT(P2885, SEARCH("/",P2885,1)-1)</f>
        <v>theater</v>
      </c>
      <c r="T2885" s="9" t="str">
        <f>RIGHT(P2885,LEN(P2885)-SEARCH("/",P2885,1))</f>
        <v>plays</v>
      </c>
    </row>
    <row r="2886" spans="1:20" ht="30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9">
        <f>(((I2886/60)/60/24)+DATE(1970,1,1)+(-5/24))</f>
        <v>41978.518923611111</v>
      </c>
      <c r="K2886">
        <v>1415208435</v>
      </c>
      <c r="L2886" s="19">
        <f>(((K2886/60)/60/24)+DATE(1970,1,1)+(-5/24))</f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5">
        <f>E2886/D2886</f>
        <v>4.1111111111111114E-3</v>
      </c>
      <c r="R2886" s="8">
        <f>E2886/N2886</f>
        <v>46.25</v>
      </c>
      <c r="S2886" s="9" t="str">
        <f>LEFT(P2886, SEARCH("/",P2886,1)-1)</f>
        <v>theater</v>
      </c>
      <c r="T2886" s="9" t="str">
        <f>RIGHT(P2886,LEN(P2886)-SEARCH("/",P2886,1))</f>
        <v>plays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9">
        <f>(((I2887/60)/60/24)+DATE(1970,1,1)+(-5/24))</f>
        <v>42076.82640046296</v>
      </c>
      <c r="K2887">
        <v>1423705801</v>
      </c>
      <c r="L2887" s="19">
        <f>(((K2887/60)/60/24)+DATE(1970,1,1)+(-5/24))</f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5">
        <f>E2887/D2887</f>
        <v>0.32500000000000001</v>
      </c>
      <c r="R2887" s="8">
        <f>E2887/N2887</f>
        <v>26</v>
      </c>
      <c r="S2887" s="9" t="str">
        <f>LEFT(P2887, SEARCH("/",P2887,1)-1)</f>
        <v>theater</v>
      </c>
      <c r="T2887" s="9" t="str">
        <f>RIGHT(P2887,LEN(P2887)-SEARCH("/",P2887,1))</f>
        <v>plays</v>
      </c>
    </row>
    <row r="2888" spans="1:20" ht="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9">
        <f>(((I2888/60)/60/24)+DATE(1970,1,1)+(-5/24))</f>
        <v>42265.957638888889</v>
      </c>
      <c r="K2888">
        <v>1442243484</v>
      </c>
      <c r="L2888" s="19">
        <f>(((K2888/60)/60/24)+DATE(1970,1,1)+(-5/24))</f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5">
        <f>E2888/D2888</f>
        <v>0.05</v>
      </c>
      <c r="R2888" s="8">
        <f>E2888/N2888</f>
        <v>10</v>
      </c>
      <c r="S2888" s="9" t="str">
        <f>LEFT(P2888, SEARCH("/",P2888,1)-1)</f>
        <v>theater</v>
      </c>
      <c r="T2888" s="9" t="str">
        <f>RIGHT(P2888,LEN(P2888)-SEARCH("/",P2888,1))</f>
        <v>plays</v>
      </c>
    </row>
    <row r="2889" spans="1:20" ht="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9">
        <f>(((I2889/60)/60/24)+DATE(1970,1,1)+(-5/24))</f>
        <v>42015.219027777777</v>
      </c>
      <c r="K2889">
        <v>1418379324</v>
      </c>
      <c r="L2889" s="19">
        <f>(((K2889/60)/60/24)+DATE(1970,1,1)+(-5/24))</f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5">
        <f>E2889/D2889</f>
        <v>1.6666666666666668E-3</v>
      </c>
      <c r="R2889" s="8">
        <f>E2889/N2889</f>
        <v>5</v>
      </c>
      <c r="S2889" s="9" t="str">
        <f>LEFT(P2889, SEARCH("/",P2889,1)-1)</f>
        <v>theater</v>
      </c>
      <c r="T2889" s="9" t="str">
        <f>RIGHT(P2889,LEN(P2889)-SEARCH("/",P2889,1))</f>
        <v>plays</v>
      </c>
    </row>
    <row r="2890" spans="1:20" ht="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9">
        <f>(((I2890/60)/60/24)+DATE(1970,1,1)+(-5/24))</f>
        <v>41929.999305555553</v>
      </c>
      <c r="K2890">
        <v>1412945440</v>
      </c>
      <c r="L2890" s="19">
        <f>(((K2890/60)/60/24)+DATE(1970,1,1)+(-5/24))</f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5">
        <f>E2890/D2890</f>
        <v>0</v>
      </c>
      <c r="R2890" s="8" t="e">
        <f>E2890/N2890</f>
        <v>#DIV/0!</v>
      </c>
      <c r="S2890" s="9" t="str">
        <f>LEFT(P2890, SEARCH("/",P2890,1)-1)</f>
        <v>theater</v>
      </c>
      <c r="T2890" s="9" t="str">
        <f>RIGHT(P2890,LEN(P2890)-SEARCH("/",P2890,1))</f>
        <v>plays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9">
        <f>(((I2891/60)/60/24)+DATE(1970,1,1)+(-5/24))</f>
        <v>41880.654918981476</v>
      </c>
      <c r="K2891">
        <v>1406752985</v>
      </c>
      <c r="L2891" s="19">
        <f>(((K2891/60)/60/24)+DATE(1970,1,1)+(-5/24))</f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5">
        <f>E2891/D2891</f>
        <v>0.38066666666666665</v>
      </c>
      <c r="R2891" s="8">
        <f>E2891/N2891</f>
        <v>81.571428571428569</v>
      </c>
      <c r="S2891" s="9" t="str">
        <f>LEFT(P2891, SEARCH("/",P2891,1)-1)</f>
        <v>theater</v>
      </c>
      <c r="T2891" s="9" t="str">
        <f>RIGHT(P2891,LEN(P2891)-SEARCH("/",P2891,1))</f>
        <v>plays</v>
      </c>
    </row>
    <row r="2892" spans="1:20" ht="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9">
        <f>(((I2892/60)/60/24)+DATE(1970,1,1)+(-5/24))</f>
        <v>41859.916666666664</v>
      </c>
      <c r="K2892">
        <v>1405100992</v>
      </c>
      <c r="L2892" s="19">
        <f>(((K2892/60)/60/24)+DATE(1970,1,1)+(-5/24))</f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5">
        <f>E2892/D2892</f>
        <v>1.0500000000000001E-2</v>
      </c>
      <c r="R2892" s="8">
        <f>E2892/N2892</f>
        <v>7</v>
      </c>
      <c r="S2892" s="9" t="str">
        <f>LEFT(P2892, SEARCH("/",P2892,1)-1)</f>
        <v>theater</v>
      </c>
      <c r="T2892" s="9" t="str">
        <f>RIGHT(P2892,LEN(P2892)-SEARCH("/",P2892,1))</f>
        <v>plays</v>
      </c>
    </row>
    <row r="2893" spans="1:20" ht="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9">
        <f>(((I2893/60)/60/24)+DATE(1970,1,1)+(-5/24))</f>
        <v>42475.633425925924</v>
      </c>
      <c r="K2893">
        <v>1455570728</v>
      </c>
      <c r="L2893" s="19">
        <f>(((K2893/60)/60/24)+DATE(1970,1,1)+(-5/24))</f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5">
        <f>E2893/D2893</f>
        <v>2.7300000000000001E-2</v>
      </c>
      <c r="R2893" s="8">
        <f>E2893/N2893</f>
        <v>27.3</v>
      </c>
      <c r="S2893" s="9" t="str">
        <f>LEFT(P2893, SEARCH("/",P2893,1)-1)</f>
        <v>theater</v>
      </c>
      <c r="T2893" s="9" t="str">
        <f>RIGHT(P2893,LEN(P2893)-SEARCH("/",P2893,1))</f>
        <v>plays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9">
        <f>(((I2894/60)/60/24)+DATE(1970,1,1)+(-5/24))</f>
        <v>41876.666666666664</v>
      </c>
      <c r="K2894">
        <v>1408381704</v>
      </c>
      <c r="L2894" s="19">
        <f>(((K2894/60)/60/24)+DATE(1970,1,1)+(-5/24))</f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5">
        <f>E2894/D2894</f>
        <v>9.0909090909090912E-2</v>
      </c>
      <c r="R2894" s="8">
        <f>E2894/N2894</f>
        <v>29.411764705882351</v>
      </c>
      <c r="S2894" s="9" t="str">
        <f>LEFT(P2894, SEARCH("/",P2894,1)-1)</f>
        <v>theater</v>
      </c>
      <c r="T2894" s="9" t="str">
        <f>RIGHT(P2894,LEN(P2894)-SEARCH("/",P2894,1))</f>
        <v>plays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9">
        <f>(((I2895/60)/60/24)+DATE(1970,1,1)+(-5/24))</f>
        <v>42012.874999999993</v>
      </c>
      <c r="K2895">
        <v>1415644395</v>
      </c>
      <c r="L2895" s="19">
        <f>(((K2895/60)/60/24)+DATE(1970,1,1)+(-5/24))</f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5">
        <f>E2895/D2895</f>
        <v>5.0000000000000001E-3</v>
      </c>
      <c r="R2895" s="8">
        <f>E2895/N2895</f>
        <v>12.5</v>
      </c>
      <c r="S2895" s="9" t="str">
        <f>LEFT(P2895, SEARCH("/",P2895,1)-1)</f>
        <v>theater</v>
      </c>
      <c r="T2895" s="9" t="str">
        <f>RIGHT(P2895,LEN(P2895)-SEARCH("/",P2895,1))</f>
        <v>plays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9">
        <f>(((I2896/60)/60/24)+DATE(1970,1,1)+(-5/24))</f>
        <v>42097.736284722218</v>
      </c>
      <c r="K2896">
        <v>1422920415</v>
      </c>
      <c r="L2896" s="19">
        <f>(((K2896/60)/60/24)+DATE(1970,1,1)+(-5/24))</f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5">
        <f>E2896/D2896</f>
        <v>0</v>
      </c>
      <c r="R2896" s="8" t="e">
        <f>E2896/N2896</f>
        <v>#DIV/0!</v>
      </c>
      <c r="S2896" s="9" t="str">
        <f>LEFT(P2896, SEARCH("/",P2896,1)-1)</f>
        <v>theater</v>
      </c>
      <c r="T2896" s="9" t="str">
        <f>RIGHT(P2896,LEN(P2896)-SEARCH("/",P2896,1))</f>
        <v>plays</v>
      </c>
    </row>
    <row r="2897" spans="1:20" ht="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9">
        <f>(((I2897/60)/60/24)+DATE(1970,1,1)+(-5/24))</f>
        <v>41812.666666666664</v>
      </c>
      <c r="K2897">
        <v>1403356792</v>
      </c>
      <c r="L2897" s="19">
        <f>(((K2897/60)/60/24)+DATE(1970,1,1)+(-5/24))</f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5">
        <f>E2897/D2897</f>
        <v>4.5999999999999999E-2</v>
      </c>
      <c r="R2897" s="8">
        <f>E2897/N2897</f>
        <v>5.75</v>
      </c>
      <c r="S2897" s="9" t="str">
        <f>LEFT(P2897, SEARCH("/",P2897,1)-1)</f>
        <v>theater</v>
      </c>
      <c r="T2897" s="9" t="str">
        <f>RIGHT(P2897,LEN(P2897)-SEARCH("/",P2897,1))</f>
        <v>plays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9">
        <f>(((I2898/60)/60/24)+DATE(1970,1,1)+(-5/24))</f>
        <v>42716.041666666664</v>
      </c>
      <c r="K2898">
        <v>1480283321</v>
      </c>
      <c r="L2898" s="19">
        <f>(((K2898/60)/60/24)+DATE(1970,1,1)+(-5/24))</f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5">
        <f>E2898/D2898</f>
        <v>0.20833333333333334</v>
      </c>
      <c r="R2898" s="8">
        <f>E2898/N2898</f>
        <v>52.083333333333336</v>
      </c>
      <c r="S2898" s="9" t="str">
        <f>LEFT(P2898, SEARCH("/",P2898,1)-1)</f>
        <v>theater</v>
      </c>
      <c r="T2898" s="9" t="str">
        <f>RIGHT(P2898,LEN(P2898)-SEARCH("/",P2898,1))</f>
        <v>plays</v>
      </c>
    </row>
    <row r="2899" spans="1:20" ht="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9">
        <f>(((I2899/60)/60/24)+DATE(1970,1,1)+(-5/24))</f>
        <v>42288.436863425923</v>
      </c>
      <c r="K2899">
        <v>1441985458</v>
      </c>
      <c r="L2899" s="19">
        <f>(((K2899/60)/60/24)+DATE(1970,1,1)+(-5/24))</f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5">
        <f>E2899/D2899</f>
        <v>4.583333333333333E-2</v>
      </c>
      <c r="R2899" s="8">
        <f>E2899/N2899</f>
        <v>183.33333333333334</v>
      </c>
      <c r="S2899" s="9" t="str">
        <f>LEFT(P2899, SEARCH("/",P2899,1)-1)</f>
        <v>theater</v>
      </c>
      <c r="T2899" s="9" t="str">
        <f>RIGHT(P2899,LEN(P2899)-SEARCH("/",P2899,1))</f>
        <v>plays</v>
      </c>
    </row>
    <row r="2900" spans="1:20" ht="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9">
        <f>(((I2900/60)/60/24)+DATE(1970,1,1)+(-5/24))</f>
        <v>42308.456631944442</v>
      </c>
      <c r="K2900">
        <v>1443715053</v>
      </c>
      <c r="L2900" s="19">
        <f>(((K2900/60)/60/24)+DATE(1970,1,1)+(-5/24))</f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5">
        <f>E2900/D2900</f>
        <v>4.2133333333333335E-2</v>
      </c>
      <c r="R2900" s="8">
        <f>E2900/N2900</f>
        <v>26.333333333333332</v>
      </c>
      <c r="S2900" s="9" t="str">
        <f>LEFT(P2900, SEARCH("/",P2900,1)-1)</f>
        <v>theater</v>
      </c>
      <c r="T2900" s="9" t="str">
        <f>RIGHT(P2900,LEN(P2900)-SEARCH("/",P2900,1))</f>
        <v>plays</v>
      </c>
    </row>
    <row r="2901" spans="1:20" ht="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9">
        <f>(((I2901/60)/60/24)+DATE(1970,1,1)+(-5/24))</f>
        <v>42574.869884259257</v>
      </c>
      <c r="K2901">
        <v>1464141158</v>
      </c>
      <c r="L2901" s="19">
        <f>(((K2901/60)/60/24)+DATE(1970,1,1)+(-5/24))</f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5">
        <f>E2901/D2901</f>
        <v>0</v>
      </c>
      <c r="R2901" s="8" t="e">
        <f>E2901/N2901</f>
        <v>#DIV/0!</v>
      </c>
      <c r="S2901" s="9" t="str">
        <f>LEFT(P2901, SEARCH("/",P2901,1)-1)</f>
        <v>theater</v>
      </c>
      <c r="T2901" s="9" t="str">
        <f>RIGHT(P2901,LEN(P2901)-SEARCH("/",P2901,1))</f>
        <v>plays</v>
      </c>
    </row>
    <row r="2902" spans="1:20" ht="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9">
        <f>(((I2902/60)/60/24)+DATE(1970,1,1)+(-5/24))</f>
        <v>41860.025833333333</v>
      </c>
      <c r="K2902">
        <v>1404970632</v>
      </c>
      <c r="L2902" s="19">
        <f>(((K2902/60)/60/24)+DATE(1970,1,1)+(-5/24))</f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5">
        <f>E2902/D2902</f>
        <v>0.61909090909090914</v>
      </c>
      <c r="R2902" s="8">
        <f>E2902/N2902</f>
        <v>486.42857142857144</v>
      </c>
      <c r="S2902" s="9" t="str">
        <f>LEFT(P2902, SEARCH("/",P2902,1)-1)</f>
        <v>theater</v>
      </c>
      <c r="T2902" s="9" t="str">
        <f>RIGHT(P2902,LEN(P2902)-SEARCH("/",P2902,1))</f>
        <v>plays</v>
      </c>
    </row>
    <row r="2903" spans="1:20" ht="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9">
        <f>(((I2903/60)/60/24)+DATE(1970,1,1)+(-5/24))</f>
        <v>42042.696053240739</v>
      </c>
      <c r="K2903">
        <v>1418161339</v>
      </c>
      <c r="L2903" s="19">
        <f>(((K2903/60)/60/24)+DATE(1970,1,1)+(-5/24))</f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5">
        <f>E2903/D2903</f>
        <v>8.0000000000000002E-3</v>
      </c>
      <c r="R2903" s="8">
        <f>E2903/N2903</f>
        <v>3</v>
      </c>
      <c r="S2903" s="9" t="str">
        <f>LEFT(P2903, SEARCH("/",P2903,1)-1)</f>
        <v>theater</v>
      </c>
      <c r="T2903" s="9" t="str">
        <f>RIGHT(P2903,LEN(P2903)-SEARCH("/",P2903,1))</f>
        <v>plays</v>
      </c>
    </row>
    <row r="2904" spans="1:20" ht="30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9">
        <f>(((I2904/60)/60/24)+DATE(1970,1,1)+(-5/24))</f>
        <v>42240.231435185182</v>
      </c>
      <c r="K2904">
        <v>1437820396</v>
      </c>
      <c r="L2904" s="19">
        <f>(((K2904/60)/60/24)+DATE(1970,1,1)+(-5/24))</f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5">
        <f>E2904/D2904</f>
        <v>1.6666666666666666E-4</v>
      </c>
      <c r="R2904" s="8">
        <f>E2904/N2904</f>
        <v>25</v>
      </c>
      <c r="S2904" s="9" t="str">
        <f>LEFT(P2904, SEARCH("/",P2904,1)-1)</f>
        <v>theater</v>
      </c>
      <c r="T2904" s="9" t="str">
        <f>RIGHT(P2904,LEN(P2904)-SEARCH("/",P2904,1))</f>
        <v>plays</v>
      </c>
    </row>
    <row r="2905" spans="1:20" ht="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9">
        <f>(((I2905/60)/60/24)+DATE(1970,1,1)+(-5/24))</f>
        <v>42255.95854166666</v>
      </c>
      <c r="K2905">
        <v>1436587218</v>
      </c>
      <c r="L2905" s="19">
        <f>(((K2905/60)/60/24)+DATE(1970,1,1)+(-5/24))</f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5">
        <f>E2905/D2905</f>
        <v>7.7999999999999996E-3</v>
      </c>
      <c r="R2905" s="8">
        <f>E2905/N2905</f>
        <v>9.75</v>
      </c>
      <c r="S2905" s="9" t="str">
        <f>LEFT(P2905, SEARCH("/",P2905,1)-1)</f>
        <v>theater</v>
      </c>
      <c r="T2905" s="9" t="str">
        <f>RIGHT(P2905,LEN(P2905)-SEARCH("/",P2905,1))</f>
        <v>plays</v>
      </c>
    </row>
    <row r="2906" spans="1:20" ht="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9">
        <f>(((I2906/60)/60/24)+DATE(1970,1,1)+(-5/24))</f>
        <v>41952.291666666664</v>
      </c>
      <c r="K2906">
        <v>1414538031</v>
      </c>
      <c r="L2906" s="19">
        <f>(((K2906/60)/60/24)+DATE(1970,1,1)+(-5/24))</f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5">
        <f>E2906/D2906</f>
        <v>0.05</v>
      </c>
      <c r="R2906" s="8">
        <f>E2906/N2906</f>
        <v>18.75</v>
      </c>
      <c r="S2906" s="9" t="str">
        <f>LEFT(P2906, SEARCH("/",P2906,1)-1)</f>
        <v>theater</v>
      </c>
      <c r="T2906" s="9" t="str">
        <f>RIGHT(P2906,LEN(P2906)-SEARCH("/",P2906,1))</f>
        <v>plays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9">
        <f>(((I2907/60)/60/24)+DATE(1970,1,1)+(-5/24))</f>
        <v>42619.848530092589</v>
      </c>
      <c r="K2907">
        <v>1472001713</v>
      </c>
      <c r="L2907" s="19">
        <f>(((K2907/60)/60/24)+DATE(1970,1,1)+(-5/24))</f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5">
        <f>E2907/D2907</f>
        <v>0.17771428571428571</v>
      </c>
      <c r="R2907" s="8">
        <f>E2907/N2907</f>
        <v>36.588235294117645</v>
      </c>
      <c r="S2907" s="9" t="str">
        <f>LEFT(P2907, SEARCH("/",P2907,1)-1)</f>
        <v>theater</v>
      </c>
      <c r="T2907" s="9" t="str">
        <f>RIGHT(P2907,LEN(P2907)-SEARCH("/",P2907,1))</f>
        <v>plays</v>
      </c>
    </row>
    <row r="2908" spans="1:20" ht="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9">
        <f>(((I2908/60)/60/24)+DATE(1970,1,1)+(-5/24))</f>
        <v>42216.833333333336</v>
      </c>
      <c r="K2908">
        <v>1436888066</v>
      </c>
      <c r="L2908" s="19">
        <f>(((K2908/60)/60/24)+DATE(1970,1,1)+(-5/24))</f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5">
        <f>E2908/D2908</f>
        <v>9.4166666666666662E-2</v>
      </c>
      <c r="R2908" s="8">
        <f>E2908/N2908</f>
        <v>80.714285714285708</v>
      </c>
      <c r="S2908" s="9" t="str">
        <f>LEFT(P2908, SEARCH("/",P2908,1)-1)</f>
        <v>theater</v>
      </c>
      <c r="T2908" s="9" t="str">
        <f>RIGHT(P2908,LEN(P2908)-SEARCH("/",P2908,1))</f>
        <v>plays</v>
      </c>
    </row>
    <row r="2909" spans="1:20" ht="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9">
        <f>(((I2909/60)/60/24)+DATE(1970,1,1)+(-5/24))</f>
        <v>42504.669409722213</v>
      </c>
      <c r="K2909">
        <v>1458075837</v>
      </c>
      <c r="L2909" s="19">
        <f>(((K2909/60)/60/24)+DATE(1970,1,1)+(-5/24))</f>
        <v>42444.669409722213</v>
      </c>
      <c r="M2909" t="b">
        <v>0</v>
      </c>
      <c r="N2909">
        <v>2</v>
      </c>
      <c r="O2909" t="b">
        <v>0</v>
      </c>
      <c r="P2909" t="s">
        <v>8271</v>
      </c>
      <c r="Q2909" s="5">
        <f>E2909/D2909</f>
        <v>8.0000000000000004E-4</v>
      </c>
      <c r="R2909" s="8">
        <f>E2909/N2909</f>
        <v>1</v>
      </c>
      <c r="S2909" s="9" t="str">
        <f>LEFT(P2909, SEARCH("/",P2909,1)-1)</f>
        <v>theater</v>
      </c>
      <c r="T2909" s="9" t="str">
        <f>RIGHT(P2909,LEN(P2909)-SEARCH("/",P2909,1))</f>
        <v>plays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9">
        <f>(((I2910/60)/60/24)+DATE(1970,1,1)+(-5/24))</f>
        <v>42529.523368055547</v>
      </c>
      <c r="K2910">
        <v>1462815219</v>
      </c>
      <c r="L2910" s="19">
        <f>(((K2910/60)/60/24)+DATE(1970,1,1)+(-5/24))</f>
        <v>42499.523368055547</v>
      </c>
      <c r="M2910" t="b">
        <v>0</v>
      </c>
      <c r="N2910">
        <v>5</v>
      </c>
      <c r="O2910" t="b">
        <v>0</v>
      </c>
      <c r="P2910" t="s">
        <v>8271</v>
      </c>
      <c r="Q2910" s="5">
        <f>E2910/D2910</f>
        <v>2.75E-2</v>
      </c>
      <c r="R2910" s="8">
        <f>E2910/N2910</f>
        <v>52.8</v>
      </c>
      <c r="S2910" s="9" t="str">
        <f>LEFT(P2910, SEARCH("/",P2910,1)-1)</f>
        <v>theater</v>
      </c>
      <c r="T2910" s="9" t="str">
        <f>RIGHT(P2910,LEN(P2910)-SEARCH("/",P2910,1))</f>
        <v>plays</v>
      </c>
    </row>
    <row r="2911" spans="1:20" ht="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9">
        <f>(((I2911/60)/60/24)+DATE(1970,1,1)+(-5/24))</f>
        <v>41968.615277777775</v>
      </c>
      <c r="K2911">
        <v>1413527001</v>
      </c>
      <c r="L2911" s="19">
        <f>(((K2911/60)/60/24)+DATE(1970,1,1)+(-5/24))</f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5">
        <f>E2911/D2911</f>
        <v>1.1111111111111112E-4</v>
      </c>
      <c r="R2911" s="8">
        <f>E2911/N2911</f>
        <v>20</v>
      </c>
      <c r="S2911" s="9" t="str">
        <f>LEFT(P2911, SEARCH("/",P2911,1)-1)</f>
        <v>theater</v>
      </c>
      <c r="T2911" s="9" t="str">
        <f>RIGHT(P2911,LEN(P2911)-SEARCH("/",P2911,1))</f>
        <v>plays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9">
        <f>(((I2912/60)/60/24)+DATE(1970,1,1)+(-5/24))</f>
        <v>42167.632951388885</v>
      </c>
      <c r="K2912">
        <v>1428955887</v>
      </c>
      <c r="L2912" s="19">
        <f>(((K2912/60)/60/24)+DATE(1970,1,1)+(-5/24))</f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5">
        <f>E2912/D2912</f>
        <v>3.3333333333333335E-5</v>
      </c>
      <c r="R2912" s="8">
        <f>E2912/N2912</f>
        <v>1</v>
      </c>
      <c r="S2912" s="9" t="str">
        <f>LEFT(P2912, SEARCH("/",P2912,1)-1)</f>
        <v>theater</v>
      </c>
      <c r="T2912" s="9" t="str">
        <f>RIGHT(P2912,LEN(P2912)-SEARCH("/",P2912,1))</f>
        <v>plays</v>
      </c>
    </row>
    <row r="2913" spans="1:20" ht="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9">
        <f>(((I2913/60)/60/24)+DATE(1970,1,1)+(-5/24))</f>
        <v>42182.560486111113</v>
      </c>
      <c r="K2913">
        <v>1431973626</v>
      </c>
      <c r="L2913" s="19">
        <f>(((K2913/60)/60/24)+DATE(1970,1,1)+(-5/24))</f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5">
        <f>E2913/D2913</f>
        <v>0.36499999999999999</v>
      </c>
      <c r="R2913" s="8">
        <f>E2913/N2913</f>
        <v>46.928571428571431</v>
      </c>
      <c r="S2913" s="9" t="str">
        <f>LEFT(P2913, SEARCH("/",P2913,1)-1)</f>
        <v>theater</v>
      </c>
      <c r="T2913" s="9" t="str">
        <f>RIGHT(P2913,LEN(P2913)-SEARCH("/",P2913,1))</f>
        <v>plays</v>
      </c>
    </row>
    <row r="2914" spans="1:20" ht="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9">
        <f>(((I2914/60)/60/24)+DATE(1970,1,1)+(-5/24))</f>
        <v>42383.923310185179</v>
      </c>
      <c r="K2914">
        <v>1450235374</v>
      </c>
      <c r="L2914" s="19">
        <f>(((K2914/60)/60/24)+DATE(1970,1,1)+(-5/24))</f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5">
        <f>E2914/D2914</f>
        <v>0.14058171745152354</v>
      </c>
      <c r="R2914" s="8">
        <f>E2914/N2914</f>
        <v>78.07692307692308</v>
      </c>
      <c r="S2914" s="9" t="str">
        <f>LEFT(P2914, SEARCH("/",P2914,1)-1)</f>
        <v>theater</v>
      </c>
      <c r="T2914" s="9" t="str">
        <f>RIGHT(P2914,LEN(P2914)-SEARCH("/",P2914,1))</f>
        <v>plays</v>
      </c>
    </row>
    <row r="2915" spans="1:20" ht="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9">
        <f>(((I2915/60)/60/24)+DATE(1970,1,1)+(-5/24))</f>
        <v>41888.714571759258</v>
      </c>
      <c r="K2915">
        <v>1404857339</v>
      </c>
      <c r="L2915" s="19">
        <f>(((K2915/60)/60/24)+DATE(1970,1,1)+(-5/24))</f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5">
        <f>E2915/D2915</f>
        <v>2.0000000000000001E-4</v>
      </c>
      <c r="R2915" s="8">
        <f>E2915/N2915</f>
        <v>1</v>
      </c>
      <c r="S2915" s="9" t="str">
        <f>LEFT(P2915, SEARCH("/",P2915,1)-1)</f>
        <v>theater</v>
      </c>
      <c r="T2915" s="9" t="str">
        <f>RIGHT(P2915,LEN(P2915)-SEARCH("/",P2915,1))</f>
        <v>plays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9">
        <f>(((I2916/60)/60/24)+DATE(1970,1,1)+(-5/24))</f>
        <v>42077.657337962963</v>
      </c>
      <c r="K2916">
        <v>1421185594</v>
      </c>
      <c r="L2916" s="19">
        <f>(((K2916/60)/60/24)+DATE(1970,1,1)+(-5/24))</f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5">
        <f>E2916/D2916</f>
        <v>4.0000000000000003E-5</v>
      </c>
      <c r="R2916" s="8">
        <f>E2916/N2916</f>
        <v>1</v>
      </c>
      <c r="S2916" s="9" t="str">
        <f>LEFT(P2916, SEARCH("/",P2916,1)-1)</f>
        <v>theater</v>
      </c>
      <c r="T2916" s="9" t="str">
        <f>RIGHT(P2916,LEN(P2916)-SEARCH("/",P2916,1))</f>
        <v>plays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9">
        <f>(((I2917/60)/60/24)+DATE(1970,1,1)+(-5/24))</f>
        <v>42445.1480324074</v>
      </c>
      <c r="K2917">
        <v>1455528790</v>
      </c>
      <c r="L2917" s="19">
        <f>(((K2917/60)/60/24)+DATE(1970,1,1)+(-5/24))</f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5">
        <f>E2917/D2917</f>
        <v>0.61099999999999999</v>
      </c>
      <c r="R2917" s="8">
        <f>E2917/N2917</f>
        <v>203.66666666666666</v>
      </c>
      <c r="S2917" s="9" t="str">
        <f>LEFT(P2917, SEARCH("/",P2917,1)-1)</f>
        <v>theater</v>
      </c>
      <c r="T2917" s="9" t="str">
        <f>RIGHT(P2917,LEN(P2917)-SEARCH("/",P2917,1))</f>
        <v>plays</v>
      </c>
    </row>
    <row r="2918" spans="1:20" ht="30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9">
        <f>(((I2918/60)/60/24)+DATE(1970,1,1)+(-5/24))</f>
        <v>41778.268391203703</v>
      </c>
      <c r="K2918">
        <v>1398511589</v>
      </c>
      <c r="L2918" s="19">
        <f>(((K2918/60)/60/24)+DATE(1970,1,1)+(-5/24))</f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5">
        <f>E2918/D2918</f>
        <v>7.8378378378378383E-2</v>
      </c>
      <c r="R2918" s="8">
        <f>E2918/N2918</f>
        <v>20.714285714285715</v>
      </c>
      <c r="S2918" s="9" t="str">
        <f>LEFT(P2918, SEARCH("/",P2918,1)-1)</f>
        <v>theater</v>
      </c>
      <c r="T2918" s="9" t="str">
        <f>RIGHT(P2918,LEN(P2918)-SEARCH("/",P2918,1))</f>
        <v>plays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9">
        <f>(((I2919/60)/60/24)+DATE(1970,1,1)+(-5/24))</f>
        <v>42263.026006944441</v>
      </c>
      <c r="K2919">
        <v>1440826647</v>
      </c>
      <c r="L2919" s="19">
        <f>(((K2919/60)/60/24)+DATE(1970,1,1)+(-5/24))</f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5">
        <f>E2919/D2919</f>
        <v>0.2185</v>
      </c>
      <c r="R2919" s="8">
        <f>E2919/N2919</f>
        <v>48.555555555555557</v>
      </c>
      <c r="S2919" s="9" t="str">
        <f>LEFT(P2919, SEARCH("/",P2919,1)-1)</f>
        <v>theater</v>
      </c>
      <c r="T2919" s="9" t="str">
        <f>RIGHT(P2919,LEN(P2919)-SEARCH("/",P2919,1))</f>
        <v>plays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9">
        <f>(((I2920/60)/60/24)+DATE(1970,1,1)+(-5/24))</f>
        <v>42306.421377314815</v>
      </c>
      <c r="K2920">
        <v>1443712007</v>
      </c>
      <c r="L2920" s="19">
        <f>(((K2920/60)/60/24)+DATE(1970,1,1)+(-5/24))</f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5">
        <f>E2920/D2920</f>
        <v>0.27239999999999998</v>
      </c>
      <c r="R2920" s="8">
        <f>E2920/N2920</f>
        <v>68.099999999999994</v>
      </c>
      <c r="S2920" s="9" t="str">
        <f>LEFT(P2920, SEARCH("/",P2920,1)-1)</f>
        <v>theater</v>
      </c>
      <c r="T2920" s="9" t="str">
        <f>RIGHT(P2920,LEN(P2920)-SEARCH("/",P2920,1))</f>
        <v>plays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9">
        <f>(((I2921/60)/60/24)+DATE(1970,1,1)+(-5/24))</f>
        <v>41856.411215277774</v>
      </c>
      <c r="K2921">
        <v>1404658329</v>
      </c>
      <c r="L2921" s="19">
        <f>(((K2921/60)/60/24)+DATE(1970,1,1)+(-5/24))</f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5">
        <f>E2921/D2921</f>
        <v>8.5000000000000006E-2</v>
      </c>
      <c r="R2921" s="8">
        <f>E2921/N2921</f>
        <v>8.5</v>
      </c>
      <c r="S2921" s="9" t="str">
        <f>LEFT(P2921, SEARCH("/",P2921,1)-1)</f>
        <v>theater</v>
      </c>
      <c r="T2921" s="9" t="str">
        <f>RIGHT(P2921,LEN(P2921)-SEARCH("/",P2921,1))</f>
        <v>plays</v>
      </c>
    </row>
    <row r="2922" spans="1:20" ht="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9">
        <f>(((I2922/60)/60/24)+DATE(1970,1,1)+(-5/24))</f>
        <v>42088.54247685185</v>
      </c>
      <c r="K2922">
        <v>1424718070</v>
      </c>
      <c r="L2922" s="19">
        <f>(((K2922/60)/60/24)+DATE(1970,1,1)+(-5/24))</f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5">
        <f>E2922/D2922</f>
        <v>0.26840000000000003</v>
      </c>
      <c r="R2922" s="8">
        <f>E2922/N2922</f>
        <v>51.615384615384613</v>
      </c>
      <c r="S2922" s="9" t="str">
        <f>LEFT(P2922, SEARCH("/",P2922,1)-1)</f>
        <v>theater</v>
      </c>
      <c r="T2922" s="9" t="str">
        <f>RIGHT(P2922,LEN(P2922)-SEARCH("/",P2922,1))</f>
        <v>plays</v>
      </c>
    </row>
    <row r="2923" spans="1:20" ht="30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9">
        <f>(((I2923/60)/60/24)+DATE(1970,1,1)+(-5/24))</f>
        <v>41907.678287037037</v>
      </c>
      <c r="K2923">
        <v>1409087804</v>
      </c>
      <c r="L2923" s="19">
        <f>(((K2923/60)/60/24)+DATE(1970,1,1)+(-5/24))</f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5">
        <f>E2923/D2923</f>
        <v>1.29</v>
      </c>
      <c r="R2923" s="8">
        <f>E2923/N2923</f>
        <v>43</v>
      </c>
      <c r="S2923" s="9" t="str">
        <f>LEFT(P2923, SEARCH("/",P2923,1)-1)</f>
        <v>theater</v>
      </c>
      <c r="T2923" s="9" t="str">
        <f>RIGHT(P2923,LEN(P2923)-SEARCH("/",P2923,1))</f>
        <v>musical</v>
      </c>
    </row>
    <row r="2924" spans="1:20" ht="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9">
        <f>(((I2924/60)/60/24)+DATE(1970,1,1)+(-5/24))</f>
        <v>42142.665821759256</v>
      </c>
      <c r="K2924">
        <v>1428094727</v>
      </c>
      <c r="L2924" s="19">
        <f>(((K2924/60)/60/24)+DATE(1970,1,1)+(-5/24))</f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5">
        <f>E2924/D2924</f>
        <v>1</v>
      </c>
      <c r="R2924" s="8">
        <f>E2924/N2924</f>
        <v>83.333333333333329</v>
      </c>
      <c r="S2924" s="9" t="str">
        <f>LEFT(P2924, SEARCH("/",P2924,1)-1)</f>
        <v>theater</v>
      </c>
      <c r="T2924" s="9" t="str">
        <f>RIGHT(P2924,LEN(P2924)-SEARCH("/",P2924,1))</f>
        <v>musical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9">
        <f>(((I2925/60)/60/24)+DATE(1970,1,1)+(-5/24))</f>
        <v>42027.916666666664</v>
      </c>
      <c r="K2925">
        <v>1420774779</v>
      </c>
      <c r="L2925" s="19">
        <f>(((K2925/60)/60/24)+DATE(1970,1,1)+(-5/24))</f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5">
        <f>E2925/D2925</f>
        <v>1</v>
      </c>
      <c r="R2925" s="8">
        <f>E2925/N2925</f>
        <v>30</v>
      </c>
      <c r="S2925" s="9" t="str">
        <f>LEFT(P2925, SEARCH("/",P2925,1)-1)</f>
        <v>theater</v>
      </c>
      <c r="T2925" s="9" t="str">
        <f>RIGHT(P2925,LEN(P2925)-SEARCH("/",P2925,1))</f>
        <v>musical</v>
      </c>
    </row>
    <row r="2926" spans="1:20" ht="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9">
        <f>(((I2926/60)/60/24)+DATE(1970,1,1)+(-5/24))</f>
        <v>42132.957638888889</v>
      </c>
      <c r="K2926">
        <v>1428585710</v>
      </c>
      <c r="L2926" s="19">
        <f>(((K2926/60)/60/24)+DATE(1970,1,1)+(-5/24))</f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5">
        <f>E2926/D2926</f>
        <v>1.032</v>
      </c>
      <c r="R2926" s="8">
        <f>E2926/N2926</f>
        <v>175.51020408163265</v>
      </c>
      <c r="S2926" s="9" t="str">
        <f>LEFT(P2926, SEARCH("/",P2926,1)-1)</f>
        <v>theater</v>
      </c>
      <c r="T2926" s="9" t="str">
        <f>RIGHT(P2926,LEN(P2926)-SEARCH("/",P2926,1))</f>
        <v>musical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9">
        <f>(((I2927/60)/60/24)+DATE(1970,1,1)+(-5/24))</f>
        <v>41893.375787037032</v>
      </c>
      <c r="K2927">
        <v>1407852068</v>
      </c>
      <c r="L2927" s="19">
        <f>(((K2927/60)/60/24)+DATE(1970,1,1)+(-5/24))</f>
        <v>41863.375787037032</v>
      </c>
      <c r="M2927" t="b">
        <v>0</v>
      </c>
      <c r="N2927">
        <v>199</v>
      </c>
      <c r="O2927" t="b">
        <v>1</v>
      </c>
      <c r="P2927" t="s">
        <v>8305</v>
      </c>
      <c r="Q2927" s="5">
        <f>E2927/D2927</f>
        <v>1.0244597777777777</v>
      </c>
      <c r="R2927" s="8">
        <f>E2927/N2927</f>
        <v>231.66175879396985</v>
      </c>
      <c r="S2927" s="9" t="str">
        <f>LEFT(P2927, SEARCH("/",P2927,1)-1)</f>
        <v>theater</v>
      </c>
      <c r="T2927" s="9" t="str">
        <f>RIGHT(P2927,LEN(P2927)-SEARCH("/",P2927,1))</f>
        <v>musical</v>
      </c>
    </row>
    <row r="2928" spans="1:20" ht="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9">
        <f>(((I2928/60)/60/24)+DATE(1970,1,1)+(-5/24))</f>
        <v>42058.557627314811</v>
      </c>
      <c r="K2928">
        <v>1423506179</v>
      </c>
      <c r="L2928" s="19">
        <f>(((K2928/60)/60/24)+DATE(1970,1,1)+(-5/24))</f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5">
        <f>E2928/D2928</f>
        <v>1.25</v>
      </c>
      <c r="R2928" s="8">
        <f>E2928/N2928</f>
        <v>75</v>
      </c>
      <c r="S2928" s="9" t="str">
        <f>LEFT(P2928, SEARCH("/",P2928,1)-1)</f>
        <v>theater</v>
      </c>
      <c r="T2928" s="9" t="str">
        <f>RIGHT(P2928,LEN(P2928)-SEARCH("/",P2928,1))</f>
        <v>musical</v>
      </c>
    </row>
    <row r="2929" spans="1:20" ht="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9">
        <f>(((I2929/60)/60/24)+DATE(1970,1,1)+(-5/24))</f>
        <v>41835</v>
      </c>
      <c r="K2929">
        <v>1402934629</v>
      </c>
      <c r="L2929" s="19">
        <f>(((K2929/60)/60/24)+DATE(1970,1,1)+(-5/24))</f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5">
        <f>E2929/D2929</f>
        <v>1.3083333333333333</v>
      </c>
      <c r="R2929" s="8">
        <f>E2929/N2929</f>
        <v>112.14285714285714</v>
      </c>
      <c r="S2929" s="9" t="str">
        <f>LEFT(P2929, SEARCH("/",P2929,1)-1)</f>
        <v>theater</v>
      </c>
      <c r="T2929" s="9" t="str">
        <f>RIGHT(P2929,LEN(P2929)-SEARCH("/",P2929,1))</f>
        <v>musical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9">
        <f>(((I2930/60)/60/24)+DATE(1970,1,1)+(-5/24))</f>
        <v>42433.789884259262</v>
      </c>
      <c r="K2930">
        <v>1454543846</v>
      </c>
      <c r="L2930" s="19">
        <f>(((K2930/60)/60/24)+DATE(1970,1,1)+(-5/24))</f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5">
        <f>E2930/D2930</f>
        <v>1</v>
      </c>
      <c r="R2930" s="8">
        <f>E2930/N2930</f>
        <v>41.666666666666664</v>
      </c>
      <c r="S2930" s="9" t="str">
        <f>LEFT(P2930, SEARCH("/",P2930,1)-1)</f>
        <v>theater</v>
      </c>
      <c r="T2930" s="9" t="str">
        <f>RIGHT(P2930,LEN(P2930)-SEARCH("/",P2930,1))</f>
        <v>musical</v>
      </c>
    </row>
    <row r="2931" spans="1:20" ht="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9">
        <f>(((I2931/60)/60/24)+DATE(1970,1,1)+(-5/24))</f>
        <v>41784.355995370366</v>
      </c>
      <c r="K2931">
        <v>1398432758</v>
      </c>
      <c r="L2931" s="19">
        <f>(((K2931/60)/60/24)+DATE(1970,1,1)+(-5/24))</f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5">
        <f>E2931/D2931</f>
        <v>1.02069375</v>
      </c>
      <c r="R2931" s="8">
        <f>E2931/N2931</f>
        <v>255.17343750000001</v>
      </c>
      <c r="S2931" s="9" t="str">
        <f>LEFT(P2931, SEARCH("/",P2931,1)-1)</f>
        <v>theater</v>
      </c>
      <c r="T2931" s="9" t="str">
        <f>RIGHT(P2931,LEN(P2931)-SEARCH("/",P2931,1))</f>
        <v>musical</v>
      </c>
    </row>
    <row r="2932" spans="1:20" ht="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9">
        <f>(((I2932/60)/60/24)+DATE(1970,1,1)+(-5/24))</f>
        <v>42131.375740740739</v>
      </c>
      <c r="K2932">
        <v>1428415264</v>
      </c>
      <c r="L2932" s="19">
        <f>(((K2932/60)/60/24)+DATE(1970,1,1)+(-5/24))</f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5">
        <f>E2932/D2932</f>
        <v>1.0092000000000001</v>
      </c>
      <c r="R2932" s="8">
        <f>E2932/N2932</f>
        <v>162.7741935483871</v>
      </c>
      <c r="S2932" s="9" t="str">
        <f>LEFT(P2932, SEARCH("/",P2932,1)-1)</f>
        <v>theater</v>
      </c>
      <c r="T2932" s="9" t="str">
        <f>RIGHT(P2932,LEN(P2932)-SEARCH("/",P2932,1))</f>
        <v>musical</v>
      </c>
    </row>
    <row r="2933" spans="1:20" ht="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9">
        <f>(((I2933/60)/60/24)+DATE(1970,1,1)+(-5/24))</f>
        <v>41897.047222222223</v>
      </c>
      <c r="K2933">
        <v>1408604363</v>
      </c>
      <c r="L2933" s="19">
        <f>(((K2933/60)/60/24)+DATE(1970,1,1)+(-5/24))</f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5">
        <f>E2933/D2933</f>
        <v>1.06</v>
      </c>
      <c r="R2933" s="8">
        <f>E2933/N2933</f>
        <v>88.333333333333329</v>
      </c>
      <c r="S2933" s="9" t="str">
        <f>LEFT(P2933, SEARCH("/",P2933,1)-1)</f>
        <v>theater</v>
      </c>
      <c r="T2933" s="9" t="str">
        <f>RIGHT(P2933,LEN(P2933)-SEARCH("/",P2933,1))</f>
        <v>musical</v>
      </c>
    </row>
    <row r="2934" spans="1:20" ht="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9">
        <f>(((I2934/60)/60/24)+DATE(1970,1,1)+(-5/24))</f>
        <v>42056.249999999993</v>
      </c>
      <c r="K2934">
        <v>1421812637</v>
      </c>
      <c r="L2934" s="19">
        <f>(((K2934/60)/60/24)+DATE(1970,1,1)+(-5/24))</f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5">
        <f>E2934/D2934</f>
        <v>1.0509677419354839</v>
      </c>
      <c r="R2934" s="8">
        <f>E2934/N2934</f>
        <v>85.736842105263165</v>
      </c>
      <c r="S2934" s="9" t="str">
        <f>LEFT(P2934, SEARCH("/",P2934,1)-1)</f>
        <v>theater</v>
      </c>
      <c r="T2934" s="9" t="str">
        <f>RIGHT(P2934,LEN(P2934)-SEARCH("/",P2934,1))</f>
        <v>musical</v>
      </c>
    </row>
    <row r="2935" spans="1:20" ht="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9">
        <f>(((I2935/60)/60/24)+DATE(1970,1,1)+(-5/24))</f>
        <v>42525.748298611106</v>
      </c>
      <c r="K2935">
        <v>1462489053</v>
      </c>
      <c r="L2935" s="19">
        <f>(((K2935/60)/60/24)+DATE(1970,1,1)+(-5/24))</f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5">
        <f>E2935/D2935</f>
        <v>1.0276000000000001</v>
      </c>
      <c r="R2935" s="8">
        <f>E2935/N2935</f>
        <v>47.574074074074076</v>
      </c>
      <c r="S2935" s="9" t="str">
        <f>LEFT(P2935, SEARCH("/",P2935,1)-1)</f>
        <v>theater</v>
      </c>
      <c r="T2935" s="9" t="str">
        <f>RIGHT(P2935,LEN(P2935)-SEARCH("/",P2935,1))</f>
        <v>musical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9">
        <f>(((I2936/60)/60/24)+DATE(1970,1,1)+(-5/24))</f>
        <v>41805.427824074075</v>
      </c>
      <c r="K2936">
        <v>1400253364</v>
      </c>
      <c r="L2936" s="19">
        <f>(((K2936/60)/60/24)+DATE(1970,1,1)+(-5/24))</f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5">
        <f>E2936/D2936</f>
        <v>1.08</v>
      </c>
      <c r="R2936" s="8">
        <f>E2936/N2936</f>
        <v>72.972972972972968</v>
      </c>
      <c r="S2936" s="9" t="str">
        <f>LEFT(P2936, SEARCH("/",P2936,1)-1)</f>
        <v>theater</v>
      </c>
      <c r="T2936" s="9" t="str">
        <f>RIGHT(P2936,LEN(P2936)-SEARCH("/",P2936,1))</f>
        <v>musical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9">
        <f>(((I2937/60)/60/24)+DATE(1970,1,1)+(-5/24))</f>
        <v>42611.499999999993</v>
      </c>
      <c r="K2937">
        <v>1467468008</v>
      </c>
      <c r="L2937" s="19">
        <f>(((K2937/60)/60/24)+DATE(1970,1,1)+(-5/24))</f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5">
        <f>E2937/D2937</f>
        <v>1.0088571428571429</v>
      </c>
      <c r="R2937" s="8">
        <f>E2937/N2937</f>
        <v>90.538461538461533</v>
      </c>
      <c r="S2937" s="9" t="str">
        <f>LEFT(P2937, SEARCH("/",P2937,1)-1)</f>
        <v>theater</v>
      </c>
      <c r="T2937" s="9" t="str">
        <f>RIGHT(P2937,LEN(P2937)-SEARCH("/",P2937,1))</f>
        <v>musical</v>
      </c>
    </row>
    <row r="2938" spans="1:20" ht="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9">
        <f>(((I2938/60)/60/24)+DATE(1970,1,1)+(-5/24))</f>
        <v>41924.999305555553</v>
      </c>
      <c r="K2938">
        <v>1412091423</v>
      </c>
      <c r="L2938" s="19">
        <f>(((K2938/60)/60/24)+DATE(1970,1,1)+(-5/24))</f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5">
        <f>E2938/D2938</f>
        <v>1.28</v>
      </c>
      <c r="R2938" s="8">
        <f>E2938/N2938</f>
        <v>37.647058823529413</v>
      </c>
      <c r="S2938" s="9" t="str">
        <f>LEFT(P2938, SEARCH("/",P2938,1)-1)</f>
        <v>theater</v>
      </c>
      <c r="T2938" s="9" t="str">
        <f>RIGHT(P2938,LEN(P2938)-SEARCH("/",P2938,1))</f>
        <v>musical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9">
        <f>(((I2939/60)/60/24)+DATE(1970,1,1)+(-5/24))</f>
        <v>41833.248993055553</v>
      </c>
      <c r="K2939">
        <v>1402657113</v>
      </c>
      <c r="L2939" s="19">
        <f>(((K2939/60)/60/24)+DATE(1970,1,1)+(-5/24))</f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5">
        <f>E2939/D2939</f>
        <v>1.3333333333333333</v>
      </c>
      <c r="R2939" s="8">
        <f>E2939/N2939</f>
        <v>36.363636363636367</v>
      </c>
      <c r="S2939" s="9" t="str">
        <f>LEFT(P2939, SEARCH("/",P2939,1)-1)</f>
        <v>theater</v>
      </c>
      <c r="T2939" s="9" t="str">
        <f>RIGHT(P2939,LEN(P2939)-SEARCH("/",P2939,1))</f>
        <v>musical</v>
      </c>
    </row>
    <row r="2940" spans="1:20" ht="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9">
        <f>(((I2940/60)/60/24)+DATE(1970,1,1)+(-5/24))</f>
        <v>42034.495532407404</v>
      </c>
      <c r="K2940">
        <v>1420044814</v>
      </c>
      <c r="L2940" s="19">
        <f>(((K2940/60)/60/24)+DATE(1970,1,1)+(-5/24))</f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5">
        <f>E2940/D2940</f>
        <v>1.0137499999999999</v>
      </c>
      <c r="R2940" s="8">
        <f>E2940/N2940</f>
        <v>126.71875</v>
      </c>
      <c r="S2940" s="9" t="str">
        <f>LEFT(P2940, SEARCH("/",P2940,1)-1)</f>
        <v>theater</v>
      </c>
      <c r="T2940" s="9" t="str">
        <f>RIGHT(P2940,LEN(P2940)-SEARCH("/",P2940,1))</f>
        <v>musical</v>
      </c>
    </row>
    <row r="2941" spans="1:20" ht="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9">
        <f>(((I2941/60)/60/24)+DATE(1970,1,1)+(-5/24))</f>
        <v>41878.833333333328</v>
      </c>
      <c r="K2941">
        <v>1406316312</v>
      </c>
      <c r="L2941" s="19">
        <f>(((K2941/60)/60/24)+DATE(1970,1,1)+(-5/24))</f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5">
        <f>E2941/D2941</f>
        <v>1.0287500000000001</v>
      </c>
      <c r="R2941" s="8">
        <f>E2941/N2941</f>
        <v>329.2</v>
      </c>
      <c r="S2941" s="9" t="str">
        <f>LEFT(P2941, SEARCH("/",P2941,1)-1)</f>
        <v>theater</v>
      </c>
      <c r="T2941" s="9" t="str">
        <f>RIGHT(P2941,LEN(P2941)-SEARCH("/",P2941,1))</f>
        <v>musical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9">
        <f>(((I2942/60)/60/24)+DATE(1970,1,1)+(-5/24))</f>
        <v>42022.565023148149</v>
      </c>
      <c r="K2942">
        <v>1418150018</v>
      </c>
      <c r="L2942" s="19">
        <f>(((K2942/60)/60/24)+DATE(1970,1,1)+(-5/24))</f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5">
        <f>E2942/D2942</f>
        <v>1.0724</v>
      </c>
      <c r="R2942" s="8">
        <f>E2942/N2942</f>
        <v>81.242424242424249</v>
      </c>
      <c r="S2942" s="9" t="str">
        <f>LEFT(P2942, SEARCH("/",P2942,1)-1)</f>
        <v>theater</v>
      </c>
      <c r="T2942" s="9" t="str">
        <f>RIGHT(P2942,LEN(P2942)-SEARCH("/",P2942,1))</f>
        <v>musical</v>
      </c>
    </row>
    <row r="2943" spans="1:20" ht="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9">
        <f>(((I2943/60)/60/24)+DATE(1970,1,1)+(-5/24))</f>
        <v>42064.751793981479</v>
      </c>
      <c r="K2943">
        <v>1422658955</v>
      </c>
      <c r="L2943" s="19">
        <f>(((K2943/60)/60/24)+DATE(1970,1,1)+(-5/24))</f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5">
        <f>E2943/D2943</f>
        <v>4.0000000000000003E-5</v>
      </c>
      <c r="R2943" s="8">
        <f>E2943/N2943</f>
        <v>1</v>
      </c>
      <c r="S2943" s="9" t="str">
        <f>LEFT(P2943, SEARCH("/",P2943,1)-1)</f>
        <v>theater</v>
      </c>
      <c r="T2943" s="9" t="str">
        <f>RIGHT(P2943,LEN(P2943)-SEARCH("/",P2943,1))</f>
        <v>spaces</v>
      </c>
    </row>
    <row r="2944" spans="1:20" ht="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9">
        <f>(((I2944/60)/60/24)+DATE(1970,1,1)+(-5/24))</f>
        <v>42354.637499999997</v>
      </c>
      <c r="K2944">
        <v>1448565459</v>
      </c>
      <c r="L2944" s="19">
        <f>(((K2944/60)/60/24)+DATE(1970,1,1)+(-5/24))</f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5">
        <f>E2944/D2944</f>
        <v>0.20424999999999999</v>
      </c>
      <c r="R2944" s="8">
        <f>E2944/N2944</f>
        <v>202.22772277227722</v>
      </c>
      <c r="S2944" s="9" t="str">
        <f>LEFT(P2944, SEARCH("/",P2944,1)-1)</f>
        <v>theater</v>
      </c>
      <c r="T2944" s="9" t="str">
        <f>RIGHT(P2944,LEN(P2944)-SEARCH("/",P2944,1))</f>
        <v>spaces</v>
      </c>
    </row>
    <row r="2945" spans="1:20" ht="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9">
        <f>(((I2945/60)/60/24)+DATE(1970,1,1)+(-5/24))</f>
        <v>42106.921064814807</v>
      </c>
      <c r="K2945">
        <v>1426302380</v>
      </c>
      <c r="L2945" s="19">
        <f>(((K2945/60)/60/24)+DATE(1970,1,1)+(-5/24))</f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5">
        <f>E2945/D2945</f>
        <v>0</v>
      </c>
      <c r="R2945" s="8" t="e">
        <f>E2945/N2945</f>
        <v>#DIV/0!</v>
      </c>
      <c r="S2945" s="9" t="str">
        <f>LEFT(P2945, SEARCH("/",P2945,1)-1)</f>
        <v>theater</v>
      </c>
      <c r="T2945" s="9" t="str">
        <f>RIGHT(P2945,LEN(P2945)-SEARCH("/",P2945,1))</f>
        <v>spaces</v>
      </c>
    </row>
    <row r="2946" spans="1:20" ht="30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9">
        <f>(((I2946/60)/60/24)+DATE(1970,1,1)+(-5/24))</f>
        <v>42162.705995370365</v>
      </c>
      <c r="K2946">
        <v>1431122198</v>
      </c>
      <c r="L2946" s="19">
        <f>(((K2946/60)/60/24)+DATE(1970,1,1)+(-5/24))</f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5">
        <f>E2946/D2946</f>
        <v>0.01</v>
      </c>
      <c r="R2946" s="8">
        <f>E2946/N2946</f>
        <v>100</v>
      </c>
      <c r="S2946" s="9" t="str">
        <f>LEFT(P2946, SEARCH("/",P2946,1)-1)</f>
        <v>theater</v>
      </c>
      <c r="T2946" s="9" t="str">
        <f>RIGHT(P2946,LEN(P2946)-SEARCH("/",P2946,1))</f>
        <v>spaces</v>
      </c>
    </row>
    <row r="2947" spans="1:20" ht="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9">
        <f>(((I2947/60)/60/24)+DATE(1970,1,1)+(-5/24))</f>
        <v>42147.931250000001</v>
      </c>
      <c r="K2947">
        <v>1429845660</v>
      </c>
      <c r="L2947" s="19">
        <f>(((K2947/60)/60/24)+DATE(1970,1,1)+(-5/24))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5">
        <f>E2947/D2947</f>
        <v>0</v>
      </c>
      <c r="R2947" s="8" t="e">
        <f>E2947/N2947</f>
        <v>#DIV/0!</v>
      </c>
      <c r="S2947" s="9" t="str">
        <f>LEFT(P2947, SEARCH("/",P2947,1)-1)</f>
        <v>theater</v>
      </c>
      <c r="T2947" s="9" t="str">
        <f>RIGHT(P2947,LEN(P2947)-SEARCH("/",P2947,1))</f>
        <v>spaces</v>
      </c>
    </row>
    <row r="2948" spans="1:20" ht="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9">
        <f>(((I2948/60)/60/24)+DATE(1970,1,1)+(-5/24))</f>
        <v>42597.322824074072</v>
      </c>
      <c r="K2948">
        <v>1468673092</v>
      </c>
      <c r="L2948" s="19">
        <f>(((K2948/60)/60/24)+DATE(1970,1,1)+(-5/24))</f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5">
        <f>E2948/D2948</f>
        <v>1E-3</v>
      </c>
      <c r="R2948" s="8">
        <f>E2948/N2948</f>
        <v>1</v>
      </c>
      <c r="S2948" s="9" t="str">
        <f>LEFT(P2948, SEARCH("/",P2948,1)-1)</f>
        <v>theater</v>
      </c>
      <c r="T2948" s="9" t="str">
        <f>RIGHT(P2948,LEN(P2948)-SEARCH("/",P2948,1))</f>
        <v>spaces</v>
      </c>
    </row>
    <row r="2949" spans="1:20" ht="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9">
        <f>(((I2949/60)/60/24)+DATE(1970,1,1)+(-5/24))</f>
        <v>42698.507638888892</v>
      </c>
      <c r="K2949">
        <v>1475760567</v>
      </c>
      <c r="L2949" s="19">
        <f>(((K2949/60)/60/24)+DATE(1970,1,1)+(-5/24))</f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5">
        <f>E2949/D2949</f>
        <v>4.2880000000000001E-2</v>
      </c>
      <c r="R2949" s="8">
        <f>E2949/N2949</f>
        <v>82.461538461538467</v>
      </c>
      <c r="S2949" s="9" t="str">
        <f>LEFT(P2949, SEARCH("/",P2949,1)-1)</f>
        <v>theater</v>
      </c>
      <c r="T2949" s="9" t="str">
        <f>RIGHT(P2949,LEN(P2949)-SEARCH("/",P2949,1))</f>
        <v>spaces</v>
      </c>
    </row>
    <row r="2950" spans="1:20" ht="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9">
        <f>(((I2950/60)/60/24)+DATE(1970,1,1)+(-5/24))</f>
        <v>42157.440891203696</v>
      </c>
      <c r="K2950">
        <v>1428075293</v>
      </c>
      <c r="L2950" s="19">
        <f>(((K2950/60)/60/24)+DATE(1970,1,1)+(-5/24))</f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5">
        <f>E2950/D2950</f>
        <v>4.8000000000000001E-5</v>
      </c>
      <c r="R2950" s="8">
        <f>E2950/N2950</f>
        <v>2.6666666666666665</v>
      </c>
      <c r="S2950" s="9" t="str">
        <f>LEFT(P2950, SEARCH("/",P2950,1)-1)</f>
        <v>theater</v>
      </c>
      <c r="T2950" s="9" t="str">
        <f>RIGHT(P2950,LEN(P2950)-SEARCH("/",P2950,1))</f>
        <v>spaces</v>
      </c>
    </row>
    <row r="2951" spans="1:20" ht="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9">
        <f>(((I2951/60)/60/24)+DATE(1970,1,1)+(-5/24))</f>
        <v>42327.656446759262</v>
      </c>
      <c r="K2951">
        <v>1445370317</v>
      </c>
      <c r="L2951" s="19">
        <f>(((K2951/60)/60/24)+DATE(1970,1,1)+(-5/24))</f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5">
        <f>E2951/D2951</f>
        <v>2.5000000000000001E-2</v>
      </c>
      <c r="R2951" s="8">
        <f>E2951/N2951</f>
        <v>12.5</v>
      </c>
      <c r="S2951" s="9" t="str">
        <f>LEFT(P2951, SEARCH("/",P2951,1)-1)</f>
        <v>theater</v>
      </c>
      <c r="T2951" s="9" t="str">
        <f>RIGHT(P2951,LEN(P2951)-SEARCH("/",P2951,1))</f>
        <v>spaces</v>
      </c>
    </row>
    <row r="2952" spans="1:20" ht="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9">
        <f>(((I2952/60)/60/24)+DATE(1970,1,1)+(-5/24))</f>
        <v>42392.156851851854</v>
      </c>
      <c r="K2952">
        <v>1450946752</v>
      </c>
      <c r="L2952" s="19">
        <f>(((K2952/60)/60/24)+DATE(1970,1,1)+(-5/24))</f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5">
        <f>E2952/D2952</f>
        <v>0</v>
      </c>
      <c r="R2952" s="8" t="e">
        <f>E2952/N2952</f>
        <v>#DIV/0!</v>
      </c>
      <c r="S2952" s="9" t="str">
        <f>LEFT(P2952, SEARCH("/",P2952,1)-1)</f>
        <v>theater</v>
      </c>
      <c r="T2952" s="9" t="str">
        <f>RIGHT(P2952,LEN(P2952)-SEARCH("/",P2952,1))</f>
        <v>spaces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9">
        <f>(((I2953/60)/60/24)+DATE(1970,1,1)+(-5/24))</f>
        <v>41917.594594907401</v>
      </c>
      <c r="K2953">
        <v>1408648573</v>
      </c>
      <c r="L2953" s="19">
        <f>(((K2953/60)/60/24)+DATE(1970,1,1)+(-5/24))</f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5">
        <f>E2953/D2953</f>
        <v>2.1919999999999999E-2</v>
      </c>
      <c r="R2953" s="8">
        <f>E2953/N2953</f>
        <v>18.896551724137932</v>
      </c>
      <c r="S2953" s="9" t="str">
        <f>LEFT(P2953, SEARCH("/",P2953,1)-1)</f>
        <v>theater</v>
      </c>
      <c r="T2953" s="9" t="str">
        <f>RIGHT(P2953,LEN(P2953)-SEARCH("/",P2953,1))</f>
        <v>spaces</v>
      </c>
    </row>
    <row r="2954" spans="1:20" ht="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9">
        <f>(((I2954/60)/60/24)+DATE(1970,1,1)+(-5/24))</f>
        <v>42659.958333333336</v>
      </c>
      <c r="K2954">
        <v>1473957239</v>
      </c>
      <c r="L2954" s="19">
        <f>(((K2954/60)/60/24)+DATE(1970,1,1)+(-5/24))</f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5">
        <f>E2954/D2954</f>
        <v>8.0250000000000002E-2</v>
      </c>
      <c r="R2954" s="8">
        <f>E2954/N2954</f>
        <v>200.625</v>
      </c>
      <c r="S2954" s="9" t="str">
        <f>LEFT(P2954, SEARCH("/",P2954,1)-1)</f>
        <v>theater</v>
      </c>
      <c r="T2954" s="9" t="str">
        <f>RIGHT(P2954,LEN(P2954)-SEARCH("/",P2954,1))</f>
        <v>spaces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9">
        <f>(((I2955/60)/60/24)+DATE(1970,1,1)+(-5/24))</f>
        <v>42285.583576388883</v>
      </c>
      <c r="K2955">
        <v>1441738821</v>
      </c>
      <c r="L2955" s="19">
        <f>(((K2955/60)/60/24)+DATE(1970,1,1)+(-5/24))</f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5">
        <f>E2955/D2955</f>
        <v>1.5125E-3</v>
      </c>
      <c r="R2955" s="8">
        <f>E2955/N2955</f>
        <v>201.66666666666666</v>
      </c>
      <c r="S2955" s="9" t="str">
        <f>LEFT(P2955, SEARCH("/",P2955,1)-1)</f>
        <v>theater</v>
      </c>
      <c r="T2955" s="9" t="str">
        <f>RIGHT(P2955,LEN(P2955)-SEARCH("/",P2955,1))</f>
        <v>spaces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9">
        <f>(((I2956/60)/60/24)+DATE(1970,1,1)+(-5/24))</f>
        <v>42810.333368055559</v>
      </c>
      <c r="K2956">
        <v>1487944803</v>
      </c>
      <c r="L2956" s="19">
        <f>(((K2956/60)/60/24)+DATE(1970,1,1)+(-5/24))</f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5">
        <f>E2956/D2956</f>
        <v>0</v>
      </c>
      <c r="R2956" s="8" t="e">
        <f>E2956/N2956</f>
        <v>#DIV/0!</v>
      </c>
      <c r="S2956" s="9" t="str">
        <f>LEFT(P2956, SEARCH("/",P2956,1)-1)</f>
        <v>theater</v>
      </c>
      <c r="T2956" s="9" t="str">
        <f>RIGHT(P2956,LEN(P2956)-SEARCH("/",P2956,1))</f>
        <v>spaces</v>
      </c>
    </row>
    <row r="2957" spans="1:20" ht="30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9">
        <f>(((I2957/60)/60/24)+DATE(1970,1,1)+(-5/24))</f>
        <v>42171.532974537033</v>
      </c>
      <c r="K2957">
        <v>1431884849</v>
      </c>
      <c r="L2957" s="19">
        <f>(((K2957/60)/60/24)+DATE(1970,1,1)+(-5/24))</f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5">
        <f>E2957/D2957</f>
        <v>0.59583333333333333</v>
      </c>
      <c r="R2957" s="8">
        <f>E2957/N2957</f>
        <v>65</v>
      </c>
      <c r="S2957" s="9" t="str">
        <f>LEFT(P2957, SEARCH("/",P2957,1)-1)</f>
        <v>theater</v>
      </c>
      <c r="T2957" s="9" t="str">
        <f>RIGHT(P2957,LEN(P2957)-SEARCH("/",P2957,1))</f>
        <v>spaces</v>
      </c>
    </row>
    <row r="2958" spans="1:20" ht="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9">
        <f>(((I2958/60)/60/24)+DATE(1970,1,1)+(-5/24))</f>
        <v>42494.750578703701</v>
      </c>
      <c r="K2958">
        <v>1459810850</v>
      </c>
      <c r="L2958" s="19">
        <f>(((K2958/60)/60/24)+DATE(1970,1,1)+(-5/24))</f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5">
        <f>E2958/D2958</f>
        <v>0.16734177215189874</v>
      </c>
      <c r="R2958" s="8">
        <f>E2958/N2958</f>
        <v>66.099999999999994</v>
      </c>
      <c r="S2958" s="9" t="str">
        <f>LEFT(P2958, SEARCH("/",P2958,1)-1)</f>
        <v>theater</v>
      </c>
      <c r="T2958" s="9" t="str">
        <f>RIGHT(P2958,LEN(P2958)-SEARCH("/",P2958,1))</f>
        <v>spaces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9">
        <f>(((I2959/60)/60/24)+DATE(1970,1,1)+(-5/24))</f>
        <v>42090.761249999996</v>
      </c>
      <c r="K2959">
        <v>1422317772</v>
      </c>
      <c r="L2959" s="19">
        <f>(((K2959/60)/60/24)+DATE(1970,1,1)+(-5/24))</f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5">
        <f>E2959/D2959</f>
        <v>1.8666666666666668E-2</v>
      </c>
      <c r="R2959" s="8">
        <f>E2959/N2959</f>
        <v>93.333333333333329</v>
      </c>
      <c r="S2959" s="9" t="str">
        <f>LEFT(P2959, SEARCH("/",P2959,1)-1)</f>
        <v>theater</v>
      </c>
      <c r="T2959" s="9" t="str">
        <f>RIGHT(P2959,LEN(P2959)-SEARCH("/",P2959,1))</f>
        <v>spaces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9">
        <f>(((I2960/60)/60/24)+DATE(1970,1,1)+(-5/24))</f>
        <v>42498.529131944444</v>
      </c>
      <c r="K2960">
        <v>1457548917</v>
      </c>
      <c r="L2960" s="19">
        <f>(((K2960/60)/60/24)+DATE(1970,1,1)+(-5/24))</f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5">
        <f>E2960/D2960</f>
        <v>0</v>
      </c>
      <c r="R2960" s="8" t="e">
        <f>E2960/N2960</f>
        <v>#DIV/0!</v>
      </c>
      <c r="S2960" s="9" t="str">
        <f>LEFT(P2960, SEARCH("/",P2960,1)-1)</f>
        <v>theater</v>
      </c>
      <c r="T2960" s="9" t="str">
        <f>RIGHT(P2960,LEN(P2960)-SEARCH("/",P2960,1))</f>
        <v>spaces</v>
      </c>
    </row>
    <row r="2961" spans="1:20" ht="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9">
        <f>(((I2961/60)/60/24)+DATE(1970,1,1)+(-5/24))</f>
        <v>42527.800057870372</v>
      </c>
      <c r="K2961">
        <v>1462666325</v>
      </c>
      <c r="L2961" s="19">
        <f>(((K2961/60)/60/24)+DATE(1970,1,1)+(-5/24))</f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5">
        <f>E2961/D2961</f>
        <v>0</v>
      </c>
      <c r="R2961" s="8" t="e">
        <f>E2961/N2961</f>
        <v>#DIV/0!</v>
      </c>
      <c r="S2961" s="9" t="str">
        <f>LEFT(P2961, SEARCH("/",P2961,1)-1)</f>
        <v>theater</v>
      </c>
      <c r="T2961" s="9" t="str">
        <f>RIGHT(P2961,LEN(P2961)-SEARCH("/",P2961,1))</f>
        <v>spaces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9">
        <f>(((I2962/60)/60/24)+DATE(1970,1,1)+(-5/24))</f>
        <v>41893.54887731481</v>
      </c>
      <c r="K2962">
        <v>1407867023</v>
      </c>
      <c r="L2962" s="19">
        <f>(((K2962/60)/60/24)+DATE(1970,1,1)+(-5/24))</f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5">
        <f>E2962/D2962</f>
        <v>0</v>
      </c>
      <c r="R2962" s="8" t="e">
        <f>E2962/N2962</f>
        <v>#DIV/0!</v>
      </c>
      <c r="S2962" s="9" t="str">
        <f>LEFT(P2962, SEARCH("/",P2962,1)-1)</f>
        <v>theater</v>
      </c>
      <c r="T2962" s="9" t="str">
        <f>RIGHT(P2962,LEN(P2962)-SEARCH("/",P2962,1))</f>
        <v>spaces</v>
      </c>
    </row>
    <row r="2963" spans="1:20" ht="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9">
        <f>(((I2963/60)/60/24)+DATE(1970,1,1)+(-5/24))</f>
        <v>42088.958333333336</v>
      </c>
      <c r="K2963">
        <v>1424927159</v>
      </c>
      <c r="L2963" s="19">
        <f>(((K2963/60)/60/24)+DATE(1970,1,1)+(-5/24))</f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5">
        <f>E2963/D2963</f>
        <v>1.0962000000000001</v>
      </c>
      <c r="R2963" s="8">
        <f>E2963/N2963</f>
        <v>50.75</v>
      </c>
      <c r="S2963" s="9" t="str">
        <f>LEFT(P2963, SEARCH("/",P2963,1)-1)</f>
        <v>theater</v>
      </c>
      <c r="T2963" s="9" t="str">
        <f>RIGHT(P2963,LEN(P2963)-SEARCH("/",P2963,1))</f>
        <v>plays</v>
      </c>
    </row>
    <row r="2964" spans="1:20" ht="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9">
        <f>(((I2964/60)/60/24)+DATE(1970,1,1)+(-5/24))</f>
        <v>42064.082638888889</v>
      </c>
      <c r="K2964">
        <v>1422769906</v>
      </c>
      <c r="L2964" s="19">
        <f>(((K2964/60)/60/24)+DATE(1970,1,1)+(-5/24))</f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5">
        <f>E2964/D2964</f>
        <v>1.218</v>
      </c>
      <c r="R2964" s="8">
        <f>E2964/N2964</f>
        <v>60.9</v>
      </c>
      <c r="S2964" s="9" t="str">
        <f>LEFT(P2964, SEARCH("/",P2964,1)-1)</f>
        <v>theater</v>
      </c>
      <c r="T2964" s="9" t="str">
        <f>RIGHT(P2964,LEN(P2964)-SEARCH("/",P2964,1))</f>
        <v>plays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9">
        <f>(((I2965/60)/60/24)+DATE(1970,1,1)+(-5/24))</f>
        <v>42187.26185185185</v>
      </c>
      <c r="K2965">
        <v>1433243824</v>
      </c>
      <c r="L2965" s="19">
        <f>(((K2965/60)/60/24)+DATE(1970,1,1)+(-5/24))</f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5">
        <f>E2965/D2965</f>
        <v>1.0685</v>
      </c>
      <c r="R2965" s="8">
        <f>E2965/N2965</f>
        <v>109.03061224489795</v>
      </c>
      <c r="S2965" s="9" t="str">
        <f>LEFT(P2965, SEARCH("/",P2965,1)-1)</f>
        <v>theater</v>
      </c>
      <c r="T2965" s="9" t="str">
        <f>RIGHT(P2965,LEN(P2965)-SEARCH("/",P2965,1))</f>
        <v>plays</v>
      </c>
    </row>
    <row r="2966" spans="1:20" ht="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9">
        <f>(((I2966/60)/60/24)+DATE(1970,1,1)+(-5/24))</f>
        <v>41857.688888888886</v>
      </c>
      <c r="K2966">
        <v>1404769819</v>
      </c>
      <c r="L2966" s="19">
        <f>(((K2966/60)/60/24)+DATE(1970,1,1)+(-5/24))</f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5">
        <f>E2966/D2966</f>
        <v>1.0071379999999999</v>
      </c>
      <c r="R2966" s="8">
        <f>E2966/N2966</f>
        <v>25.692295918367346</v>
      </c>
      <c r="S2966" s="9" t="str">
        <f>LEFT(P2966, SEARCH("/",P2966,1)-1)</f>
        <v>theater</v>
      </c>
      <c r="T2966" s="9" t="str">
        <f>RIGHT(P2966,LEN(P2966)-SEARCH("/",P2966,1))</f>
        <v>plays</v>
      </c>
    </row>
    <row r="2967" spans="1:20" ht="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9">
        <f>(((I2967/60)/60/24)+DATE(1970,1,1)+(-5/24))</f>
        <v>42192.521215277775</v>
      </c>
      <c r="K2967">
        <v>1433698233</v>
      </c>
      <c r="L2967" s="19">
        <f>(((K2967/60)/60/24)+DATE(1970,1,1)+(-5/24))</f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5">
        <f>E2967/D2967</f>
        <v>1.0900000000000001</v>
      </c>
      <c r="R2967" s="8">
        <f>E2967/N2967</f>
        <v>41.92307692307692</v>
      </c>
      <c r="S2967" s="9" t="str">
        <f>LEFT(P2967, SEARCH("/",P2967,1)-1)</f>
        <v>theater</v>
      </c>
      <c r="T2967" s="9" t="str">
        <f>RIGHT(P2967,LEN(P2967)-SEARCH("/",P2967,1))</f>
        <v>plays</v>
      </c>
    </row>
    <row r="2968" spans="1:20" ht="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9">
        <f>(((I2968/60)/60/24)+DATE(1970,1,1)+(-5/24))</f>
        <v>42263.530231481483</v>
      </c>
      <c r="K2968">
        <v>1439833412</v>
      </c>
      <c r="L2968" s="19">
        <f>(((K2968/60)/60/24)+DATE(1970,1,1)+(-5/24))</f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5">
        <f>E2968/D2968</f>
        <v>1.1363000000000001</v>
      </c>
      <c r="R2968" s="8">
        <f>E2968/N2968</f>
        <v>88.7734375</v>
      </c>
      <c r="S2968" s="9" t="str">
        <f>LEFT(P2968, SEARCH("/",P2968,1)-1)</f>
        <v>theater</v>
      </c>
      <c r="T2968" s="9" t="str">
        <f>RIGHT(P2968,LEN(P2968)-SEARCH("/",P2968,1))</f>
        <v>plays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9">
        <f>(((I2969/60)/60/24)+DATE(1970,1,1)+(-5/24))</f>
        <v>42071.947824074072</v>
      </c>
      <c r="K2969">
        <v>1423284292</v>
      </c>
      <c r="L2969" s="19">
        <f>(((K2969/60)/60/24)+DATE(1970,1,1)+(-5/24))</f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5">
        <f>E2969/D2969</f>
        <v>1.1392</v>
      </c>
      <c r="R2969" s="8">
        <f>E2969/N2969</f>
        <v>80.225352112676063</v>
      </c>
      <c r="S2969" s="9" t="str">
        <f>LEFT(P2969, SEARCH("/",P2969,1)-1)</f>
        <v>theater</v>
      </c>
      <c r="T2969" s="9" t="str">
        <f>RIGHT(P2969,LEN(P2969)-SEARCH("/",P2969,1))</f>
        <v>plays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9">
        <f>(((I2970/60)/60/24)+DATE(1970,1,1)+(-5/24))</f>
        <v>42598.957638888889</v>
      </c>
      <c r="K2970">
        <v>1470227660</v>
      </c>
      <c r="L2970" s="19">
        <f>(((K2970/60)/60/24)+DATE(1970,1,1)+(-5/24))</f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5">
        <f>E2970/D2970</f>
        <v>1.06</v>
      </c>
      <c r="R2970" s="8">
        <f>E2970/N2970</f>
        <v>78.936170212765958</v>
      </c>
      <c r="S2970" s="9" t="str">
        <f>LEFT(P2970, SEARCH("/",P2970,1)-1)</f>
        <v>theater</v>
      </c>
      <c r="T2970" s="9" t="str">
        <f>RIGHT(P2970,LEN(P2970)-SEARCH("/",P2970,1))</f>
        <v>plays</v>
      </c>
    </row>
    <row r="2971" spans="1:20" ht="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9">
        <f>(((I2971/60)/60/24)+DATE(1970,1,1)+(-5/24))</f>
        <v>42127.743750000001</v>
      </c>
      <c r="K2971">
        <v>1428087153</v>
      </c>
      <c r="L2971" s="19">
        <f>(((K2971/60)/60/24)+DATE(1970,1,1)+(-5/24))</f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5">
        <f>E2971/D2971</f>
        <v>1.625</v>
      </c>
      <c r="R2971" s="8">
        <f>E2971/N2971</f>
        <v>95.588235294117652</v>
      </c>
      <c r="S2971" s="9" t="str">
        <f>LEFT(P2971, SEARCH("/",P2971,1)-1)</f>
        <v>theater</v>
      </c>
      <c r="T2971" s="9" t="str">
        <f>RIGHT(P2971,LEN(P2971)-SEARCH("/",P2971,1))</f>
        <v>plays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9">
        <f>(((I2972/60)/60/24)+DATE(1970,1,1)+(-5/24))</f>
        <v>41838.461238425924</v>
      </c>
      <c r="K2972">
        <v>1403107451</v>
      </c>
      <c r="L2972" s="19">
        <f>(((K2972/60)/60/24)+DATE(1970,1,1)+(-5/24))</f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5">
        <f>E2972/D2972</f>
        <v>1.06</v>
      </c>
      <c r="R2972" s="8">
        <f>E2972/N2972</f>
        <v>69.890109890109883</v>
      </c>
      <c r="S2972" s="9" t="str">
        <f>LEFT(P2972, SEARCH("/",P2972,1)-1)</f>
        <v>theater</v>
      </c>
      <c r="T2972" s="9" t="str">
        <f>RIGHT(P2972,LEN(P2972)-SEARCH("/",P2972,1))</f>
        <v>plays</v>
      </c>
    </row>
    <row r="2973" spans="1:20" ht="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9">
        <f>(((I2973/60)/60/24)+DATE(1970,1,1)+(-5/24))</f>
        <v>41882.449976851851</v>
      </c>
      <c r="K2973">
        <v>1406908078</v>
      </c>
      <c r="L2973" s="19">
        <f>(((K2973/60)/60/24)+DATE(1970,1,1)+(-5/24))</f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5">
        <f>E2973/D2973</f>
        <v>1.0015624999999999</v>
      </c>
      <c r="R2973" s="8">
        <f>E2973/N2973</f>
        <v>74.534883720930239</v>
      </c>
      <c r="S2973" s="9" t="str">
        <f>LEFT(P2973, SEARCH("/",P2973,1)-1)</f>
        <v>theater</v>
      </c>
      <c r="T2973" s="9" t="str">
        <f>RIGHT(P2973,LEN(P2973)-SEARCH("/",P2973,1))</f>
        <v>plays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9">
        <f>(((I2974/60)/60/24)+DATE(1970,1,1)+(-5/24))</f>
        <v>42708.833333333336</v>
      </c>
      <c r="K2974">
        <v>1479609520</v>
      </c>
      <c r="L2974" s="19">
        <f>(((K2974/60)/60/24)+DATE(1970,1,1)+(-5/24))</f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5">
        <f>E2974/D2974</f>
        <v>1.0535000000000001</v>
      </c>
      <c r="R2974" s="8">
        <f>E2974/N2974</f>
        <v>123.94117647058823</v>
      </c>
      <c r="S2974" s="9" t="str">
        <f>LEFT(P2974, SEARCH("/",P2974,1)-1)</f>
        <v>theater</v>
      </c>
      <c r="T2974" s="9" t="str">
        <f>RIGHT(P2974,LEN(P2974)-SEARCH("/",P2974,1))</f>
        <v>plays</v>
      </c>
    </row>
    <row r="2975" spans="1:20" ht="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9">
        <f>(((I2975/60)/60/24)+DATE(1970,1,1)+(-5/24))</f>
        <v>42369.958333333336</v>
      </c>
      <c r="K2975">
        <v>1449171508</v>
      </c>
      <c r="L2975" s="19">
        <f>(((K2975/60)/60/24)+DATE(1970,1,1)+(-5/24))</f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5">
        <f>E2975/D2975</f>
        <v>1.748</v>
      </c>
      <c r="R2975" s="8">
        <f>E2975/N2975</f>
        <v>264.84848484848487</v>
      </c>
      <c r="S2975" s="9" t="str">
        <f>LEFT(P2975, SEARCH("/",P2975,1)-1)</f>
        <v>theater</v>
      </c>
      <c r="T2975" s="9" t="str">
        <f>RIGHT(P2975,LEN(P2975)-SEARCH("/",P2975,1))</f>
        <v>plays</v>
      </c>
    </row>
    <row r="2976" spans="1:20" ht="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9">
        <f>(((I2976/60)/60/24)+DATE(1970,1,1)+(-5/24))</f>
        <v>41907.857638888883</v>
      </c>
      <c r="K2976">
        <v>1409275671</v>
      </c>
      <c r="L2976" s="19">
        <f>(((K2976/60)/60/24)+DATE(1970,1,1)+(-5/24))</f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5">
        <f>E2976/D2976</f>
        <v>1.02</v>
      </c>
      <c r="R2976" s="8">
        <f>E2976/N2976</f>
        <v>58.620689655172413</v>
      </c>
      <c r="S2976" s="9" t="str">
        <f>LEFT(P2976, SEARCH("/",P2976,1)-1)</f>
        <v>theater</v>
      </c>
      <c r="T2976" s="9" t="str">
        <f>RIGHT(P2976,LEN(P2976)-SEARCH("/",P2976,1))</f>
        <v>plays</v>
      </c>
    </row>
    <row r="2977" spans="1:20" ht="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9">
        <f>(((I2977/60)/60/24)+DATE(1970,1,1)+(-5/24))</f>
        <v>41969.916666666664</v>
      </c>
      <c r="K2977">
        <v>1414599886</v>
      </c>
      <c r="L2977" s="19">
        <f>(((K2977/60)/60/24)+DATE(1970,1,1)+(-5/24))</f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5">
        <f>E2977/D2977</f>
        <v>1.00125</v>
      </c>
      <c r="R2977" s="8">
        <f>E2977/N2977</f>
        <v>70.884955752212392</v>
      </c>
      <c r="S2977" s="9" t="str">
        <f>LEFT(P2977, SEARCH("/",P2977,1)-1)</f>
        <v>theater</v>
      </c>
      <c r="T2977" s="9" t="str">
        <f>RIGHT(P2977,LEN(P2977)-SEARCH("/",P2977,1))</f>
        <v>plays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9">
        <f>(((I2978/60)/60/24)+DATE(1970,1,1)+(-5/24))</f>
        <v>42442.291666666664</v>
      </c>
      <c r="K2978">
        <v>1456421530</v>
      </c>
      <c r="L2978" s="19">
        <f>(((K2978/60)/60/24)+DATE(1970,1,1)+(-5/24))</f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5">
        <f>E2978/D2978</f>
        <v>1.7142857142857142</v>
      </c>
      <c r="R2978" s="8">
        <f>E2978/N2978</f>
        <v>8.5714285714285712</v>
      </c>
      <c r="S2978" s="9" t="str">
        <f>LEFT(P2978, SEARCH("/",P2978,1)-1)</f>
        <v>theater</v>
      </c>
      <c r="T2978" s="9" t="str">
        <f>RIGHT(P2978,LEN(P2978)-SEARCH("/",P2978,1))</f>
        <v>plays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9">
        <f>(((I2979/60)/60/24)+DATE(1970,1,1)+(-5/24))</f>
        <v>42085.884722222218</v>
      </c>
      <c r="K2979">
        <v>1421960934</v>
      </c>
      <c r="L2979" s="19">
        <f>(((K2979/60)/60/24)+DATE(1970,1,1)+(-5/24))</f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5">
        <f>E2979/D2979</f>
        <v>1.1356666666666666</v>
      </c>
      <c r="R2979" s="8">
        <f>E2979/N2979</f>
        <v>113.56666666666666</v>
      </c>
      <c r="S2979" s="9" t="str">
        <f>LEFT(P2979, SEARCH("/",P2979,1)-1)</f>
        <v>theater</v>
      </c>
      <c r="T2979" s="9" t="str">
        <f>RIGHT(P2979,LEN(P2979)-SEARCH("/",P2979,1))</f>
        <v>plays</v>
      </c>
    </row>
    <row r="2980" spans="1:20" ht="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9">
        <f>(((I2980/60)/60/24)+DATE(1970,1,1)+(-5/24))</f>
        <v>41932.040972222218</v>
      </c>
      <c r="K2980">
        <v>1412954547</v>
      </c>
      <c r="L2980" s="19">
        <f>(((K2980/60)/60/24)+DATE(1970,1,1)+(-5/24))</f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5">
        <f>E2980/D2980</f>
        <v>1.2946666666666666</v>
      </c>
      <c r="R2980" s="8">
        <f>E2980/N2980</f>
        <v>60.6875</v>
      </c>
      <c r="S2980" s="9" t="str">
        <f>LEFT(P2980, SEARCH("/",P2980,1)-1)</f>
        <v>theater</v>
      </c>
      <c r="T2980" s="9" t="str">
        <f>RIGHT(P2980,LEN(P2980)-SEARCH("/",P2980,1))</f>
        <v>plays</v>
      </c>
    </row>
    <row r="2981" spans="1:20" ht="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9">
        <f>(((I2981/60)/60/24)+DATE(1970,1,1)+(-5/24))</f>
        <v>42010.041666666664</v>
      </c>
      <c r="K2981">
        <v>1419104823</v>
      </c>
      <c r="L2981" s="19">
        <f>(((K2981/60)/60/24)+DATE(1970,1,1)+(-5/24))</f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5">
        <f>E2981/D2981</f>
        <v>1.014</v>
      </c>
      <c r="R2981" s="8">
        <f>E2981/N2981</f>
        <v>110.21739130434783</v>
      </c>
      <c r="S2981" s="9" t="str">
        <f>LEFT(P2981, SEARCH("/",P2981,1)-1)</f>
        <v>theater</v>
      </c>
      <c r="T2981" s="9" t="str">
        <f>RIGHT(P2981,LEN(P2981)-SEARCH("/",P2981,1))</f>
        <v>plays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9">
        <f>(((I2982/60)/60/24)+DATE(1970,1,1)+(-5/24))</f>
        <v>42239.874999999993</v>
      </c>
      <c r="K2982">
        <v>1438639130</v>
      </c>
      <c r="L2982" s="19">
        <f>(((K2982/60)/60/24)+DATE(1970,1,1)+(-5/24))</f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5">
        <f>E2982/D2982</f>
        <v>1.0916666666666666</v>
      </c>
      <c r="R2982" s="8">
        <f>E2982/N2982</f>
        <v>136.45833333333334</v>
      </c>
      <c r="S2982" s="9" t="str">
        <f>LEFT(P2982, SEARCH("/",P2982,1)-1)</f>
        <v>theater</v>
      </c>
      <c r="T2982" s="9" t="str">
        <f>RIGHT(P2982,LEN(P2982)-SEARCH("/",P2982,1))</f>
        <v>plays</v>
      </c>
    </row>
    <row r="2983" spans="1:20" ht="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9">
        <f>(((I2983/60)/60/24)+DATE(1970,1,1)+(-5/24))</f>
        <v>42270.351342592585</v>
      </c>
      <c r="K2983">
        <v>1439126756</v>
      </c>
      <c r="L2983" s="19">
        <f>(((K2983/60)/60/24)+DATE(1970,1,1)+(-5/24))</f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5">
        <f>E2983/D2983</f>
        <v>1.28925</v>
      </c>
      <c r="R2983" s="8">
        <f>E2983/N2983</f>
        <v>53.164948453608247</v>
      </c>
      <c r="S2983" s="9" t="str">
        <f>LEFT(P2983, SEARCH("/",P2983,1)-1)</f>
        <v>theater</v>
      </c>
      <c r="T2983" s="9" t="str">
        <f>RIGHT(P2983,LEN(P2983)-SEARCH("/",P2983,1))</f>
        <v>spaces</v>
      </c>
    </row>
    <row r="2984" spans="1:20" ht="30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9">
        <f>(((I2984/60)/60/24)+DATE(1970,1,1)+(-5/24))</f>
        <v>42411.478506944441</v>
      </c>
      <c r="K2984">
        <v>1452616143</v>
      </c>
      <c r="L2984" s="19">
        <f>(((K2984/60)/60/24)+DATE(1970,1,1)+(-5/24))</f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5">
        <f>E2984/D2984</f>
        <v>1.0206</v>
      </c>
      <c r="R2984" s="8">
        <f>E2984/N2984</f>
        <v>86.491525423728817</v>
      </c>
      <c r="S2984" s="9" t="str">
        <f>LEFT(P2984, SEARCH("/",P2984,1)-1)</f>
        <v>theater</v>
      </c>
      <c r="T2984" s="9" t="str">
        <f>RIGHT(P2984,LEN(P2984)-SEARCH("/",P2984,1))</f>
        <v>spaces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9">
        <f>(((I2985/60)/60/24)+DATE(1970,1,1)+(-5/24))</f>
        <v>41954.465694444443</v>
      </c>
      <c r="K2985">
        <v>1410534636</v>
      </c>
      <c r="L2985" s="19">
        <f>(((K2985/60)/60/24)+DATE(1970,1,1)+(-5/24))</f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5">
        <f>E2985/D2985</f>
        <v>1.465395775862069</v>
      </c>
      <c r="R2985" s="8">
        <f>E2985/N2985</f>
        <v>155.23827397260274</v>
      </c>
      <c r="S2985" s="9" t="str">
        <f>LEFT(P2985, SEARCH("/",P2985,1)-1)</f>
        <v>theater</v>
      </c>
      <c r="T2985" s="9" t="str">
        <f>RIGHT(P2985,LEN(P2985)-SEARCH("/",P2985,1))</f>
        <v>spaces</v>
      </c>
    </row>
    <row r="2986" spans="1:20" ht="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9">
        <f>(((I2986/60)/60/24)+DATE(1970,1,1)+(-5/24))</f>
        <v>42606.070381944439</v>
      </c>
      <c r="K2986">
        <v>1469428881</v>
      </c>
      <c r="L2986" s="19">
        <f>(((K2986/60)/60/24)+DATE(1970,1,1)+(-5/24))</f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5">
        <f>E2986/D2986</f>
        <v>1.00352</v>
      </c>
      <c r="R2986" s="8">
        <f>E2986/N2986</f>
        <v>115.08256880733946</v>
      </c>
      <c r="S2986" s="9" t="str">
        <f>LEFT(P2986, SEARCH("/",P2986,1)-1)</f>
        <v>theater</v>
      </c>
      <c r="T2986" s="9" t="str">
        <f>RIGHT(P2986,LEN(P2986)-SEARCH("/",P2986,1))</f>
        <v>spaces</v>
      </c>
    </row>
    <row r="2987" spans="1:20" ht="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9">
        <f>(((I2987/60)/60/24)+DATE(1970,1,1)+(-5/24))</f>
        <v>42673.958333333336</v>
      </c>
      <c r="K2987">
        <v>1476228128</v>
      </c>
      <c r="L2987" s="19">
        <f>(((K2987/60)/60/24)+DATE(1970,1,1)+(-5/24))</f>
        <v>42654.765370370362</v>
      </c>
      <c r="M2987" t="b">
        <v>0</v>
      </c>
      <c r="N2987">
        <v>111</v>
      </c>
      <c r="O2987" t="b">
        <v>1</v>
      </c>
      <c r="P2987" t="s">
        <v>8303</v>
      </c>
      <c r="Q2987" s="5">
        <f>E2987/D2987</f>
        <v>1.2164999999999999</v>
      </c>
      <c r="R2987" s="8">
        <f>E2987/N2987</f>
        <v>109.5945945945946</v>
      </c>
      <c r="S2987" s="9" t="str">
        <f>LEFT(P2987, SEARCH("/",P2987,1)-1)</f>
        <v>theater</v>
      </c>
      <c r="T2987" s="9" t="str">
        <f>RIGHT(P2987,LEN(P2987)-SEARCH("/",P2987,1))</f>
        <v>spaces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9">
        <f>(((I2988/60)/60/24)+DATE(1970,1,1)+(-5/24))</f>
        <v>42491.250069444439</v>
      </c>
      <c r="K2988">
        <v>1456920006</v>
      </c>
      <c r="L2988" s="19">
        <f>(((K2988/60)/60/24)+DATE(1970,1,1)+(-5/24))</f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5">
        <f>E2988/D2988</f>
        <v>1.0549999999999999</v>
      </c>
      <c r="R2988" s="8">
        <f>E2988/N2988</f>
        <v>45.214285714285715</v>
      </c>
      <c r="S2988" s="9" t="str">
        <f>LEFT(P2988, SEARCH("/",P2988,1)-1)</f>
        <v>theater</v>
      </c>
      <c r="T2988" s="9" t="str">
        <f>RIGHT(P2988,LEN(P2988)-SEARCH("/",P2988,1))</f>
        <v>spaces</v>
      </c>
    </row>
    <row r="2989" spans="1:20" ht="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9">
        <f>(((I2989/60)/60/24)+DATE(1970,1,1)+(-5/24))</f>
        <v>42655.791666666664</v>
      </c>
      <c r="K2989">
        <v>1473837751</v>
      </c>
      <c r="L2989" s="19">
        <f>(((K2989/60)/60/24)+DATE(1970,1,1)+(-5/24))</f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5">
        <f>E2989/D2989</f>
        <v>1.1040080000000001</v>
      </c>
      <c r="R2989" s="8">
        <f>E2989/N2989</f>
        <v>104.15169811320754</v>
      </c>
      <c r="S2989" s="9" t="str">
        <f>LEFT(P2989, SEARCH("/",P2989,1)-1)</f>
        <v>theater</v>
      </c>
      <c r="T2989" s="9" t="str">
        <f>RIGHT(P2989,LEN(P2989)-SEARCH("/",P2989,1))</f>
        <v>spaces</v>
      </c>
    </row>
    <row r="2990" spans="1:20" ht="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9">
        <f>(((I2990/60)/60/24)+DATE(1970,1,1)+(-5/24))</f>
        <v>42541.153715277782</v>
      </c>
      <c r="K2990">
        <v>1463820081</v>
      </c>
      <c r="L2990" s="19">
        <f>(((K2990/60)/60/24)+DATE(1970,1,1)+(-5/24))</f>
        <v>42511.153715277782</v>
      </c>
      <c r="M2990" t="b">
        <v>0</v>
      </c>
      <c r="N2990">
        <v>28</v>
      </c>
      <c r="O2990" t="b">
        <v>1</v>
      </c>
      <c r="P2990" t="s">
        <v>8303</v>
      </c>
      <c r="Q2990" s="5">
        <f>E2990/D2990</f>
        <v>1</v>
      </c>
      <c r="R2990" s="8">
        <f>E2990/N2990</f>
        <v>35.714285714285715</v>
      </c>
      <c r="S2990" s="9" t="str">
        <f>LEFT(P2990, SEARCH("/",P2990,1)-1)</f>
        <v>theater</v>
      </c>
      <c r="T2990" s="9" t="str">
        <f>RIGHT(P2990,LEN(P2990)-SEARCH("/",P2990,1))</f>
        <v>spaces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9">
        <f>(((I2991/60)/60/24)+DATE(1970,1,1)+(-5/24))</f>
        <v>42358.999305555553</v>
      </c>
      <c r="K2991">
        <v>1448756962</v>
      </c>
      <c r="L2991" s="19">
        <f>(((K2991/60)/60/24)+DATE(1970,1,1)+(-5/24))</f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5">
        <f>E2991/D2991</f>
        <v>1.76535</v>
      </c>
      <c r="R2991" s="8">
        <f>E2991/N2991</f>
        <v>96.997252747252745</v>
      </c>
      <c r="S2991" s="9" t="str">
        <f>LEFT(P2991, SEARCH("/",P2991,1)-1)</f>
        <v>theater</v>
      </c>
      <c r="T2991" s="9" t="str">
        <f>RIGHT(P2991,LEN(P2991)-SEARCH("/",P2991,1))</f>
        <v>spaces</v>
      </c>
    </row>
    <row r="2992" spans="1:20" ht="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9">
        <f>(((I2992/60)/60/24)+DATE(1970,1,1)+(-5/24))</f>
        <v>42376.365972222215</v>
      </c>
      <c r="K2992">
        <v>1449150420</v>
      </c>
      <c r="L2992" s="19">
        <f>(((K2992/60)/60/24)+DATE(1970,1,1)+(-5/24))</f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5">
        <f>E2992/D2992</f>
        <v>1</v>
      </c>
      <c r="R2992" s="8">
        <f>E2992/N2992</f>
        <v>370.37037037037038</v>
      </c>
      <c r="S2992" s="9" t="str">
        <f>LEFT(P2992, SEARCH("/",P2992,1)-1)</f>
        <v>theater</v>
      </c>
      <c r="T2992" s="9" t="str">
        <f>RIGHT(P2992,LEN(P2992)-SEARCH("/",P2992,1))</f>
        <v>spaces</v>
      </c>
    </row>
    <row r="2993" spans="1:20" ht="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9">
        <f>(((I2993/60)/60/24)+DATE(1970,1,1)+(-5/24))</f>
        <v>42762.628819444442</v>
      </c>
      <c r="K2993">
        <v>1483646730</v>
      </c>
      <c r="L2993" s="19">
        <f>(((K2993/60)/60/24)+DATE(1970,1,1)+(-5/24))</f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5">
        <f>E2993/D2993</f>
        <v>1.0329411764705883</v>
      </c>
      <c r="R2993" s="8">
        <f>E2993/N2993</f>
        <v>94.408602150537632</v>
      </c>
      <c r="S2993" s="9" t="str">
        <f>LEFT(P2993, SEARCH("/",P2993,1)-1)</f>
        <v>theater</v>
      </c>
      <c r="T2993" s="9" t="str">
        <f>RIGHT(P2993,LEN(P2993)-SEARCH("/",P2993,1))</f>
        <v>spaces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9">
        <f>(((I2994/60)/60/24)+DATE(1970,1,1)+(-5/24))</f>
        <v>42652.559143518512</v>
      </c>
      <c r="K2994">
        <v>1473445510</v>
      </c>
      <c r="L2994" s="19">
        <f>(((K2994/60)/60/24)+DATE(1970,1,1)+(-5/24))</f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5">
        <f>E2994/D2994</f>
        <v>1.0449999999999999</v>
      </c>
      <c r="R2994" s="8">
        <f>E2994/N2994</f>
        <v>48.984375</v>
      </c>
      <c r="S2994" s="9" t="str">
        <f>LEFT(P2994, SEARCH("/",P2994,1)-1)</f>
        <v>theater</v>
      </c>
      <c r="T2994" s="9" t="str">
        <f>RIGHT(P2994,LEN(P2994)-SEARCH("/",P2994,1))</f>
        <v>spaces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9">
        <f>(((I2995/60)/60/24)+DATE(1970,1,1)+(-5/24))</f>
        <v>42420.63040509259</v>
      </c>
      <c r="K2995">
        <v>1453406867</v>
      </c>
      <c r="L2995" s="19">
        <f>(((K2995/60)/60/24)+DATE(1970,1,1)+(-5/24))</f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5">
        <f>E2995/D2995</f>
        <v>1.0029999999999999</v>
      </c>
      <c r="R2995" s="8">
        <f>E2995/N2995</f>
        <v>45.590909090909093</v>
      </c>
      <c r="S2995" s="9" t="str">
        <f>LEFT(P2995, SEARCH("/",P2995,1)-1)</f>
        <v>theater</v>
      </c>
      <c r="T2995" s="9" t="str">
        <f>RIGHT(P2995,LEN(P2995)-SEARCH("/",P2995,1))</f>
        <v>spaces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9">
        <f>(((I2996/60)/60/24)+DATE(1970,1,1)+(-5/24))</f>
        <v>41915.270509259259</v>
      </c>
      <c r="K2996">
        <v>1409743772</v>
      </c>
      <c r="L2996" s="19">
        <f>(((K2996/60)/60/24)+DATE(1970,1,1)+(-5/24))</f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5">
        <f>E2996/D2996</f>
        <v>4.577466666666667</v>
      </c>
      <c r="R2996" s="8">
        <f>E2996/N2996</f>
        <v>23.275254237288134</v>
      </c>
      <c r="S2996" s="9" t="str">
        <f>LEFT(P2996, SEARCH("/",P2996,1)-1)</f>
        <v>theater</v>
      </c>
      <c r="T2996" s="9" t="str">
        <f>RIGHT(P2996,LEN(P2996)-SEARCH("/",P2996,1))</f>
        <v>spaces</v>
      </c>
    </row>
    <row r="2997" spans="1:20" ht="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9">
        <f>(((I2997/60)/60/24)+DATE(1970,1,1)+(-5/24))</f>
        <v>42754.456840277773</v>
      </c>
      <c r="K2997">
        <v>1482249471</v>
      </c>
      <c r="L2997" s="19">
        <f>(((K2997/60)/60/24)+DATE(1970,1,1)+(-5/24))</f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5">
        <f>E2997/D2997</f>
        <v>1.0496000000000001</v>
      </c>
      <c r="R2997" s="8">
        <f>E2997/N2997</f>
        <v>63.2289156626506</v>
      </c>
      <c r="S2997" s="9" t="str">
        <f>LEFT(P2997, SEARCH("/",P2997,1)-1)</f>
        <v>theater</v>
      </c>
      <c r="T2997" s="9" t="str">
        <f>RIGHT(P2997,LEN(P2997)-SEARCH("/",P2997,1))</f>
        <v>spaces</v>
      </c>
    </row>
    <row r="2998" spans="1:20" ht="30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9">
        <f>(((I2998/60)/60/24)+DATE(1970,1,1)+(-5/24))</f>
        <v>42150.70416666667</v>
      </c>
      <c r="K2998">
        <v>1427493240</v>
      </c>
      <c r="L2998" s="19">
        <f>(((K2998/60)/60/24)+DATE(1970,1,1)+(-5/24))</f>
        <v>42090.70416666667</v>
      </c>
      <c r="M2998" t="b">
        <v>0</v>
      </c>
      <c r="N2998">
        <v>392</v>
      </c>
      <c r="O2998" t="b">
        <v>1</v>
      </c>
      <c r="P2998" t="s">
        <v>8303</v>
      </c>
      <c r="Q2998" s="5">
        <f>E2998/D2998</f>
        <v>1.7194285714285715</v>
      </c>
      <c r="R2998" s="8">
        <f>E2998/N2998</f>
        <v>153.5204081632653</v>
      </c>
      <c r="S2998" s="9" t="str">
        <f>LEFT(P2998, SEARCH("/",P2998,1)-1)</f>
        <v>theater</v>
      </c>
      <c r="T2998" s="9" t="str">
        <f>RIGHT(P2998,LEN(P2998)-SEARCH("/",P2998,1))</f>
        <v>spaces</v>
      </c>
    </row>
    <row r="2999" spans="1:20" ht="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9">
        <f>(((I2999/60)/60/24)+DATE(1970,1,1)+(-5/24))</f>
        <v>42792.999305555553</v>
      </c>
      <c r="K2999">
        <v>1486661793</v>
      </c>
      <c r="L2999" s="19">
        <f>(((K2999/60)/60/24)+DATE(1970,1,1)+(-5/24))</f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5">
        <f>E2999/D2999</f>
        <v>1.0373000000000001</v>
      </c>
      <c r="R2999" s="8">
        <f>E2999/N2999</f>
        <v>90.2</v>
      </c>
      <c r="S2999" s="9" t="str">
        <f>LEFT(P2999, SEARCH("/",P2999,1)-1)</f>
        <v>theater</v>
      </c>
      <c r="T2999" s="9" t="str">
        <f>RIGHT(P2999,LEN(P2999)-SEARCH("/",P2999,1))</f>
        <v>spaces</v>
      </c>
    </row>
    <row r="3000" spans="1:20" ht="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9">
        <f>(((I3000/60)/60/24)+DATE(1970,1,1)+(-5/24))</f>
        <v>41805.975694444445</v>
      </c>
      <c r="K3000">
        <v>1400474329</v>
      </c>
      <c r="L3000" s="19">
        <f>(((K3000/60)/60/24)+DATE(1970,1,1)+(-5/24))</f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5">
        <f>E3000/D3000</f>
        <v>1.0302899999999999</v>
      </c>
      <c r="R3000" s="8">
        <f>E3000/N3000</f>
        <v>118.97113163972287</v>
      </c>
      <c r="S3000" s="9" t="str">
        <f>LEFT(P3000, SEARCH("/",P3000,1)-1)</f>
        <v>theater</v>
      </c>
      <c r="T3000" s="9" t="str">
        <f>RIGHT(P3000,LEN(P3000)-SEARCH("/",P3000,1))</f>
        <v>spaces</v>
      </c>
    </row>
    <row r="3001" spans="1:20" ht="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9">
        <f>(((I3001/60)/60/24)+DATE(1970,1,1)+(-5/24))</f>
        <v>42794.874999999993</v>
      </c>
      <c r="K3001">
        <v>1487094360</v>
      </c>
      <c r="L3001" s="19">
        <f>(((K3001/60)/60/24)+DATE(1970,1,1)+(-5/24))</f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5">
        <f>E3001/D3001</f>
        <v>1.1888888888888889</v>
      </c>
      <c r="R3001" s="8">
        <f>E3001/N3001</f>
        <v>80.25</v>
      </c>
      <c r="S3001" s="9" t="str">
        <f>LEFT(P3001, SEARCH("/",P3001,1)-1)</f>
        <v>theater</v>
      </c>
      <c r="T3001" s="9" t="str">
        <f>RIGHT(P3001,LEN(P3001)-SEARCH("/",P3001,1))</f>
        <v>spaces</v>
      </c>
    </row>
    <row r="3002" spans="1:20" ht="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9">
        <f>(((I3002/60)/60/24)+DATE(1970,1,1)+(-5/24))</f>
        <v>42766.541666666664</v>
      </c>
      <c r="K3002">
        <v>1484682670</v>
      </c>
      <c r="L3002" s="19">
        <f>(((K3002/60)/60/24)+DATE(1970,1,1)+(-5/24))</f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5">
        <f>E3002/D3002</f>
        <v>1</v>
      </c>
      <c r="R3002" s="8">
        <f>E3002/N3002</f>
        <v>62.5</v>
      </c>
      <c r="S3002" s="9" t="str">
        <f>LEFT(P3002, SEARCH("/",P3002,1)-1)</f>
        <v>theater</v>
      </c>
      <c r="T3002" s="9" t="str">
        <f>RIGHT(P3002,LEN(P3002)-SEARCH("/",P3002,1))</f>
        <v>spaces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9">
        <f>(((I3003/60)/60/24)+DATE(1970,1,1)+(-5/24))</f>
        <v>42564.687291666669</v>
      </c>
      <c r="K3003">
        <v>1465853382</v>
      </c>
      <c r="L3003" s="19">
        <f>(((K3003/60)/60/24)+DATE(1970,1,1)+(-5/24))</f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5">
        <f>E3003/D3003</f>
        <v>3.1869988910451896</v>
      </c>
      <c r="R3003" s="8">
        <f>E3003/N3003</f>
        <v>131.37719999999999</v>
      </c>
      <c r="S3003" s="9" t="str">
        <f>LEFT(P3003, SEARCH("/",P3003,1)-1)</f>
        <v>theater</v>
      </c>
      <c r="T3003" s="9" t="str">
        <f>RIGHT(P3003,LEN(P3003)-SEARCH("/",P3003,1))</f>
        <v>spaces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9">
        <f>(((I3004/60)/60/24)+DATE(1970,1,1)+(-5/24))</f>
        <v>41269.627916666665</v>
      </c>
      <c r="K3004">
        <v>1353960252</v>
      </c>
      <c r="L3004" s="19">
        <f>(((K3004/60)/60/24)+DATE(1970,1,1)+(-5/24))</f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5">
        <f>E3004/D3004</f>
        <v>1.0850614285714286</v>
      </c>
      <c r="R3004" s="8">
        <f>E3004/N3004</f>
        <v>73.032980769230775</v>
      </c>
      <c r="S3004" s="9" t="str">
        <f>LEFT(P3004, SEARCH("/",P3004,1)-1)</f>
        <v>theater</v>
      </c>
      <c r="T3004" s="9" t="str">
        <f>RIGHT(P3004,LEN(P3004)-SEARCH("/",P3004,1))</f>
        <v>spaces</v>
      </c>
    </row>
    <row r="3005" spans="1:20" ht="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9">
        <f>(((I3005/60)/60/24)+DATE(1970,1,1)+(-5/24))</f>
        <v>42430.040972222218</v>
      </c>
      <c r="K3005">
        <v>1454098976</v>
      </c>
      <c r="L3005" s="19">
        <f>(((K3005/60)/60/24)+DATE(1970,1,1)+(-5/24))</f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5">
        <f>E3005/D3005</f>
        <v>1.0116666666666667</v>
      </c>
      <c r="R3005" s="8">
        <f>E3005/N3005</f>
        <v>178.52941176470588</v>
      </c>
      <c r="S3005" s="9" t="str">
        <f>LEFT(P3005, SEARCH("/",P3005,1)-1)</f>
        <v>theater</v>
      </c>
      <c r="T3005" s="9" t="str">
        <f>RIGHT(P3005,LEN(P3005)-SEARCH("/",P3005,1))</f>
        <v>spaces</v>
      </c>
    </row>
    <row r="3006" spans="1:20" ht="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9">
        <f>(((I3006/60)/60/24)+DATE(1970,1,1)+(-5/24))</f>
        <v>41958.714398148142</v>
      </c>
      <c r="K3006">
        <v>1413493724</v>
      </c>
      <c r="L3006" s="19">
        <f>(((K3006/60)/60/24)+DATE(1970,1,1)+(-5/24))</f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5">
        <f>E3006/D3006</f>
        <v>1.12815</v>
      </c>
      <c r="R3006" s="8">
        <f>E3006/N3006</f>
        <v>162.90974729241879</v>
      </c>
      <c r="S3006" s="9" t="str">
        <f>LEFT(P3006, SEARCH("/",P3006,1)-1)</f>
        <v>theater</v>
      </c>
      <c r="T3006" s="9" t="str">
        <f>RIGHT(P3006,LEN(P3006)-SEARCH("/",P3006,1))</f>
        <v>spaces</v>
      </c>
    </row>
    <row r="3007" spans="1:20" ht="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9">
        <f>(((I3007/60)/60/24)+DATE(1970,1,1)+(-5/24))</f>
        <v>41918.466493055552</v>
      </c>
      <c r="K3007">
        <v>1410019905</v>
      </c>
      <c r="L3007" s="19">
        <f>(((K3007/60)/60/24)+DATE(1970,1,1)+(-5/24))</f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5">
        <f>E3007/D3007</f>
        <v>1.2049622641509434</v>
      </c>
      <c r="R3007" s="8">
        <f>E3007/N3007</f>
        <v>108.24237288135593</v>
      </c>
      <c r="S3007" s="9" t="str">
        <f>LEFT(P3007, SEARCH("/",P3007,1)-1)</f>
        <v>theater</v>
      </c>
      <c r="T3007" s="9" t="str">
        <f>RIGHT(P3007,LEN(P3007)-SEARCH("/",P3007,1))</f>
        <v>spaces</v>
      </c>
    </row>
    <row r="3008" spans="1:20" ht="30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9">
        <f>(((I3008/60)/60/24)+DATE(1970,1,1)+(-5/24))</f>
        <v>41987.548506944448</v>
      </c>
      <c r="K3008">
        <v>1415988591</v>
      </c>
      <c r="L3008" s="19">
        <f>(((K3008/60)/60/24)+DATE(1970,1,1)+(-5/24))</f>
        <v>41957.548506944448</v>
      </c>
      <c r="M3008" t="b">
        <v>0</v>
      </c>
      <c r="N3008">
        <v>97</v>
      </c>
      <c r="O3008" t="b">
        <v>1</v>
      </c>
      <c r="P3008" t="s">
        <v>8303</v>
      </c>
      <c r="Q3008" s="5">
        <f>E3008/D3008</f>
        <v>1.0774999999999999</v>
      </c>
      <c r="R3008" s="8">
        <f>E3008/N3008</f>
        <v>88.865979381443296</v>
      </c>
      <c r="S3008" s="9" t="str">
        <f>LEFT(P3008, SEARCH("/",P3008,1)-1)</f>
        <v>theater</v>
      </c>
      <c r="T3008" s="9" t="str">
        <f>RIGHT(P3008,LEN(P3008)-SEARCH("/",P3008,1))</f>
        <v>spaces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9">
        <f>(((I3009/60)/60/24)+DATE(1970,1,1)+(-5/24))</f>
        <v>42119.007905092592</v>
      </c>
      <c r="K3009">
        <v>1428124283</v>
      </c>
      <c r="L3009" s="19">
        <f>(((K3009/60)/60/24)+DATE(1970,1,1)+(-5/24))</f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5">
        <f>E3009/D3009</f>
        <v>1.8</v>
      </c>
      <c r="R3009" s="8">
        <f>E3009/N3009</f>
        <v>54</v>
      </c>
      <c r="S3009" s="9" t="str">
        <f>LEFT(P3009, SEARCH("/",P3009,1)-1)</f>
        <v>theater</v>
      </c>
      <c r="T3009" s="9" t="str">
        <f>RIGHT(P3009,LEN(P3009)-SEARCH("/",P3009,1))</f>
        <v>spaces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9">
        <f>(((I3010/60)/60/24)+DATE(1970,1,1)+(-5/24))</f>
        <v>42390.003692129627</v>
      </c>
      <c r="K3010">
        <v>1450760719</v>
      </c>
      <c r="L3010" s="19">
        <f>(((K3010/60)/60/24)+DATE(1970,1,1)+(-5/24))</f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5">
        <f>E3010/D3010</f>
        <v>1.0116666666666667</v>
      </c>
      <c r="R3010" s="8">
        <f>E3010/N3010</f>
        <v>116.73076923076923</v>
      </c>
      <c r="S3010" s="9" t="str">
        <f>LEFT(P3010, SEARCH("/",P3010,1)-1)</f>
        <v>theater</v>
      </c>
      <c r="T3010" s="9" t="str">
        <f>RIGHT(P3010,LEN(P3010)-SEARCH("/",P3010,1))</f>
        <v>spaces</v>
      </c>
    </row>
    <row r="3011" spans="1:20" ht="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9">
        <f>(((I3011/60)/60/24)+DATE(1970,1,1)+(-5/24))</f>
        <v>41969.403240740743</v>
      </c>
      <c r="K3011">
        <v>1414417240</v>
      </c>
      <c r="L3011" s="19">
        <f>(((K3011/60)/60/24)+DATE(1970,1,1)+(-5/24))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5">
        <f>E3011/D3011</f>
        <v>1.19756</v>
      </c>
      <c r="R3011" s="8">
        <f>E3011/N3011</f>
        <v>233.8984375</v>
      </c>
      <c r="S3011" s="9" t="str">
        <f>LEFT(P3011, SEARCH("/",P3011,1)-1)</f>
        <v>theater</v>
      </c>
      <c r="T3011" s="9" t="str">
        <f>RIGHT(P3011,LEN(P3011)-SEARCH("/",P3011,1))</f>
        <v>spaces</v>
      </c>
    </row>
    <row r="3012" spans="1:20" ht="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9">
        <f>(((I3012/60)/60/24)+DATE(1970,1,1)+(-5/24))</f>
        <v>42056.624062499999</v>
      </c>
      <c r="K3012">
        <v>1419364719</v>
      </c>
      <c r="L3012" s="19">
        <f>(((K3012/60)/60/24)+DATE(1970,1,1)+(-5/24))</f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5">
        <f>E3012/D3012</f>
        <v>1.58</v>
      </c>
      <c r="R3012" s="8">
        <f>E3012/N3012</f>
        <v>158</v>
      </c>
      <c r="S3012" s="9" t="str">
        <f>LEFT(P3012, SEARCH("/",P3012,1)-1)</f>
        <v>theater</v>
      </c>
      <c r="T3012" s="9" t="str">
        <f>RIGHT(P3012,LEN(P3012)-SEARCH("/",P3012,1))</f>
        <v>spaces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9">
        <f>(((I3013/60)/60/24)+DATE(1970,1,1)+(-5/24))</f>
        <v>42361.749305555553</v>
      </c>
      <c r="K3013">
        <v>1448536516</v>
      </c>
      <c r="L3013" s="19">
        <f>(((K3013/60)/60/24)+DATE(1970,1,1)+(-5/24))</f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5">
        <f>E3013/D3013</f>
        <v>1.2366666666666666</v>
      </c>
      <c r="R3013" s="8">
        <f>E3013/N3013</f>
        <v>14.84</v>
      </c>
      <c r="S3013" s="9" t="str">
        <f>LEFT(P3013, SEARCH("/",P3013,1)-1)</f>
        <v>theater</v>
      </c>
      <c r="T3013" s="9" t="str">
        <f>RIGHT(P3013,LEN(P3013)-SEARCH("/",P3013,1))</f>
        <v>spaces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9">
        <f>(((I3014/60)/60/24)+DATE(1970,1,1)+(-5/24))</f>
        <v>42045.494560185187</v>
      </c>
      <c r="K3014">
        <v>1421772730</v>
      </c>
      <c r="L3014" s="19">
        <f>(((K3014/60)/60/24)+DATE(1970,1,1)+(-5/24))</f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5">
        <f>E3014/D3014</f>
        <v>1.1712499999999999</v>
      </c>
      <c r="R3014" s="8">
        <f>E3014/N3014</f>
        <v>85.181818181818187</v>
      </c>
      <c r="S3014" s="9" t="str">
        <f>LEFT(P3014, SEARCH("/",P3014,1)-1)</f>
        <v>theater</v>
      </c>
      <c r="T3014" s="9" t="str">
        <f>RIGHT(P3014,LEN(P3014)-SEARCH("/",P3014,1))</f>
        <v>spaces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9">
        <f>(((I3015/60)/60/24)+DATE(1970,1,1)+(-5/24))</f>
        <v>42176.627881944441</v>
      </c>
      <c r="K3015">
        <v>1432325049</v>
      </c>
      <c r="L3015" s="19">
        <f>(((K3015/60)/60/24)+DATE(1970,1,1)+(-5/24))</f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5">
        <f>E3015/D3015</f>
        <v>1.5696000000000001</v>
      </c>
      <c r="R3015" s="8">
        <f>E3015/N3015</f>
        <v>146.69158878504672</v>
      </c>
      <c r="S3015" s="9" t="str">
        <f>LEFT(P3015, SEARCH("/",P3015,1)-1)</f>
        <v>theater</v>
      </c>
      <c r="T3015" s="9" t="str">
        <f>RIGHT(P3015,LEN(P3015)-SEARCH("/",P3015,1))</f>
        <v>spaces</v>
      </c>
    </row>
    <row r="3016" spans="1:20" ht="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9">
        <f>(((I3016/60)/60/24)+DATE(1970,1,1)+(-5/24))</f>
        <v>41948</v>
      </c>
      <c r="K3016">
        <v>1412737080</v>
      </c>
      <c r="L3016" s="19">
        <f>(((K3016/60)/60/24)+DATE(1970,1,1)+(-5/24))</f>
        <v>41919.915277777778</v>
      </c>
      <c r="M3016" t="b">
        <v>0</v>
      </c>
      <c r="N3016">
        <v>557</v>
      </c>
      <c r="O3016" t="b">
        <v>1</v>
      </c>
      <c r="P3016" t="s">
        <v>8303</v>
      </c>
      <c r="Q3016" s="5">
        <f>E3016/D3016</f>
        <v>1.13104</v>
      </c>
      <c r="R3016" s="8">
        <f>E3016/N3016</f>
        <v>50.764811490125673</v>
      </c>
      <c r="S3016" s="9" t="str">
        <f>LEFT(P3016, SEARCH("/",P3016,1)-1)</f>
        <v>theater</v>
      </c>
      <c r="T3016" s="9" t="str">
        <f>RIGHT(P3016,LEN(P3016)-SEARCH("/",P3016,1))</f>
        <v>spaces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9">
        <f>(((I3017/60)/60/24)+DATE(1970,1,1)+(-5/24))</f>
        <v>41800.958333333328</v>
      </c>
      <c r="K3017">
        <v>1401125238</v>
      </c>
      <c r="L3017" s="19">
        <f>(((K3017/60)/60/24)+DATE(1970,1,1)+(-5/24))</f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5">
        <f>E3017/D3017</f>
        <v>1.0317647058823529</v>
      </c>
      <c r="R3017" s="8">
        <f>E3017/N3017</f>
        <v>87.7</v>
      </c>
      <c r="S3017" s="9" t="str">
        <f>LEFT(P3017, SEARCH("/",P3017,1)-1)</f>
        <v>theater</v>
      </c>
      <c r="T3017" s="9" t="str">
        <f>RIGHT(P3017,LEN(P3017)-SEARCH("/",P3017,1))</f>
        <v>spaces</v>
      </c>
    </row>
    <row r="3018" spans="1:20" ht="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9">
        <f>(((I3018/60)/60/24)+DATE(1970,1,1)+(-5/24))</f>
        <v>41838.339722222219</v>
      </c>
      <c r="K3018">
        <v>1400504952</v>
      </c>
      <c r="L3018" s="19">
        <f>(((K3018/60)/60/24)+DATE(1970,1,1)+(-5/24))</f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5">
        <f>E3018/D3018</f>
        <v>1.0261176470588236</v>
      </c>
      <c r="R3018" s="8">
        <f>E3018/N3018</f>
        <v>242.27777777777777</v>
      </c>
      <c r="S3018" s="9" t="str">
        <f>LEFT(P3018, SEARCH("/",P3018,1)-1)</f>
        <v>theater</v>
      </c>
      <c r="T3018" s="9" t="str">
        <f>RIGHT(P3018,LEN(P3018)-SEARCH("/",P3018,1))</f>
        <v>spaces</v>
      </c>
    </row>
    <row r="3019" spans="1:20" ht="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9">
        <f>(((I3019/60)/60/24)+DATE(1970,1,1)+(-5/24))</f>
        <v>41871.641701388886</v>
      </c>
      <c r="K3019">
        <v>1405974243</v>
      </c>
      <c r="L3019" s="19">
        <f>(((K3019/60)/60/24)+DATE(1970,1,1)+(-5/24))</f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5">
        <f>E3019/D3019</f>
        <v>1.0584090909090909</v>
      </c>
      <c r="R3019" s="8">
        <f>E3019/N3019</f>
        <v>146.44654088050314</v>
      </c>
      <c r="S3019" s="9" t="str">
        <f>LEFT(P3019, SEARCH("/",P3019,1)-1)</f>
        <v>theater</v>
      </c>
      <c r="T3019" s="9" t="str">
        <f>RIGHT(P3019,LEN(P3019)-SEARCH("/",P3019,1))</f>
        <v>spaces</v>
      </c>
    </row>
    <row r="3020" spans="1:20" ht="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9">
        <f>(((I3020/60)/60/24)+DATE(1970,1,1)+(-5/24))</f>
        <v>42205.708333333336</v>
      </c>
      <c r="K3020">
        <v>1433747376</v>
      </c>
      <c r="L3020" s="19">
        <f>(((K3020/60)/60/24)+DATE(1970,1,1)+(-5/24))</f>
        <v>42163.090000000004</v>
      </c>
      <c r="M3020" t="b">
        <v>0</v>
      </c>
      <c r="N3020">
        <v>41</v>
      </c>
      <c r="O3020" t="b">
        <v>1</v>
      </c>
      <c r="P3020" t="s">
        <v>8303</v>
      </c>
      <c r="Q3020" s="5">
        <f>E3020/D3020</f>
        <v>1.0071428571428571</v>
      </c>
      <c r="R3020" s="8">
        <f>E3020/N3020</f>
        <v>103.17073170731707</v>
      </c>
      <c r="S3020" s="9" t="str">
        <f>LEFT(P3020, SEARCH("/",P3020,1)-1)</f>
        <v>theater</v>
      </c>
      <c r="T3020" s="9" t="str">
        <f>RIGHT(P3020,LEN(P3020)-SEARCH("/",P3020,1))</f>
        <v>spaces</v>
      </c>
    </row>
    <row r="3021" spans="1:20" ht="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9">
        <f>(((I3021/60)/60/24)+DATE(1970,1,1)+(-5/24))</f>
        <v>41785.916666666664</v>
      </c>
      <c r="K3021">
        <v>1398801620</v>
      </c>
      <c r="L3021" s="19">
        <f>(((K3021/60)/60/24)+DATE(1970,1,1)+(-5/24))</f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5">
        <f>E3021/D3021</f>
        <v>1.2123333333333333</v>
      </c>
      <c r="R3021" s="8">
        <f>E3021/N3021</f>
        <v>80.464601769911511</v>
      </c>
      <c r="S3021" s="9" t="str">
        <f>LEFT(P3021, SEARCH("/",P3021,1)-1)</f>
        <v>theater</v>
      </c>
      <c r="T3021" s="9" t="str">
        <f>RIGHT(P3021,LEN(P3021)-SEARCH("/",P3021,1))</f>
        <v>spaces</v>
      </c>
    </row>
    <row r="3022" spans="1:20" ht="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9">
        <f>(((I3022/60)/60/24)+DATE(1970,1,1)+(-5/24))</f>
        <v>42230.638113425921</v>
      </c>
      <c r="K3022">
        <v>1434399533</v>
      </c>
      <c r="L3022" s="19">
        <f>(((K3022/60)/60/24)+DATE(1970,1,1)+(-5/24))</f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5">
        <f>E3022/D3022</f>
        <v>1.0057142857142858</v>
      </c>
      <c r="R3022" s="8">
        <f>E3022/N3022</f>
        <v>234.66666666666666</v>
      </c>
      <c r="S3022" s="9" t="str">
        <f>LEFT(P3022, SEARCH("/",P3022,1)-1)</f>
        <v>theater</v>
      </c>
      <c r="T3022" s="9" t="str">
        <f>RIGHT(P3022,LEN(P3022)-SEARCH("/",P3022,1))</f>
        <v>spaces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9">
        <f>(((I3023/60)/60/24)+DATE(1970,1,1)+(-5/24))</f>
        <v>42696.040972222218</v>
      </c>
      <c r="K3023">
        <v>1476715869</v>
      </c>
      <c r="L3023" s="19">
        <f>(((K3023/60)/60/24)+DATE(1970,1,1)+(-5/24))</f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5">
        <f>E3023/D3023</f>
        <v>1.1602222222222223</v>
      </c>
      <c r="R3023" s="8">
        <f>E3023/N3023</f>
        <v>50.689320388349515</v>
      </c>
      <c r="S3023" s="9" t="str">
        <f>LEFT(P3023, SEARCH("/",P3023,1)-1)</f>
        <v>theater</v>
      </c>
      <c r="T3023" s="9" t="str">
        <f>RIGHT(P3023,LEN(P3023)-SEARCH("/",P3023,1))</f>
        <v>spaces</v>
      </c>
    </row>
    <row r="3024" spans="1:20" ht="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9">
        <f>(((I3024/60)/60/24)+DATE(1970,1,1)+(-5/24))</f>
        <v>42609.745474537034</v>
      </c>
      <c r="K3024">
        <v>1468450409</v>
      </c>
      <c r="L3024" s="19">
        <f>(((K3024/60)/60/24)+DATE(1970,1,1)+(-5/24))</f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5">
        <f>E3024/D3024</f>
        <v>1.0087999999999999</v>
      </c>
      <c r="R3024" s="8">
        <f>E3024/N3024</f>
        <v>162.70967741935485</v>
      </c>
      <c r="S3024" s="9" t="str">
        <f>LEFT(P3024, SEARCH("/",P3024,1)-1)</f>
        <v>theater</v>
      </c>
      <c r="T3024" s="9" t="str">
        <f>RIGHT(P3024,LEN(P3024)-SEARCH("/",P3024,1))</f>
        <v>spaces</v>
      </c>
    </row>
    <row r="3025" spans="1:20" ht="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9">
        <f>(((I3025/60)/60/24)+DATE(1970,1,1)+(-5/24))</f>
        <v>42166.46743055556</v>
      </c>
      <c r="K3025">
        <v>1430151186</v>
      </c>
      <c r="L3025" s="19">
        <f>(((K3025/60)/60/24)+DATE(1970,1,1)+(-5/24))</f>
        <v>42121.46743055556</v>
      </c>
      <c r="M3025" t="b">
        <v>0</v>
      </c>
      <c r="N3025">
        <v>6</v>
      </c>
      <c r="O3025" t="b">
        <v>1</v>
      </c>
      <c r="P3025" t="s">
        <v>8303</v>
      </c>
      <c r="Q3025" s="5">
        <f>E3025/D3025</f>
        <v>1.03</v>
      </c>
      <c r="R3025" s="8">
        <f>E3025/N3025</f>
        <v>120.16666666666667</v>
      </c>
      <c r="S3025" s="9" t="str">
        <f>LEFT(P3025, SEARCH("/",P3025,1)-1)</f>
        <v>theater</v>
      </c>
      <c r="T3025" s="9" t="str">
        <f>RIGHT(P3025,LEN(P3025)-SEARCH("/",P3025,1))</f>
        <v>spaces</v>
      </c>
    </row>
    <row r="3026" spans="1:20" ht="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9">
        <f>(((I3026/60)/60/24)+DATE(1970,1,1)+(-5/24))</f>
        <v>41188.785590277774</v>
      </c>
      <c r="K3026">
        <v>1346975475</v>
      </c>
      <c r="L3026" s="19">
        <f>(((K3026/60)/60/24)+DATE(1970,1,1)+(-5/24))</f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5">
        <f>E3026/D3026</f>
        <v>2.4641999999999999</v>
      </c>
      <c r="R3026" s="8">
        <f>E3026/N3026</f>
        <v>67.697802197802204</v>
      </c>
      <c r="S3026" s="9" t="str">
        <f>LEFT(P3026, SEARCH("/",P3026,1)-1)</f>
        <v>theater</v>
      </c>
      <c r="T3026" s="9" t="str">
        <f>RIGHT(P3026,LEN(P3026)-SEARCH("/",P3026,1))</f>
        <v>spaces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9">
        <f>(((I3027/60)/60/24)+DATE(1970,1,1)+(-5/24))</f>
        <v>41789.458333333328</v>
      </c>
      <c r="K3027">
        <v>1399032813</v>
      </c>
      <c r="L3027" s="19">
        <f>(((K3027/60)/60/24)+DATE(1970,1,1)+(-5/24))</f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5">
        <f>E3027/D3027</f>
        <v>3.0219999999999998</v>
      </c>
      <c r="R3027" s="8">
        <f>E3027/N3027</f>
        <v>52.103448275862071</v>
      </c>
      <c r="S3027" s="9" t="str">
        <f>LEFT(P3027, SEARCH("/",P3027,1)-1)</f>
        <v>theater</v>
      </c>
      <c r="T3027" s="9" t="str">
        <f>RIGHT(P3027,LEN(P3027)-SEARCH("/",P3027,1))</f>
        <v>spaces</v>
      </c>
    </row>
    <row r="3028" spans="1:20" ht="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9">
        <f>(((I3028/60)/60/24)+DATE(1970,1,1)+(-5/24))</f>
        <v>42797.251064814809</v>
      </c>
      <c r="K3028">
        <v>1487329292</v>
      </c>
      <c r="L3028" s="19">
        <f>(((K3028/60)/60/24)+DATE(1970,1,1)+(-5/24))</f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5">
        <f>E3028/D3028</f>
        <v>1.4333333333333333</v>
      </c>
      <c r="R3028" s="8">
        <f>E3028/N3028</f>
        <v>51.6</v>
      </c>
      <c r="S3028" s="9" t="str">
        <f>LEFT(P3028, SEARCH("/",P3028,1)-1)</f>
        <v>theater</v>
      </c>
      <c r="T3028" s="9" t="str">
        <f>RIGHT(P3028,LEN(P3028)-SEARCH("/",P3028,1))</f>
        <v>spaces</v>
      </c>
    </row>
    <row r="3029" spans="1:20" ht="30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9">
        <f>(((I3029/60)/60/24)+DATE(1970,1,1)+(-5/24))</f>
        <v>42083.454293981478</v>
      </c>
      <c r="K3029">
        <v>1424278451</v>
      </c>
      <c r="L3029" s="19">
        <f>(((K3029/60)/60/24)+DATE(1970,1,1)+(-5/24))</f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5">
        <f>E3029/D3029</f>
        <v>1.3144</v>
      </c>
      <c r="R3029" s="8">
        <f>E3029/N3029</f>
        <v>164.3</v>
      </c>
      <c r="S3029" s="9" t="str">
        <f>LEFT(P3029, SEARCH("/",P3029,1)-1)</f>
        <v>theater</v>
      </c>
      <c r="T3029" s="9" t="str">
        <f>RIGHT(P3029,LEN(P3029)-SEARCH("/",P3029,1))</f>
        <v>spaces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9">
        <f>(((I3030/60)/60/24)+DATE(1970,1,1)+(-5/24))</f>
        <v>42597.055844907409</v>
      </c>
      <c r="K3030">
        <v>1468650025</v>
      </c>
      <c r="L3030" s="19">
        <f>(((K3030/60)/60/24)+DATE(1970,1,1)+(-5/24))</f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5">
        <f>E3030/D3030</f>
        <v>1.6801999999999999</v>
      </c>
      <c r="R3030" s="8">
        <f>E3030/N3030</f>
        <v>84.858585858585855</v>
      </c>
      <c r="S3030" s="9" t="str">
        <f>LEFT(P3030, SEARCH("/",P3030,1)-1)</f>
        <v>theater</v>
      </c>
      <c r="T3030" s="9" t="str">
        <f>RIGHT(P3030,LEN(P3030)-SEARCH("/",P3030,1))</f>
        <v>spaces</v>
      </c>
    </row>
    <row r="3031" spans="1:20" ht="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9">
        <f>(((I3031/60)/60/24)+DATE(1970,1,1)+(-5/24))</f>
        <v>41960.982638888883</v>
      </c>
      <c r="K3031">
        <v>1413824447</v>
      </c>
      <c r="L3031" s="19">
        <f>(((K3031/60)/60/24)+DATE(1970,1,1)+(-5/24))</f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5">
        <f>E3031/D3031</f>
        <v>1.0967666666666667</v>
      </c>
      <c r="R3031" s="8">
        <f>E3031/N3031</f>
        <v>94.548850574712645</v>
      </c>
      <c r="S3031" s="9" t="str">
        <f>LEFT(P3031, SEARCH("/",P3031,1)-1)</f>
        <v>theater</v>
      </c>
      <c r="T3031" s="9" t="str">
        <f>RIGHT(P3031,LEN(P3031)-SEARCH("/",P3031,1))</f>
        <v>spaces</v>
      </c>
    </row>
    <row r="3032" spans="1:20" ht="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9">
        <f>(((I3032/60)/60/24)+DATE(1970,1,1)+(-5/24))</f>
        <v>42263.5390162037</v>
      </c>
      <c r="K3032">
        <v>1439834171</v>
      </c>
      <c r="L3032" s="19">
        <f>(((K3032/60)/60/24)+DATE(1970,1,1)+(-5/24))</f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5">
        <f>E3032/D3032</f>
        <v>1.0668571428571429</v>
      </c>
      <c r="R3032" s="8">
        <f>E3032/N3032</f>
        <v>45.536585365853661</v>
      </c>
      <c r="S3032" s="9" t="str">
        <f>LEFT(P3032, SEARCH("/",P3032,1)-1)</f>
        <v>theater</v>
      </c>
      <c r="T3032" s="9" t="str">
        <f>RIGHT(P3032,LEN(P3032)-SEARCH("/",P3032,1))</f>
        <v>spaces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9">
        <f>(((I3033/60)/60/24)+DATE(1970,1,1)+(-5/24))</f>
        <v>42657.674155092587</v>
      </c>
      <c r="K3033">
        <v>1471295447</v>
      </c>
      <c r="L3033" s="19">
        <f>(((K3033/60)/60/24)+DATE(1970,1,1)+(-5/24))</f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5">
        <f>E3033/D3033</f>
        <v>1</v>
      </c>
      <c r="R3033" s="8">
        <f>E3033/N3033</f>
        <v>51.724137931034484</v>
      </c>
      <c r="S3033" s="9" t="str">
        <f>LEFT(P3033, SEARCH("/",P3033,1)-1)</f>
        <v>theater</v>
      </c>
      <c r="T3033" s="9" t="str">
        <f>RIGHT(P3033,LEN(P3033)-SEARCH("/",P3033,1))</f>
        <v>spaces</v>
      </c>
    </row>
    <row r="3034" spans="1:20" ht="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9">
        <f>(((I3034/60)/60/24)+DATE(1970,1,1)+(-5/24))</f>
        <v>42257.836331018516</v>
      </c>
      <c r="K3034">
        <v>1439341459</v>
      </c>
      <c r="L3034" s="19">
        <f>(((K3034/60)/60/24)+DATE(1970,1,1)+(-5/24))</f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5">
        <f>E3034/D3034</f>
        <v>1.272</v>
      </c>
      <c r="R3034" s="8">
        <f>E3034/N3034</f>
        <v>50.88</v>
      </c>
      <c r="S3034" s="9" t="str">
        <f>LEFT(P3034, SEARCH("/",P3034,1)-1)</f>
        <v>theater</v>
      </c>
      <c r="T3034" s="9" t="str">
        <f>RIGHT(P3034,LEN(P3034)-SEARCH("/",P3034,1))</f>
        <v>spaces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9">
        <f>(((I3035/60)/60/24)+DATE(1970,1,1)+(-5/24))</f>
        <v>42599.901909722219</v>
      </c>
      <c r="K3035">
        <v>1468895925</v>
      </c>
      <c r="L3035" s="19">
        <f>(((K3035/60)/60/24)+DATE(1970,1,1)+(-5/24))</f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5">
        <f>E3035/D3035</f>
        <v>1.4653333333333334</v>
      </c>
      <c r="R3035" s="8">
        <f>E3035/N3035</f>
        <v>191.13043478260869</v>
      </c>
      <c r="S3035" s="9" t="str">
        <f>LEFT(P3035, SEARCH("/",P3035,1)-1)</f>
        <v>theater</v>
      </c>
      <c r="T3035" s="9" t="str">
        <f>RIGHT(P3035,LEN(P3035)-SEARCH("/",P3035,1))</f>
        <v>spaces</v>
      </c>
    </row>
    <row r="3036" spans="1:20" ht="60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9">
        <f>(((I3036/60)/60/24)+DATE(1970,1,1)+(-5/24))</f>
        <v>42674.957638888889</v>
      </c>
      <c r="K3036">
        <v>1475326255</v>
      </c>
      <c r="L3036" s="19">
        <f>(((K3036/60)/60/24)+DATE(1970,1,1)+(-5/24))</f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5">
        <f>E3036/D3036</f>
        <v>1.1253599999999999</v>
      </c>
      <c r="R3036" s="8">
        <f>E3036/N3036</f>
        <v>89.314285714285717</v>
      </c>
      <c r="S3036" s="9" t="str">
        <f>LEFT(P3036, SEARCH("/",P3036,1)-1)</f>
        <v>theater</v>
      </c>
      <c r="T3036" s="9" t="str">
        <f>RIGHT(P3036,LEN(P3036)-SEARCH("/",P3036,1))</f>
        <v>spaces</v>
      </c>
    </row>
    <row r="3037" spans="1:20" ht="30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9">
        <f>(((I3037/60)/60/24)+DATE(1970,1,1)+(-5/24))</f>
        <v>41398.351956018516</v>
      </c>
      <c r="K3037">
        <v>1365082009</v>
      </c>
      <c r="L3037" s="19">
        <f>(((K3037/60)/60/24)+DATE(1970,1,1)+(-5/24))</f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5">
        <f>E3037/D3037</f>
        <v>1.0878684000000001</v>
      </c>
      <c r="R3037" s="8">
        <f>E3037/N3037</f>
        <v>88.588631921824103</v>
      </c>
      <c r="S3037" s="9" t="str">
        <f>LEFT(P3037, SEARCH("/",P3037,1)-1)</f>
        <v>theater</v>
      </c>
      <c r="T3037" s="9" t="str">
        <f>RIGHT(P3037,LEN(P3037)-SEARCH("/",P3037,1))</f>
        <v>spaces</v>
      </c>
    </row>
    <row r="3038" spans="1:20" ht="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9">
        <f>(((I3038/60)/60/24)+DATE(1970,1,1)+(-5/24))</f>
        <v>41502.290972222218</v>
      </c>
      <c r="K3038">
        <v>1373568644</v>
      </c>
      <c r="L3038" s="19">
        <f>(((K3038/60)/60/24)+DATE(1970,1,1)+(-5/24))</f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5">
        <f>E3038/D3038</f>
        <v>1.26732</v>
      </c>
      <c r="R3038" s="8">
        <f>E3038/N3038</f>
        <v>96.300911854103347</v>
      </c>
      <c r="S3038" s="9" t="str">
        <f>LEFT(P3038, SEARCH("/",P3038,1)-1)</f>
        <v>theater</v>
      </c>
      <c r="T3038" s="9" t="str">
        <f>RIGHT(P3038,LEN(P3038)-SEARCH("/",P3038,1))</f>
        <v>spaces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9">
        <f>(((I3039/60)/60/24)+DATE(1970,1,1)+(-5/24))</f>
        <v>40452.999305555553</v>
      </c>
      <c r="K3039">
        <v>1279574773</v>
      </c>
      <c r="L3039" s="19">
        <f>(((K3039/60)/60/24)+DATE(1970,1,1)+(-5/24))</f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5">
        <f>E3039/D3039</f>
        <v>2.1320000000000001</v>
      </c>
      <c r="R3039" s="8">
        <f>E3039/N3039</f>
        <v>33.3125</v>
      </c>
      <c r="S3039" s="9" t="str">
        <f>LEFT(P3039, SEARCH("/",P3039,1)-1)</f>
        <v>theater</v>
      </c>
      <c r="T3039" s="9" t="str">
        <f>RIGHT(P3039,LEN(P3039)-SEARCH("/",P3039,1))</f>
        <v>spaces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9">
        <f>(((I3040/60)/60/24)+DATE(1970,1,1)+(-5/24))</f>
        <v>42433.043946759259</v>
      </c>
      <c r="K3040">
        <v>1451887397</v>
      </c>
      <c r="L3040" s="19">
        <f>(((K3040/60)/60/24)+DATE(1970,1,1)+(-5/24))</f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5">
        <f>E3040/D3040</f>
        <v>1.0049999999999999</v>
      </c>
      <c r="R3040" s="8">
        <f>E3040/N3040</f>
        <v>37.222222222222221</v>
      </c>
      <c r="S3040" s="9" t="str">
        <f>LEFT(P3040, SEARCH("/",P3040,1)-1)</f>
        <v>theater</v>
      </c>
      <c r="T3040" s="9" t="str">
        <f>RIGHT(P3040,LEN(P3040)-SEARCH("/",P3040,1))</f>
        <v>spaces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9">
        <f>(((I3041/60)/60/24)+DATE(1970,1,1)+(-5/24))</f>
        <v>41637.124305555553</v>
      </c>
      <c r="K3041">
        <v>1386011038</v>
      </c>
      <c r="L3041" s="19">
        <f>(((K3041/60)/60/24)+DATE(1970,1,1)+(-5/24))</f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5">
        <f>E3041/D3041</f>
        <v>1.0871389999999999</v>
      </c>
      <c r="R3041" s="8">
        <f>E3041/N3041</f>
        <v>92.130423728813554</v>
      </c>
      <c r="S3041" s="9" t="str">
        <f>LEFT(P3041, SEARCH("/",P3041,1)-1)</f>
        <v>theater</v>
      </c>
      <c r="T3041" s="9" t="str">
        <f>RIGHT(P3041,LEN(P3041)-SEARCH("/",P3041,1))</f>
        <v>spaces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9">
        <f>(((I3042/60)/60/24)+DATE(1970,1,1)+(-5/24))</f>
        <v>42181.749999999993</v>
      </c>
      <c r="K3042">
        <v>1434999621</v>
      </c>
      <c r="L3042" s="19">
        <f>(((K3042/60)/60/24)+DATE(1970,1,1)+(-5/24))</f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5">
        <f>E3042/D3042</f>
        <v>1.075</v>
      </c>
      <c r="R3042" s="8">
        <f>E3042/N3042</f>
        <v>76.785714285714292</v>
      </c>
      <c r="S3042" s="9" t="str">
        <f>LEFT(P3042, SEARCH("/",P3042,1)-1)</f>
        <v>theater</v>
      </c>
      <c r="T3042" s="9" t="str">
        <f>RIGHT(P3042,LEN(P3042)-SEARCH("/",P3042,1))</f>
        <v>spaces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9">
        <f>(((I3043/60)/60/24)+DATE(1970,1,1)+(-5/24))</f>
        <v>42389.660277777781</v>
      </c>
      <c r="K3043">
        <v>1450731048</v>
      </c>
      <c r="L3043" s="19">
        <f>(((K3043/60)/60/24)+DATE(1970,1,1)+(-5/24))</f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5">
        <f>E3043/D3043</f>
        <v>1.1048192771084338</v>
      </c>
      <c r="R3043" s="8">
        <f>E3043/N3043</f>
        <v>96.526315789473685</v>
      </c>
      <c r="S3043" s="9" t="str">
        <f>LEFT(P3043, SEARCH("/",P3043,1)-1)</f>
        <v>theater</v>
      </c>
      <c r="T3043" s="9" t="str">
        <f>RIGHT(P3043,LEN(P3043)-SEARCH("/",P3043,1))</f>
        <v>spaces</v>
      </c>
    </row>
    <row r="3044" spans="1:20" ht="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9">
        <f>(((I3044/60)/60/24)+DATE(1970,1,1)+(-5/24))</f>
        <v>42283.479710648149</v>
      </c>
      <c r="K3044">
        <v>1441557047</v>
      </c>
      <c r="L3044" s="19">
        <f>(((K3044/60)/60/24)+DATE(1970,1,1)+(-5/24))</f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5">
        <f>E3044/D3044</f>
        <v>1.28</v>
      </c>
      <c r="R3044" s="8">
        <f>E3044/N3044</f>
        <v>51.891891891891895</v>
      </c>
      <c r="S3044" s="9" t="str">
        <f>LEFT(P3044, SEARCH("/",P3044,1)-1)</f>
        <v>theater</v>
      </c>
      <c r="T3044" s="9" t="str">
        <f>RIGHT(P3044,LEN(P3044)-SEARCH("/",P3044,1))</f>
        <v>spaces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9">
        <f>(((I3045/60)/60/24)+DATE(1970,1,1)+(-5/24))</f>
        <v>42109.909722222219</v>
      </c>
      <c r="K3045">
        <v>1426815699</v>
      </c>
      <c r="L3045" s="19">
        <f>(((K3045/60)/60/24)+DATE(1970,1,1)+(-5/24))</f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5">
        <f>E3045/D3045</f>
        <v>1.1000666666666667</v>
      </c>
      <c r="R3045" s="8">
        <f>E3045/N3045</f>
        <v>128.9140625</v>
      </c>
      <c r="S3045" s="9" t="str">
        <f>LEFT(P3045, SEARCH("/",P3045,1)-1)</f>
        <v>theater</v>
      </c>
      <c r="T3045" s="9" t="str">
        <f>RIGHT(P3045,LEN(P3045)-SEARCH("/",P3045,1))</f>
        <v>spaces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9">
        <f>(((I3046/60)/60/24)+DATE(1970,1,1)+(-5/24))</f>
        <v>42402.518495370365</v>
      </c>
      <c r="K3046">
        <v>1453137998</v>
      </c>
      <c r="L3046" s="19">
        <f>(((K3046/60)/60/24)+DATE(1970,1,1)+(-5/24))</f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5">
        <f>E3046/D3046</f>
        <v>1.0934166666666667</v>
      </c>
      <c r="R3046" s="8">
        <f>E3046/N3046</f>
        <v>84.108974358974365</v>
      </c>
      <c r="S3046" s="9" t="str">
        <f>LEFT(P3046, SEARCH("/",P3046,1)-1)</f>
        <v>theater</v>
      </c>
      <c r="T3046" s="9" t="str">
        <f>RIGHT(P3046,LEN(P3046)-SEARCH("/",P3046,1))</f>
        <v>spaces</v>
      </c>
    </row>
    <row r="3047" spans="1:20" ht="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9">
        <f>(((I3047/60)/60/24)+DATE(1970,1,1)+(-5/24))</f>
        <v>41872.947395833333</v>
      </c>
      <c r="K3047">
        <v>1406087055</v>
      </c>
      <c r="L3047" s="19">
        <f>(((K3047/60)/60/24)+DATE(1970,1,1)+(-5/24))</f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5">
        <f>E3047/D3047</f>
        <v>1.3270650000000002</v>
      </c>
      <c r="R3047" s="8">
        <f>E3047/N3047</f>
        <v>82.941562500000003</v>
      </c>
      <c r="S3047" s="9" t="str">
        <f>LEFT(P3047, SEARCH("/",P3047,1)-1)</f>
        <v>theater</v>
      </c>
      <c r="T3047" s="9" t="str">
        <f>RIGHT(P3047,LEN(P3047)-SEARCH("/",P3047,1))</f>
        <v>spaces</v>
      </c>
    </row>
    <row r="3048" spans="1:20" ht="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9">
        <f>(((I3048/60)/60/24)+DATE(1970,1,1)+(-5/24))</f>
        <v>41891.994444444441</v>
      </c>
      <c r="K3048">
        <v>1407784586</v>
      </c>
      <c r="L3048" s="19">
        <f>(((K3048/60)/60/24)+DATE(1970,1,1)+(-5/24))</f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5">
        <f>E3048/D3048</f>
        <v>1.9084810126582279</v>
      </c>
      <c r="R3048" s="8">
        <f>E3048/N3048</f>
        <v>259.94827586206895</v>
      </c>
      <c r="S3048" s="9" t="str">
        <f>LEFT(P3048, SEARCH("/",P3048,1)-1)</f>
        <v>theater</v>
      </c>
      <c r="T3048" s="9" t="str">
        <f>RIGHT(P3048,LEN(P3048)-SEARCH("/",P3048,1))</f>
        <v>spaces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9">
        <f>(((I3049/60)/60/24)+DATE(1970,1,1)+(-5/24))</f>
        <v>42487.344444444439</v>
      </c>
      <c r="K3049">
        <v>1457999054</v>
      </c>
      <c r="L3049" s="19">
        <f>(((K3049/60)/60/24)+DATE(1970,1,1)+(-5/24))</f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5">
        <f>E3049/D3049</f>
        <v>1.49</v>
      </c>
      <c r="R3049" s="8">
        <f>E3049/N3049</f>
        <v>37.25</v>
      </c>
      <c r="S3049" s="9" t="str">
        <f>LEFT(P3049, SEARCH("/",P3049,1)-1)</f>
        <v>theater</v>
      </c>
      <c r="T3049" s="9" t="str">
        <f>RIGHT(P3049,LEN(P3049)-SEARCH("/",P3049,1))</f>
        <v>spaces</v>
      </c>
    </row>
    <row r="3050" spans="1:20" ht="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9">
        <f>(((I3050/60)/60/24)+DATE(1970,1,1)+(-5/24))</f>
        <v>42004.681944444441</v>
      </c>
      <c r="K3050">
        <v>1417556262</v>
      </c>
      <c r="L3050" s="19">
        <f>(((K3050/60)/60/24)+DATE(1970,1,1)+(-5/24))</f>
        <v>41975.692847222213</v>
      </c>
      <c r="M3050" t="b">
        <v>0</v>
      </c>
      <c r="N3050">
        <v>47</v>
      </c>
      <c r="O3050" t="b">
        <v>1</v>
      </c>
      <c r="P3050" t="s">
        <v>8303</v>
      </c>
      <c r="Q3050" s="5">
        <f>E3050/D3050</f>
        <v>1.6639999999999999</v>
      </c>
      <c r="R3050" s="8">
        <f>E3050/N3050</f>
        <v>177.02127659574469</v>
      </c>
      <c r="S3050" s="9" t="str">
        <f>LEFT(P3050, SEARCH("/",P3050,1)-1)</f>
        <v>theater</v>
      </c>
      <c r="T3050" s="9" t="str">
        <f>RIGHT(P3050,LEN(P3050)-SEARCH("/",P3050,1))</f>
        <v>spaces</v>
      </c>
    </row>
    <row r="3051" spans="1:20" ht="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9">
        <f>(((I3051/60)/60/24)+DATE(1970,1,1)+(-5/24))</f>
        <v>42168.806192129625</v>
      </c>
      <c r="K3051">
        <v>1431649255</v>
      </c>
      <c r="L3051" s="19">
        <f>(((K3051/60)/60/24)+DATE(1970,1,1)+(-5/24))</f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5">
        <f>E3051/D3051</f>
        <v>1.0666666666666667</v>
      </c>
      <c r="R3051" s="8">
        <f>E3051/N3051</f>
        <v>74.074074074074076</v>
      </c>
      <c r="S3051" s="9" t="str">
        <f>LEFT(P3051, SEARCH("/",P3051,1)-1)</f>
        <v>theater</v>
      </c>
      <c r="T3051" s="9" t="str">
        <f>RIGHT(P3051,LEN(P3051)-SEARCH("/",P3051,1))</f>
        <v>spaces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9">
        <f>(((I3052/60)/60/24)+DATE(1970,1,1)+(-5/24))</f>
        <v>42494.960185185184</v>
      </c>
      <c r="K3052">
        <v>1459828960</v>
      </c>
      <c r="L3052" s="19">
        <f>(((K3052/60)/60/24)+DATE(1970,1,1)+(-5/24))</f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5">
        <f>E3052/D3052</f>
        <v>1.06</v>
      </c>
      <c r="R3052" s="8">
        <f>E3052/N3052</f>
        <v>70.666666666666671</v>
      </c>
      <c r="S3052" s="9" t="str">
        <f>LEFT(P3052, SEARCH("/",P3052,1)-1)</f>
        <v>theater</v>
      </c>
      <c r="T3052" s="9" t="str">
        <f>RIGHT(P3052,LEN(P3052)-SEARCH("/",P3052,1))</f>
        <v>spaces</v>
      </c>
    </row>
    <row r="3053" spans="1:20" ht="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9">
        <f>(((I3053/60)/60/24)+DATE(1970,1,1)+(-5/24))</f>
        <v>42774.207696759251</v>
      </c>
      <c r="K3053">
        <v>1483955945</v>
      </c>
      <c r="L3053" s="19">
        <f>(((K3053/60)/60/24)+DATE(1970,1,1)+(-5/24))</f>
        <v>42744.207696759251</v>
      </c>
      <c r="M3053" t="b">
        <v>1</v>
      </c>
      <c r="N3053">
        <v>35</v>
      </c>
      <c r="O3053" t="b">
        <v>0</v>
      </c>
      <c r="P3053" t="s">
        <v>8303</v>
      </c>
      <c r="Q3053" s="5">
        <f>E3053/D3053</f>
        <v>0.23628571428571429</v>
      </c>
      <c r="R3053" s="8">
        <f>E3053/N3053</f>
        <v>23.62857142857143</v>
      </c>
      <c r="S3053" s="9" t="str">
        <f>LEFT(P3053, SEARCH("/",P3053,1)-1)</f>
        <v>theater</v>
      </c>
      <c r="T3053" s="9" t="str">
        <f>RIGHT(P3053,LEN(P3053)-SEARCH("/",P3053,1))</f>
        <v>spaces</v>
      </c>
    </row>
    <row r="3054" spans="1:20" ht="30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9">
        <f>(((I3054/60)/60/24)+DATE(1970,1,1)+(-5/24))</f>
        <v>42152.457638888889</v>
      </c>
      <c r="K3054">
        <v>1430237094</v>
      </c>
      <c r="L3054" s="19">
        <f>(((K3054/60)/60/24)+DATE(1970,1,1)+(-5/24))</f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5">
        <f>E3054/D3054</f>
        <v>1.5E-3</v>
      </c>
      <c r="R3054" s="8">
        <f>E3054/N3054</f>
        <v>37.5</v>
      </c>
      <c r="S3054" s="9" t="str">
        <f>LEFT(P3054, SEARCH("/",P3054,1)-1)</f>
        <v>theater</v>
      </c>
      <c r="T3054" s="9" t="str">
        <f>RIGHT(P3054,LEN(P3054)-SEARCH("/",P3054,1))</f>
        <v>spaces</v>
      </c>
    </row>
    <row r="3055" spans="1:20" ht="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9">
        <f>(((I3055/60)/60/24)+DATE(1970,1,1)+(-5/24))</f>
        <v>41913.957638888889</v>
      </c>
      <c r="K3055">
        <v>1407781013</v>
      </c>
      <c r="L3055" s="19">
        <f>(((K3055/60)/60/24)+DATE(1970,1,1)+(-5/24))</f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5">
        <f>E3055/D3055</f>
        <v>4.0000000000000001E-3</v>
      </c>
      <c r="R3055" s="8">
        <f>E3055/N3055</f>
        <v>13.333333333333334</v>
      </c>
      <c r="S3055" s="9" t="str">
        <f>LEFT(P3055, SEARCH("/",P3055,1)-1)</f>
        <v>theater</v>
      </c>
      <c r="T3055" s="9" t="str">
        <f>RIGHT(P3055,LEN(P3055)-SEARCH("/",P3055,1))</f>
        <v>spaces</v>
      </c>
    </row>
    <row r="3056" spans="1:20" ht="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9">
        <f>(((I3056/60)/60/24)+DATE(1970,1,1)+(-5/24))</f>
        <v>42064.836111111108</v>
      </c>
      <c r="K3056">
        <v>1422043154</v>
      </c>
      <c r="L3056" s="19">
        <f>(((K3056/60)/60/24)+DATE(1970,1,1)+(-5/24))</f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5">
        <f>E3056/D3056</f>
        <v>0</v>
      </c>
      <c r="R3056" s="8" t="e">
        <f>E3056/N3056</f>
        <v>#DIV/0!</v>
      </c>
      <c r="S3056" s="9" t="str">
        <f>LEFT(P3056, SEARCH("/",P3056,1)-1)</f>
        <v>theater</v>
      </c>
      <c r="T3056" s="9" t="str">
        <f>RIGHT(P3056,LEN(P3056)-SEARCH("/",P3056,1))</f>
        <v>spaces</v>
      </c>
    </row>
    <row r="3057" spans="1:20" ht="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9">
        <f>(((I3057/60)/60/24)+DATE(1970,1,1)+(-5/24))</f>
        <v>42013.749884259254</v>
      </c>
      <c r="K3057">
        <v>1415660390</v>
      </c>
      <c r="L3057" s="19">
        <f>(((K3057/60)/60/24)+DATE(1970,1,1)+(-5/24))</f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5">
        <f>E3057/D3057</f>
        <v>5.0000000000000002E-5</v>
      </c>
      <c r="R3057" s="8">
        <f>E3057/N3057</f>
        <v>1</v>
      </c>
      <c r="S3057" s="9" t="str">
        <f>LEFT(P3057, SEARCH("/",P3057,1)-1)</f>
        <v>theater</v>
      </c>
      <c r="T3057" s="9" t="str">
        <f>RIGHT(P3057,LEN(P3057)-SEARCH("/",P3057,1))</f>
        <v>spaces</v>
      </c>
    </row>
    <row r="3058" spans="1:20" ht="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9">
        <f>(((I3058/60)/60/24)+DATE(1970,1,1)+(-5/24))</f>
        <v>41911.428055555552</v>
      </c>
      <c r="K3058">
        <v>1406819784</v>
      </c>
      <c r="L3058" s="19">
        <f>(((K3058/60)/60/24)+DATE(1970,1,1)+(-5/24))</f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5">
        <f>E3058/D3058</f>
        <v>0</v>
      </c>
      <c r="R3058" s="8" t="e">
        <f>E3058/N3058</f>
        <v>#DIV/0!</v>
      </c>
      <c r="S3058" s="9" t="str">
        <f>LEFT(P3058, SEARCH("/",P3058,1)-1)</f>
        <v>theater</v>
      </c>
      <c r="T3058" s="9" t="str">
        <f>RIGHT(P3058,LEN(P3058)-SEARCH("/",P3058,1))</f>
        <v>spaces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9">
        <f>(((I3059/60)/60/24)+DATE(1970,1,1)+(-5/24))</f>
        <v>42463.400590277779</v>
      </c>
      <c r="K3059">
        <v>1457105811</v>
      </c>
      <c r="L3059" s="19">
        <f>(((K3059/60)/60/24)+DATE(1970,1,1)+(-5/24))</f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5">
        <f>E3059/D3059</f>
        <v>0</v>
      </c>
      <c r="R3059" s="8" t="e">
        <f>E3059/N3059</f>
        <v>#DIV/0!</v>
      </c>
      <c r="S3059" s="9" t="str">
        <f>LEFT(P3059, SEARCH("/",P3059,1)-1)</f>
        <v>theater</v>
      </c>
      <c r="T3059" s="9" t="str">
        <f>RIGHT(P3059,LEN(P3059)-SEARCH("/",P3059,1))</f>
        <v>spaces</v>
      </c>
    </row>
    <row r="3060" spans="1:20" ht="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9">
        <f>(((I3060/60)/60/24)+DATE(1970,1,1)+(-5/24))</f>
        <v>42510.165972222218</v>
      </c>
      <c r="K3060">
        <v>1459414740</v>
      </c>
      <c r="L3060" s="19">
        <f>(((K3060/60)/60/24)+DATE(1970,1,1)+(-5/24))</f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5">
        <f>E3060/D3060</f>
        <v>1.6666666666666666E-4</v>
      </c>
      <c r="R3060" s="8">
        <f>E3060/N3060</f>
        <v>1</v>
      </c>
      <c r="S3060" s="9" t="str">
        <f>LEFT(P3060, SEARCH("/",P3060,1)-1)</f>
        <v>theater</v>
      </c>
      <c r="T3060" s="9" t="str">
        <f>RIGHT(P3060,LEN(P3060)-SEARCH("/",P3060,1))</f>
        <v>spaces</v>
      </c>
    </row>
    <row r="3061" spans="1:20" ht="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9">
        <f>(((I3061/60)/60/24)+DATE(1970,1,1)+(-5/24))</f>
        <v>41859.727384259255</v>
      </c>
      <c r="K3061">
        <v>1404944846</v>
      </c>
      <c r="L3061" s="19">
        <f>(((K3061/60)/60/24)+DATE(1970,1,1)+(-5/24))</f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5">
        <f>E3061/D3061</f>
        <v>3.0066666666666665E-2</v>
      </c>
      <c r="R3061" s="8">
        <f>E3061/N3061</f>
        <v>41</v>
      </c>
      <c r="S3061" s="9" t="str">
        <f>LEFT(P3061, SEARCH("/",P3061,1)-1)</f>
        <v>theater</v>
      </c>
      <c r="T3061" s="9" t="str">
        <f>RIGHT(P3061,LEN(P3061)-SEARCH("/",P3061,1))</f>
        <v>spaces</v>
      </c>
    </row>
    <row r="3062" spans="1:20" ht="30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9">
        <f>(((I3062/60)/60/24)+DATE(1970,1,1)+(-5/24))</f>
        <v>42275.066365740735</v>
      </c>
      <c r="K3062">
        <v>1440830134</v>
      </c>
      <c r="L3062" s="19">
        <f>(((K3062/60)/60/24)+DATE(1970,1,1)+(-5/24))</f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5">
        <f>E3062/D3062</f>
        <v>1.5227272727272728E-3</v>
      </c>
      <c r="R3062" s="8">
        <f>E3062/N3062</f>
        <v>55.833333333333336</v>
      </c>
      <c r="S3062" s="9" t="str">
        <f>LEFT(P3062, SEARCH("/",P3062,1)-1)</f>
        <v>theater</v>
      </c>
      <c r="T3062" s="9" t="str">
        <f>RIGHT(P3062,LEN(P3062)-SEARCH("/",P3062,1))</f>
        <v>spaces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9">
        <f>(((I3063/60)/60/24)+DATE(1970,1,1)+(-5/24))</f>
        <v>41864.575787037036</v>
      </c>
      <c r="K3063">
        <v>1405363748</v>
      </c>
      <c r="L3063" s="19">
        <f>(((K3063/60)/60/24)+DATE(1970,1,1)+(-5/24))</f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5">
        <f>E3063/D3063</f>
        <v>0</v>
      </c>
      <c r="R3063" s="8" t="e">
        <f>E3063/N3063</f>
        <v>#DIV/0!</v>
      </c>
      <c r="S3063" s="9" t="str">
        <f>LEFT(P3063, SEARCH("/",P3063,1)-1)</f>
        <v>theater</v>
      </c>
      <c r="T3063" s="9" t="str">
        <f>RIGHT(P3063,LEN(P3063)-SEARCH("/",P3063,1))</f>
        <v>spaces</v>
      </c>
    </row>
    <row r="3064" spans="1:20" ht="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9">
        <f>(((I3064/60)/60/24)+DATE(1970,1,1)+(-5/24))</f>
        <v>42277.541666666664</v>
      </c>
      <c r="K3064">
        <v>1441111892</v>
      </c>
      <c r="L3064" s="19">
        <f>(((K3064/60)/60/24)+DATE(1970,1,1)+(-5/24))</f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5">
        <f>E3064/D3064</f>
        <v>0.66839999999999999</v>
      </c>
      <c r="R3064" s="8">
        <f>E3064/N3064</f>
        <v>99.761194029850742</v>
      </c>
      <c r="S3064" s="9" t="str">
        <f>LEFT(P3064, SEARCH("/",P3064,1)-1)</f>
        <v>theater</v>
      </c>
      <c r="T3064" s="9" t="str">
        <f>RIGHT(P3064,LEN(P3064)-SEARCH("/",P3064,1))</f>
        <v>spaces</v>
      </c>
    </row>
    <row r="3065" spans="1:20" ht="30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9">
        <f>(((I3065/60)/60/24)+DATE(1970,1,1)+(-5/24))</f>
        <v>42665.714560185181</v>
      </c>
      <c r="K3065">
        <v>1474150138</v>
      </c>
      <c r="L3065" s="19">
        <f>(((K3065/60)/60/24)+DATE(1970,1,1)+(-5/24))</f>
        <v>42630.714560185181</v>
      </c>
      <c r="M3065" t="b">
        <v>0</v>
      </c>
      <c r="N3065">
        <v>23</v>
      </c>
      <c r="O3065" t="b">
        <v>0</v>
      </c>
      <c r="P3065" t="s">
        <v>8303</v>
      </c>
      <c r="Q3065" s="5">
        <f>E3065/D3065</f>
        <v>0.19566666666666666</v>
      </c>
      <c r="R3065" s="8">
        <f>E3065/N3065</f>
        <v>25.521739130434781</v>
      </c>
      <c r="S3065" s="9" t="str">
        <f>LEFT(P3065, SEARCH("/",P3065,1)-1)</f>
        <v>theater</v>
      </c>
      <c r="T3065" s="9" t="str">
        <f>RIGHT(P3065,LEN(P3065)-SEARCH("/",P3065,1))</f>
        <v>spaces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9">
        <f>(((I3066/60)/60/24)+DATE(1970,1,1)+(-5/24))</f>
        <v>42330.082638888889</v>
      </c>
      <c r="K3066">
        <v>1445483246</v>
      </c>
      <c r="L3066" s="19">
        <f>(((K3066/60)/60/24)+DATE(1970,1,1)+(-5/24))</f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5">
        <f>E3066/D3066</f>
        <v>0.11294666666666667</v>
      </c>
      <c r="R3066" s="8">
        <f>E3066/N3066</f>
        <v>117.65277777777777</v>
      </c>
      <c r="S3066" s="9" t="str">
        <f>LEFT(P3066, SEARCH("/",P3066,1)-1)</f>
        <v>theater</v>
      </c>
      <c r="T3066" s="9" t="str">
        <f>RIGHT(P3066,LEN(P3066)-SEARCH("/",P3066,1))</f>
        <v>spaces</v>
      </c>
    </row>
    <row r="3067" spans="1:20" ht="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9">
        <f>(((I3067/60)/60/24)+DATE(1970,1,1)+(-5/24))</f>
        <v>41849.846898148149</v>
      </c>
      <c r="K3067">
        <v>1404523172</v>
      </c>
      <c r="L3067" s="19">
        <f>(((K3067/60)/60/24)+DATE(1970,1,1)+(-5/24))</f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5">
        <f>E3067/D3067</f>
        <v>4.0000000000000002E-4</v>
      </c>
      <c r="R3067" s="8">
        <f>E3067/N3067</f>
        <v>5</v>
      </c>
      <c r="S3067" s="9" t="str">
        <f>LEFT(P3067, SEARCH("/",P3067,1)-1)</f>
        <v>theater</v>
      </c>
      <c r="T3067" s="9" t="str">
        <f>RIGHT(P3067,LEN(P3067)-SEARCH("/",P3067,1))</f>
        <v>spaces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9">
        <f>(((I3068/60)/60/24)+DATE(1970,1,1)+(-5/24))</f>
        <v>42561.020104166666</v>
      </c>
      <c r="K3068">
        <v>1465536537</v>
      </c>
      <c r="L3068" s="19">
        <f>(((K3068/60)/60/24)+DATE(1970,1,1)+(-5/24))</f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5">
        <f>E3068/D3068</f>
        <v>0.11985714285714286</v>
      </c>
      <c r="R3068" s="8">
        <f>E3068/N3068</f>
        <v>2796.6666666666665</v>
      </c>
      <c r="S3068" s="9" t="str">
        <f>LEFT(P3068, SEARCH("/",P3068,1)-1)</f>
        <v>theater</v>
      </c>
      <c r="T3068" s="9" t="str">
        <f>RIGHT(P3068,LEN(P3068)-SEARCH("/",P3068,1))</f>
        <v>spaces</v>
      </c>
    </row>
    <row r="3069" spans="1:20" ht="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9">
        <f>(((I3069/60)/60/24)+DATE(1970,1,1)+(-5/24))</f>
        <v>42256.730081018519</v>
      </c>
      <c r="K3069">
        <v>1439245879</v>
      </c>
      <c r="L3069" s="19">
        <f>(((K3069/60)/60/24)+DATE(1970,1,1)+(-5/24))</f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5">
        <f>E3069/D3069</f>
        <v>2.5000000000000001E-2</v>
      </c>
      <c r="R3069" s="8">
        <f>E3069/N3069</f>
        <v>200</v>
      </c>
      <c r="S3069" s="9" t="str">
        <f>LEFT(P3069, SEARCH("/",P3069,1)-1)</f>
        <v>theater</v>
      </c>
      <c r="T3069" s="9" t="str">
        <f>RIGHT(P3069,LEN(P3069)-SEARCH("/",P3069,1))</f>
        <v>spaces</v>
      </c>
    </row>
    <row r="3070" spans="1:20" ht="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9">
        <f>(((I3070/60)/60/24)+DATE(1970,1,1)+(-5/24))</f>
        <v>42293.483240740738</v>
      </c>
      <c r="K3070">
        <v>1442421352</v>
      </c>
      <c r="L3070" s="19">
        <f>(((K3070/60)/60/24)+DATE(1970,1,1)+(-5/24))</f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5">
        <f>E3070/D3070</f>
        <v>6.9999999999999999E-4</v>
      </c>
      <c r="R3070" s="8">
        <f>E3070/N3070</f>
        <v>87.5</v>
      </c>
      <c r="S3070" s="9" t="str">
        <f>LEFT(P3070, SEARCH("/",P3070,1)-1)</f>
        <v>theater</v>
      </c>
      <c r="T3070" s="9" t="str">
        <f>RIGHT(P3070,LEN(P3070)-SEARCH("/",P3070,1))</f>
        <v>spaces</v>
      </c>
    </row>
    <row r="3071" spans="1:20" ht="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9">
        <f>(((I3071/60)/60/24)+DATE(1970,1,1)+(-5/24))</f>
        <v>41987.625393518516</v>
      </c>
      <c r="K3071">
        <v>1415995234</v>
      </c>
      <c r="L3071" s="19">
        <f>(((K3071/60)/60/24)+DATE(1970,1,1)+(-5/24))</f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5">
        <f>E3071/D3071</f>
        <v>0.14099999999999999</v>
      </c>
      <c r="R3071" s="8">
        <f>E3071/N3071</f>
        <v>20.142857142857142</v>
      </c>
      <c r="S3071" s="9" t="str">
        <f>LEFT(P3071, SEARCH("/",P3071,1)-1)</f>
        <v>theater</v>
      </c>
      <c r="T3071" s="9" t="str">
        <f>RIGHT(P3071,LEN(P3071)-SEARCH("/",P3071,1))</f>
        <v>spaces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9">
        <f>(((I3072/60)/60/24)+DATE(1970,1,1)+(-5/24))</f>
        <v>42711.525104166663</v>
      </c>
      <c r="K3072">
        <v>1479317769</v>
      </c>
      <c r="L3072" s="19">
        <f>(((K3072/60)/60/24)+DATE(1970,1,1)+(-5/24))</f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5">
        <f>E3072/D3072</f>
        <v>3.3399999999999999E-2</v>
      </c>
      <c r="R3072" s="8">
        <f>E3072/N3072</f>
        <v>20.875</v>
      </c>
      <c r="S3072" s="9" t="str">
        <f>LEFT(P3072, SEARCH("/",P3072,1)-1)</f>
        <v>theater</v>
      </c>
      <c r="T3072" s="9" t="str">
        <f>RIGHT(P3072,LEN(P3072)-SEARCH("/",P3072,1))</f>
        <v>spaces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9">
        <f>(((I3073/60)/60/24)+DATE(1970,1,1)+(-5/24))</f>
        <v>42115.040972222218</v>
      </c>
      <c r="K3073">
        <v>1428082481</v>
      </c>
      <c r="L3073" s="19">
        <f>(((K3073/60)/60/24)+DATE(1970,1,1)+(-5/24))</f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5">
        <f>E3073/D3073</f>
        <v>0.59775</v>
      </c>
      <c r="R3073" s="8">
        <f>E3073/N3073</f>
        <v>61.307692307692307</v>
      </c>
      <c r="S3073" s="9" t="str">
        <f>LEFT(P3073, SEARCH("/",P3073,1)-1)</f>
        <v>theater</v>
      </c>
      <c r="T3073" s="9" t="str">
        <f>RIGHT(P3073,LEN(P3073)-SEARCH("/",P3073,1))</f>
        <v>spaces</v>
      </c>
    </row>
    <row r="3074" spans="1:20" ht="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9">
        <f>(((I3074/60)/60/24)+DATE(1970,1,1)+(-5/24))</f>
        <v>42672.865277777775</v>
      </c>
      <c r="K3074">
        <v>1476549262</v>
      </c>
      <c r="L3074" s="19">
        <f>(((K3074/60)/60/24)+DATE(1970,1,1)+(-5/24))</f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5">
        <f>E3074/D3074</f>
        <v>1.6666666666666666E-4</v>
      </c>
      <c r="R3074" s="8">
        <f>E3074/N3074</f>
        <v>1</v>
      </c>
      <c r="S3074" s="9" t="str">
        <f>LEFT(P3074, SEARCH("/",P3074,1)-1)</f>
        <v>theater</v>
      </c>
      <c r="T3074" s="9" t="str">
        <f>RIGHT(P3074,LEN(P3074)-SEARCH("/",P3074,1))</f>
        <v>spaces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9">
        <f>(((I3075/60)/60/24)+DATE(1970,1,1)+(-5/24))</f>
        <v>42169.59652777778</v>
      </c>
      <c r="K3075">
        <v>1429287900</v>
      </c>
      <c r="L3075" s="19">
        <f>(((K3075/60)/60/24)+DATE(1970,1,1)+(-5/24))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5">
        <f>E3075/D3075</f>
        <v>2.3035714285714285E-4</v>
      </c>
      <c r="R3075" s="8">
        <f>E3075/N3075</f>
        <v>92.142857142857139</v>
      </c>
      <c r="S3075" s="9" t="str">
        <f>LEFT(P3075, SEARCH("/",P3075,1)-1)</f>
        <v>theater</v>
      </c>
      <c r="T3075" s="9" t="str">
        <f>RIGHT(P3075,LEN(P3075)-SEARCH("/",P3075,1))</f>
        <v>spaces</v>
      </c>
    </row>
    <row r="3076" spans="1:20" ht="60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9">
        <f>(((I3076/60)/60/24)+DATE(1970,1,1)+(-5/24))</f>
        <v>42439.362951388881</v>
      </c>
      <c r="K3076">
        <v>1455025359</v>
      </c>
      <c r="L3076" s="19">
        <f>(((K3076/60)/60/24)+DATE(1970,1,1)+(-5/24))</f>
        <v>42409.362951388881</v>
      </c>
      <c r="M3076" t="b">
        <v>0</v>
      </c>
      <c r="N3076">
        <v>3</v>
      </c>
      <c r="O3076" t="b">
        <v>0</v>
      </c>
      <c r="P3076" t="s">
        <v>8303</v>
      </c>
      <c r="Q3076" s="5">
        <f>E3076/D3076</f>
        <v>8.8000000000000003E-4</v>
      </c>
      <c r="R3076" s="8">
        <f>E3076/N3076</f>
        <v>7.333333333333333</v>
      </c>
      <c r="S3076" s="9" t="str">
        <f>LEFT(P3076, SEARCH("/",P3076,1)-1)</f>
        <v>theater</v>
      </c>
      <c r="T3076" s="9" t="str">
        <f>RIGHT(P3076,LEN(P3076)-SEARCH("/",P3076,1))</f>
        <v>spaces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9">
        <f>(((I3077/60)/60/24)+DATE(1970,1,1)+(-5/24))</f>
        <v>42600.893981481473</v>
      </c>
      <c r="K3077">
        <v>1467253640</v>
      </c>
      <c r="L3077" s="19">
        <f>(((K3077/60)/60/24)+DATE(1970,1,1)+(-5/24))</f>
        <v>42550.893981481473</v>
      </c>
      <c r="M3077" t="b">
        <v>0</v>
      </c>
      <c r="N3077">
        <v>20</v>
      </c>
      <c r="O3077" t="b">
        <v>0</v>
      </c>
      <c r="P3077" t="s">
        <v>8303</v>
      </c>
      <c r="Q3077" s="5">
        <f>E3077/D3077</f>
        <v>8.6400000000000005E-2</v>
      </c>
      <c r="R3077" s="8">
        <f>E3077/N3077</f>
        <v>64.8</v>
      </c>
      <c r="S3077" s="9" t="str">
        <f>LEFT(P3077, SEARCH("/",P3077,1)-1)</f>
        <v>theater</v>
      </c>
      <c r="T3077" s="9" t="str">
        <f>RIGHT(P3077,LEN(P3077)-SEARCH("/",P3077,1))</f>
        <v>spaces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9">
        <f>(((I3078/60)/60/24)+DATE(1970,1,1)+(-5/24))</f>
        <v>42286.443553240737</v>
      </c>
      <c r="K3078">
        <v>1439221123</v>
      </c>
      <c r="L3078" s="19">
        <f>(((K3078/60)/60/24)+DATE(1970,1,1)+(-5/24))</f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5">
        <f>E3078/D3078</f>
        <v>0.15060000000000001</v>
      </c>
      <c r="R3078" s="8">
        <f>E3078/N3078</f>
        <v>30.12</v>
      </c>
      <c r="S3078" s="9" t="str">
        <f>LEFT(P3078, SEARCH("/",P3078,1)-1)</f>
        <v>theater</v>
      </c>
      <c r="T3078" s="9" t="str">
        <f>RIGHT(P3078,LEN(P3078)-SEARCH("/",P3078,1))</f>
        <v>spaces</v>
      </c>
    </row>
    <row r="3079" spans="1:20" ht="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9">
        <f>(((I3079/60)/60/24)+DATE(1970,1,1)+(-5/24))</f>
        <v>42796.74858796296</v>
      </c>
      <c r="K3079">
        <v>1485903478</v>
      </c>
      <c r="L3079" s="19">
        <f>(((K3079/60)/60/24)+DATE(1970,1,1)+(-5/24))</f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5">
        <f>E3079/D3079</f>
        <v>4.7727272727272731E-3</v>
      </c>
      <c r="R3079" s="8">
        <f>E3079/N3079</f>
        <v>52.5</v>
      </c>
      <c r="S3079" s="9" t="str">
        <f>LEFT(P3079, SEARCH("/",P3079,1)-1)</f>
        <v>theater</v>
      </c>
      <c r="T3079" s="9" t="str">
        <f>RIGHT(P3079,LEN(P3079)-SEARCH("/",P3079,1))</f>
        <v>spaces</v>
      </c>
    </row>
    <row r="3080" spans="1:20" ht="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9">
        <f>(((I3080/60)/60/24)+DATE(1970,1,1)+(-5/24))</f>
        <v>42060.930497685178</v>
      </c>
      <c r="K3080">
        <v>1422328795</v>
      </c>
      <c r="L3080" s="19">
        <f>(((K3080/60)/60/24)+DATE(1970,1,1)+(-5/24))</f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5">
        <f>E3080/D3080</f>
        <v>1.1833333333333333E-3</v>
      </c>
      <c r="R3080" s="8">
        <f>E3080/N3080</f>
        <v>23.666666666666668</v>
      </c>
      <c r="S3080" s="9" t="str">
        <f>LEFT(P3080, SEARCH("/",P3080,1)-1)</f>
        <v>theater</v>
      </c>
      <c r="T3080" s="9" t="str">
        <f>RIGHT(P3080,LEN(P3080)-SEARCH("/",P3080,1))</f>
        <v>spaces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9">
        <f>(((I3081/60)/60/24)+DATE(1970,1,1)+(-5/24))</f>
        <v>42085.463368055549</v>
      </c>
      <c r="K3081">
        <v>1424452035</v>
      </c>
      <c r="L3081" s="19">
        <f>(((K3081/60)/60/24)+DATE(1970,1,1)+(-5/24))</f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5">
        <f>E3081/D3081</f>
        <v>8.4173998587352451E-3</v>
      </c>
      <c r="R3081" s="8">
        <f>E3081/N3081</f>
        <v>415.77777777777777</v>
      </c>
      <c r="S3081" s="9" t="str">
        <f>LEFT(P3081, SEARCH("/",P3081,1)-1)</f>
        <v>theater</v>
      </c>
      <c r="T3081" s="9" t="str">
        <f>RIGHT(P3081,LEN(P3081)-SEARCH("/",P3081,1))</f>
        <v>spaces</v>
      </c>
    </row>
    <row r="3082" spans="1:20" ht="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9">
        <f>(((I3082/60)/60/24)+DATE(1970,1,1)+(-5/24))</f>
        <v>41999.861620370364</v>
      </c>
      <c r="K3082">
        <v>1414456844</v>
      </c>
      <c r="L3082" s="19">
        <f>(((K3082/60)/60/24)+DATE(1970,1,1)+(-5/24))</f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5">
        <f>E3082/D3082</f>
        <v>1.8799999999999999E-4</v>
      </c>
      <c r="R3082" s="8">
        <f>E3082/N3082</f>
        <v>53.714285714285715</v>
      </c>
      <c r="S3082" s="9" t="str">
        <f>LEFT(P3082, SEARCH("/",P3082,1)-1)</f>
        <v>theater</v>
      </c>
      <c r="T3082" s="9" t="str">
        <f>RIGHT(P3082,LEN(P3082)-SEARCH("/",P3082,1))</f>
        <v>spaces</v>
      </c>
    </row>
    <row r="3083" spans="1:20" ht="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9">
        <f>(((I3083/60)/60/24)+DATE(1970,1,1)+(-5/24))</f>
        <v>42266.973275462959</v>
      </c>
      <c r="K3083">
        <v>1440130891</v>
      </c>
      <c r="L3083" s="19">
        <f>(((K3083/60)/60/24)+DATE(1970,1,1)+(-5/24))</f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5">
        <f>E3083/D3083</f>
        <v>2.1029999999999998E-3</v>
      </c>
      <c r="R3083" s="8">
        <f>E3083/N3083</f>
        <v>420.6</v>
      </c>
      <c r="S3083" s="9" t="str">
        <f>LEFT(P3083, SEARCH("/",P3083,1)-1)</f>
        <v>theater</v>
      </c>
      <c r="T3083" s="9" t="str">
        <f>RIGHT(P3083,LEN(P3083)-SEARCH("/",P3083,1))</f>
        <v>spaces</v>
      </c>
    </row>
    <row r="3084" spans="1:20" ht="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9">
        <f>(((I3084/60)/60/24)+DATE(1970,1,1)+(-5/24))</f>
        <v>42323.756319444445</v>
      </c>
      <c r="K3084">
        <v>1445033346</v>
      </c>
      <c r="L3084" s="19">
        <f>(((K3084/60)/60/24)+DATE(1970,1,1)+(-5/24))</f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5">
        <f>E3084/D3084</f>
        <v>0</v>
      </c>
      <c r="R3084" s="8" t="e">
        <f>E3084/N3084</f>
        <v>#DIV/0!</v>
      </c>
      <c r="S3084" s="9" t="str">
        <f>LEFT(P3084, SEARCH("/",P3084,1)-1)</f>
        <v>theater</v>
      </c>
      <c r="T3084" s="9" t="str">
        <f>RIGHT(P3084,LEN(P3084)-SEARCH("/",P3084,1))</f>
        <v>spaces</v>
      </c>
    </row>
    <row r="3085" spans="1:20" ht="60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9">
        <f>(((I3085/60)/60/24)+DATE(1970,1,1)+(-5/24))</f>
        <v>41883</v>
      </c>
      <c r="K3085">
        <v>1406986278</v>
      </c>
      <c r="L3085" s="19">
        <f>(((K3085/60)/60/24)+DATE(1970,1,1)+(-5/24))</f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5">
        <f>E3085/D3085</f>
        <v>2.8E-3</v>
      </c>
      <c r="R3085" s="8">
        <f>E3085/N3085</f>
        <v>18.666666666666668</v>
      </c>
      <c r="S3085" s="9" t="str">
        <f>LEFT(P3085, SEARCH("/",P3085,1)-1)</f>
        <v>theater</v>
      </c>
      <c r="T3085" s="9" t="str">
        <f>RIGHT(P3085,LEN(P3085)-SEARCH("/",P3085,1))</f>
        <v>spaces</v>
      </c>
    </row>
    <row r="3086" spans="1:20" ht="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9">
        <f>(((I3086/60)/60/24)+DATE(1970,1,1)+(-5/24))</f>
        <v>42129.574999999997</v>
      </c>
      <c r="K3086">
        <v>1428340931</v>
      </c>
      <c r="L3086" s="19">
        <f>(((K3086/60)/60/24)+DATE(1970,1,1)+(-5/24))</f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5">
        <f>E3086/D3086</f>
        <v>0.11579206701157921</v>
      </c>
      <c r="R3086" s="8">
        <f>E3086/N3086</f>
        <v>78.333333333333329</v>
      </c>
      <c r="S3086" s="9" t="str">
        <f>LEFT(P3086, SEARCH("/",P3086,1)-1)</f>
        <v>theater</v>
      </c>
      <c r="T3086" s="9" t="str">
        <f>RIGHT(P3086,LEN(P3086)-SEARCH("/",P3086,1))</f>
        <v>spaces</v>
      </c>
    </row>
    <row r="3087" spans="1:20" ht="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9">
        <f>(((I3087/60)/60/24)+DATE(1970,1,1)+(-5/24))</f>
        <v>42276.675451388881</v>
      </c>
      <c r="K3087">
        <v>1440969159</v>
      </c>
      <c r="L3087" s="19">
        <f>(((K3087/60)/60/24)+DATE(1970,1,1)+(-5/24))</f>
        <v>42246.675451388881</v>
      </c>
      <c r="M3087" t="b">
        <v>0</v>
      </c>
      <c r="N3087">
        <v>9</v>
      </c>
      <c r="O3087" t="b">
        <v>0</v>
      </c>
      <c r="P3087" t="s">
        <v>8303</v>
      </c>
      <c r="Q3087" s="5">
        <f>E3087/D3087</f>
        <v>2.4400000000000002E-2</v>
      </c>
      <c r="R3087" s="8">
        <f>E3087/N3087</f>
        <v>67.777777777777771</v>
      </c>
      <c r="S3087" s="9" t="str">
        <f>LEFT(P3087, SEARCH("/",P3087,1)-1)</f>
        <v>theater</v>
      </c>
      <c r="T3087" s="9" t="str">
        <f>RIGHT(P3087,LEN(P3087)-SEARCH("/",P3087,1))</f>
        <v>spaces</v>
      </c>
    </row>
    <row r="3088" spans="1:20" ht="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9">
        <f>(((I3088/60)/60/24)+DATE(1970,1,1)+(-5/24))</f>
        <v>42233.462488425925</v>
      </c>
      <c r="K3088">
        <v>1434643559</v>
      </c>
      <c r="L3088" s="19">
        <f>(((K3088/60)/60/24)+DATE(1970,1,1)+(-5/24))</f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5">
        <f>E3088/D3088</f>
        <v>2.5000000000000001E-3</v>
      </c>
      <c r="R3088" s="8">
        <f>E3088/N3088</f>
        <v>16.666666666666668</v>
      </c>
      <c r="S3088" s="9" t="str">
        <f>LEFT(P3088, SEARCH("/",P3088,1)-1)</f>
        <v>theater</v>
      </c>
      <c r="T3088" s="9" t="str">
        <f>RIGHT(P3088,LEN(P3088)-SEARCH("/",P3088,1))</f>
        <v>spaces</v>
      </c>
    </row>
    <row r="3089" spans="1:20" ht="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9">
        <f>(((I3089/60)/60/24)+DATE(1970,1,1)+(-5/24))</f>
        <v>42724.983680555553</v>
      </c>
      <c r="K3089">
        <v>1477107390</v>
      </c>
      <c r="L3089" s="19">
        <f>(((K3089/60)/60/24)+DATE(1970,1,1)+(-5/24))</f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5">
        <f>E3089/D3089</f>
        <v>6.2500000000000003E-3</v>
      </c>
      <c r="R3089" s="8">
        <f>E3089/N3089</f>
        <v>62.5</v>
      </c>
      <c r="S3089" s="9" t="str">
        <f>LEFT(P3089, SEARCH("/",P3089,1)-1)</f>
        <v>theater</v>
      </c>
      <c r="T3089" s="9" t="str">
        <f>RIGHT(P3089,LEN(P3089)-SEARCH("/",P3089,1))</f>
        <v>spaces</v>
      </c>
    </row>
    <row r="3090" spans="1:20" ht="30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9">
        <f>(((I3090/60)/60/24)+DATE(1970,1,1)+(-5/24))</f>
        <v>42012.361805555549</v>
      </c>
      <c r="K3090">
        <v>1418046247</v>
      </c>
      <c r="L3090" s="19">
        <f>(((K3090/60)/60/24)+DATE(1970,1,1)+(-5/24))</f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5">
        <f>E3090/D3090</f>
        <v>1.9384615384615384E-3</v>
      </c>
      <c r="R3090" s="8">
        <f>E3090/N3090</f>
        <v>42</v>
      </c>
      <c r="S3090" s="9" t="str">
        <f>LEFT(P3090, SEARCH("/",P3090,1)-1)</f>
        <v>theater</v>
      </c>
      <c r="T3090" s="9" t="str">
        <f>RIGHT(P3090,LEN(P3090)-SEARCH("/",P3090,1))</f>
        <v>spaces</v>
      </c>
    </row>
    <row r="3091" spans="1:20" ht="30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9">
        <f>(((I3091/60)/60/24)+DATE(1970,1,1)+(-5/24))</f>
        <v>42559.874305555553</v>
      </c>
      <c r="K3091">
        <v>1465304483</v>
      </c>
      <c r="L3091" s="19">
        <f>(((K3091/60)/60/24)+DATE(1970,1,1)+(-5/24))</f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5">
        <f>E3091/D3091</f>
        <v>0.23416000000000001</v>
      </c>
      <c r="R3091" s="8">
        <f>E3091/N3091</f>
        <v>130.0888888888889</v>
      </c>
      <c r="S3091" s="9" t="str">
        <f>LEFT(P3091, SEARCH("/",P3091,1)-1)</f>
        <v>theater</v>
      </c>
      <c r="T3091" s="9" t="str">
        <f>RIGHT(P3091,LEN(P3091)-SEARCH("/",P3091,1))</f>
        <v>spaces</v>
      </c>
    </row>
    <row r="3092" spans="1:20" ht="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9">
        <f>(((I3092/60)/60/24)+DATE(1970,1,1)+(-5/24))</f>
        <v>42125.568807870368</v>
      </c>
      <c r="K3092">
        <v>1425325145</v>
      </c>
      <c r="L3092" s="19">
        <f>(((K3092/60)/60/24)+DATE(1970,1,1)+(-5/24))</f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5">
        <f>E3092/D3092</f>
        <v>5.080888888888889E-2</v>
      </c>
      <c r="R3092" s="8">
        <f>E3092/N3092</f>
        <v>1270.2222222222222</v>
      </c>
      <c r="S3092" s="9" t="str">
        <f>LEFT(P3092, SEARCH("/",P3092,1)-1)</f>
        <v>theater</v>
      </c>
      <c r="T3092" s="9" t="str">
        <f>RIGHT(P3092,LEN(P3092)-SEARCH("/",P3092,1))</f>
        <v>spaces</v>
      </c>
    </row>
    <row r="3093" spans="1:20" ht="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9">
        <f>(((I3093/60)/60/24)+DATE(1970,1,1)+(-5/24))</f>
        <v>42596.740081018514</v>
      </c>
      <c r="K3093">
        <v>1468622743</v>
      </c>
      <c r="L3093" s="19">
        <f>(((K3093/60)/60/24)+DATE(1970,1,1)+(-5/24))</f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5">
        <f>E3093/D3093</f>
        <v>0.15920000000000001</v>
      </c>
      <c r="R3093" s="8">
        <f>E3093/N3093</f>
        <v>88.444444444444443</v>
      </c>
      <c r="S3093" s="9" t="str">
        <f>LEFT(P3093, SEARCH("/",P3093,1)-1)</f>
        <v>theater</v>
      </c>
      <c r="T3093" s="9" t="str">
        <f>RIGHT(P3093,LEN(P3093)-SEARCH("/",P3093,1))</f>
        <v>spaces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9">
        <f>(((I3094/60)/60/24)+DATE(1970,1,1)+(-5/24))</f>
        <v>42292.708333333336</v>
      </c>
      <c r="K3094">
        <v>1441723912</v>
      </c>
      <c r="L3094" s="19">
        <f>(((K3094/60)/60/24)+DATE(1970,1,1)+(-5/24))</f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5">
        <f>E3094/D3094</f>
        <v>1.1831900000000001E-2</v>
      </c>
      <c r="R3094" s="8">
        <f>E3094/N3094</f>
        <v>56.342380952380957</v>
      </c>
      <c r="S3094" s="9" t="str">
        <f>LEFT(P3094, SEARCH("/",P3094,1)-1)</f>
        <v>theater</v>
      </c>
      <c r="T3094" s="9" t="str">
        <f>RIGHT(P3094,LEN(P3094)-SEARCH("/",P3094,1))</f>
        <v>spaces</v>
      </c>
    </row>
    <row r="3095" spans="1:20" ht="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9">
        <f>(((I3095/60)/60/24)+DATE(1970,1,1)+(-5/24))</f>
        <v>41790.957638888889</v>
      </c>
      <c r="K3095">
        <v>1398980941</v>
      </c>
      <c r="L3095" s="19">
        <f>(((K3095/60)/60/24)+DATE(1970,1,1)+(-5/24))</f>
        <v>41760.700706018513</v>
      </c>
      <c r="M3095" t="b">
        <v>0</v>
      </c>
      <c r="N3095">
        <v>17</v>
      </c>
      <c r="O3095" t="b">
        <v>0</v>
      </c>
      <c r="P3095" t="s">
        <v>8303</v>
      </c>
      <c r="Q3095" s="5">
        <f>E3095/D3095</f>
        <v>0.22750000000000001</v>
      </c>
      <c r="R3095" s="8">
        <f>E3095/N3095</f>
        <v>53.529411764705884</v>
      </c>
      <c r="S3095" s="9" t="str">
        <f>LEFT(P3095, SEARCH("/",P3095,1)-1)</f>
        <v>theater</v>
      </c>
      <c r="T3095" s="9" t="str">
        <f>RIGHT(P3095,LEN(P3095)-SEARCH("/",P3095,1))</f>
        <v>spaces</v>
      </c>
    </row>
    <row r="3096" spans="1:20" ht="30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9">
        <f>(((I3096/60)/60/24)+DATE(1970,1,1)+(-5/24))</f>
        <v>42267.587453703702</v>
      </c>
      <c r="K3096">
        <v>1437591956</v>
      </c>
      <c r="L3096" s="19">
        <f>(((K3096/60)/60/24)+DATE(1970,1,1)+(-5/24))</f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5">
        <f>E3096/D3096</f>
        <v>2.5000000000000001E-4</v>
      </c>
      <c r="R3096" s="8">
        <f>E3096/N3096</f>
        <v>25</v>
      </c>
      <c r="S3096" s="9" t="str">
        <f>LEFT(P3096, SEARCH("/",P3096,1)-1)</f>
        <v>theater</v>
      </c>
      <c r="T3096" s="9" t="str">
        <f>RIGHT(P3096,LEN(P3096)-SEARCH("/",P3096,1))</f>
        <v>spaces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9">
        <f>(((I3097/60)/60/24)+DATE(1970,1,1)+(-5/24))</f>
        <v>42582.81689814815</v>
      </c>
      <c r="K3097">
        <v>1464827780</v>
      </c>
      <c r="L3097" s="19">
        <f>(((K3097/60)/60/24)+DATE(1970,1,1)+(-5/24))</f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5">
        <f>E3097/D3097</f>
        <v>3.351206434316354E-3</v>
      </c>
      <c r="R3097" s="8">
        <f>E3097/N3097</f>
        <v>50</v>
      </c>
      <c r="S3097" s="9" t="str">
        <f>LEFT(P3097, SEARCH("/",P3097,1)-1)</f>
        <v>theater</v>
      </c>
      <c r="T3097" s="9" t="str">
        <f>RIGHT(P3097,LEN(P3097)-SEARCH("/",P3097,1))</f>
        <v>spaces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9">
        <f>(((I3098/60)/60/24)+DATE(1970,1,1)+(-5/24))</f>
        <v>42144.617199074077</v>
      </c>
      <c r="K3098">
        <v>1429559326</v>
      </c>
      <c r="L3098" s="19">
        <f>(((K3098/60)/60/24)+DATE(1970,1,1)+(-5/24))</f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5">
        <f>E3098/D3098</f>
        <v>3.9750000000000001E-2</v>
      </c>
      <c r="R3098" s="8">
        <f>E3098/N3098</f>
        <v>56.785714285714285</v>
      </c>
      <c r="S3098" s="9" t="str">
        <f>LEFT(P3098, SEARCH("/",P3098,1)-1)</f>
        <v>theater</v>
      </c>
      <c r="T3098" s="9" t="str">
        <f>RIGHT(P3098,LEN(P3098)-SEARCH("/",P3098,1))</f>
        <v>spaces</v>
      </c>
    </row>
    <row r="3099" spans="1:20" ht="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9">
        <f>(((I3099/60)/60/24)+DATE(1970,1,1)+(-5/24))</f>
        <v>42650.374999999993</v>
      </c>
      <c r="K3099">
        <v>1474027501</v>
      </c>
      <c r="L3099" s="19">
        <f>(((K3099/60)/60/24)+DATE(1970,1,1)+(-5/24))</f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5">
        <f>E3099/D3099</f>
        <v>0.17150000000000001</v>
      </c>
      <c r="R3099" s="8">
        <f>E3099/N3099</f>
        <v>40.833333333333336</v>
      </c>
      <c r="S3099" s="9" t="str">
        <f>LEFT(P3099, SEARCH("/",P3099,1)-1)</f>
        <v>theater</v>
      </c>
      <c r="T3099" s="9" t="str">
        <f>RIGHT(P3099,LEN(P3099)-SEARCH("/",P3099,1))</f>
        <v>spaces</v>
      </c>
    </row>
    <row r="3100" spans="1:20" ht="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9">
        <f>(((I3100/60)/60/24)+DATE(1970,1,1)+(-5/24))</f>
        <v>42407.803472222215</v>
      </c>
      <c r="K3100">
        <v>1450724449</v>
      </c>
      <c r="L3100" s="19">
        <f>(((K3100/60)/60/24)+DATE(1970,1,1)+(-5/24))</f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5">
        <f>E3100/D3100</f>
        <v>3.608004104669061E-2</v>
      </c>
      <c r="R3100" s="8">
        <f>E3100/N3100</f>
        <v>65.111111111111114</v>
      </c>
      <c r="S3100" s="9" t="str">
        <f>LEFT(P3100, SEARCH("/",P3100,1)-1)</f>
        <v>theater</v>
      </c>
      <c r="T3100" s="9" t="str">
        <f>RIGHT(P3100,LEN(P3100)-SEARCH("/",P3100,1))</f>
        <v>spaces</v>
      </c>
    </row>
    <row r="3101" spans="1:20" ht="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9">
        <f>(((I3101/60)/60/24)+DATE(1970,1,1)+(-5/24))</f>
        <v>42411.981377314813</v>
      </c>
      <c r="K3101">
        <v>1452659591</v>
      </c>
      <c r="L3101" s="19">
        <f>(((K3101/60)/60/24)+DATE(1970,1,1)+(-5/24))</f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5">
        <f>E3101/D3101</f>
        <v>0.13900000000000001</v>
      </c>
      <c r="R3101" s="8">
        <f>E3101/N3101</f>
        <v>55.6</v>
      </c>
      <c r="S3101" s="9" t="str">
        <f>LEFT(P3101, SEARCH("/",P3101,1)-1)</f>
        <v>theater</v>
      </c>
      <c r="T3101" s="9" t="str">
        <f>RIGHT(P3101,LEN(P3101)-SEARCH("/",P3101,1))</f>
        <v>spaces</v>
      </c>
    </row>
    <row r="3102" spans="1:20" ht="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9">
        <f>(((I3102/60)/60/24)+DATE(1970,1,1)+(-5/24))</f>
        <v>41932.4140625</v>
      </c>
      <c r="K3102">
        <v>1411224975</v>
      </c>
      <c r="L3102" s="19">
        <f>(((K3102/60)/60/24)+DATE(1970,1,1)+(-5/24))</f>
        <v>41902.4140625</v>
      </c>
      <c r="M3102" t="b">
        <v>0</v>
      </c>
      <c r="N3102">
        <v>13</v>
      </c>
      <c r="O3102" t="b">
        <v>0</v>
      </c>
      <c r="P3102" t="s">
        <v>8303</v>
      </c>
      <c r="Q3102" s="5">
        <f>E3102/D3102</f>
        <v>0.15225</v>
      </c>
      <c r="R3102" s="8">
        <f>E3102/N3102</f>
        <v>140.53846153846155</v>
      </c>
      <c r="S3102" s="9" t="str">
        <f>LEFT(P3102, SEARCH("/",P3102,1)-1)</f>
        <v>theater</v>
      </c>
      <c r="T3102" s="9" t="str">
        <f>RIGHT(P3102,LEN(P3102)-SEARCH("/",P3102,1))</f>
        <v>spaces</v>
      </c>
    </row>
    <row r="3103" spans="1:20" ht="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9">
        <f>(((I3103/60)/60/24)+DATE(1970,1,1)+(-5/24))</f>
        <v>42201.12222222222</v>
      </c>
      <c r="K3103">
        <v>1434445937</v>
      </c>
      <c r="L3103" s="19">
        <f>(((K3103/60)/60/24)+DATE(1970,1,1)+(-5/24))</f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5">
        <f>E3103/D3103</f>
        <v>0.12</v>
      </c>
      <c r="R3103" s="8">
        <f>E3103/N3103</f>
        <v>25</v>
      </c>
      <c r="S3103" s="9" t="str">
        <f>LEFT(P3103, SEARCH("/",P3103,1)-1)</f>
        <v>theater</v>
      </c>
      <c r="T3103" s="9" t="str">
        <f>RIGHT(P3103,LEN(P3103)-SEARCH("/",P3103,1))</f>
        <v>spaces</v>
      </c>
    </row>
    <row r="3104" spans="1:20" ht="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9">
        <f>(((I3104/60)/60/24)+DATE(1970,1,1)+(-5/24))</f>
        <v>42605.132152777776</v>
      </c>
      <c r="K3104">
        <v>1467619818</v>
      </c>
      <c r="L3104" s="19">
        <f>(((K3104/60)/60/24)+DATE(1970,1,1)+(-5/24))</f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5">
        <f>E3104/D3104</f>
        <v>0.391125</v>
      </c>
      <c r="R3104" s="8">
        <f>E3104/N3104</f>
        <v>69.533333333333331</v>
      </c>
      <c r="S3104" s="9" t="str">
        <f>LEFT(P3104, SEARCH("/",P3104,1)-1)</f>
        <v>theater</v>
      </c>
      <c r="T3104" s="9" t="str">
        <f>RIGHT(P3104,LEN(P3104)-SEARCH("/",P3104,1))</f>
        <v>spaces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9">
        <f>(((I3105/60)/60/24)+DATE(1970,1,1)+(-5/24))</f>
        <v>42166.94798611111</v>
      </c>
      <c r="K3105">
        <v>1428896706</v>
      </c>
      <c r="L3105" s="19">
        <f>(((K3105/60)/60/24)+DATE(1970,1,1)+(-5/24))</f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5">
        <f>E3105/D3105</f>
        <v>2.6829268292682929E-3</v>
      </c>
      <c r="R3105" s="8">
        <f>E3105/N3105</f>
        <v>5.5</v>
      </c>
      <c r="S3105" s="9" t="str">
        <f>LEFT(P3105, SEARCH("/",P3105,1)-1)</f>
        <v>theater</v>
      </c>
      <c r="T3105" s="9" t="str">
        <f>RIGHT(P3105,LEN(P3105)-SEARCH("/",P3105,1))</f>
        <v>spaces</v>
      </c>
    </row>
    <row r="3106" spans="1:20" ht="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9">
        <f>(((I3106/60)/60/24)+DATE(1970,1,1)+(-5/24))</f>
        <v>42037.874999999993</v>
      </c>
      <c r="K3106">
        <v>1420235311</v>
      </c>
      <c r="L3106" s="19">
        <f>(((K3106/60)/60/24)+DATE(1970,1,1)+(-5/24))</f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5">
        <f>E3106/D3106</f>
        <v>0.29625000000000001</v>
      </c>
      <c r="R3106" s="8">
        <f>E3106/N3106</f>
        <v>237</v>
      </c>
      <c r="S3106" s="9" t="str">
        <f>LEFT(P3106, SEARCH("/",P3106,1)-1)</f>
        <v>theater</v>
      </c>
      <c r="T3106" s="9" t="str">
        <f>RIGHT(P3106,LEN(P3106)-SEARCH("/",P3106,1))</f>
        <v>spaces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9">
        <f>(((I3107/60)/60/24)+DATE(1970,1,1)+(-5/24))</f>
        <v>41931</v>
      </c>
      <c r="K3107">
        <v>1408986916</v>
      </c>
      <c r="L3107" s="19">
        <f>(((K3107/60)/60/24)+DATE(1970,1,1)+(-5/24))</f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5">
        <f>E3107/D3107</f>
        <v>0.4236099230111206</v>
      </c>
      <c r="R3107" s="8">
        <f>E3107/N3107</f>
        <v>79.870967741935488</v>
      </c>
      <c r="S3107" s="9" t="str">
        <f>LEFT(P3107, SEARCH("/",P3107,1)-1)</f>
        <v>theater</v>
      </c>
      <c r="T3107" s="9" t="str">
        <f>RIGHT(P3107,LEN(P3107)-SEARCH("/",P3107,1))</f>
        <v>spaces</v>
      </c>
    </row>
    <row r="3108" spans="1:20" ht="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9">
        <f>(((I3108/60)/60/24)+DATE(1970,1,1)+(-5/24))</f>
        <v>42263.708333333336</v>
      </c>
      <c r="K3108">
        <v>1440497876</v>
      </c>
      <c r="L3108" s="19">
        <f>(((K3108/60)/60/24)+DATE(1970,1,1)+(-5/24))</f>
        <v>42241.22078703704</v>
      </c>
      <c r="M3108" t="b">
        <v>0</v>
      </c>
      <c r="N3108">
        <v>4</v>
      </c>
      <c r="O3108" t="b">
        <v>0</v>
      </c>
      <c r="P3108" t="s">
        <v>8303</v>
      </c>
      <c r="Q3108" s="5">
        <f>E3108/D3108</f>
        <v>4.1000000000000002E-2</v>
      </c>
      <c r="R3108" s="8">
        <f>E3108/N3108</f>
        <v>10.25</v>
      </c>
      <c r="S3108" s="9" t="str">
        <f>LEFT(P3108, SEARCH("/",P3108,1)-1)</f>
        <v>theater</v>
      </c>
      <c r="T3108" s="9" t="str">
        <f>RIGHT(P3108,LEN(P3108)-SEARCH("/",P3108,1))</f>
        <v>spaces</v>
      </c>
    </row>
    <row r="3109" spans="1:20" ht="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9">
        <f>(((I3109/60)/60/24)+DATE(1970,1,1)+(-5/24))</f>
        <v>42135.605914351843</v>
      </c>
      <c r="K3109">
        <v>1430767951</v>
      </c>
      <c r="L3109" s="19">
        <f>(((K3109/60)/60/24)+DATE(1970,1,1)+(-5/24))</f>
        <v>42128.605914351843</v>
      </c>
      <c r="M3109" t="b">
        <v>0</v>
      </c>
      <c r="N3109">
        <v>29</v>
      </c>
      <c r="O3109" t="b">
        <v>0</v>
      </c>
      <c r="P3109" t="s">
        <v>8303</v>
      </c>
      <c r="Q3109" s="5">
        <f>E3109/D3109</f>
        <v>0.197625</v>
      </c>
      <c r="R3109" s="8">
        <f>E3109/N3109</f>
        <v>272.58620689655174</v>
      </c>
      <c r="S3109" s="9" t="str">
        <f>LEFT(P3109, SEARCH("/",P3109,1)-1)</f>
        <v>theater</v>
      </c>
      <c r="T3109" s="9" t="str">
        <f>RIGHT(P3109,LEN(P3109)-SEARCH("/",P3109,1))</f>
        <v>spaces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9">
        <f>(((I3110/60)/60/24)+DATE(1970,1,1)+(-5/24))</f>
        <v>42122.430486111109</v>
      </c>
      <c r="K3110">
        <v>1425053994</v>
      </c>
      <c r="L3110" s="19">
        <f>(((K3110/60)/60/24)+DATE(1970,1,1)+(-5/24))</f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5">
        <f>E3110/D3110</f>
        <v>5.1999999999999995E-4</v>
      </c>
      <c r="R3110" s="8">
        <f>E3110/N3110</f>
        <v>13</v>
      </c>
      <c r="S3110" s="9" t="str">
        <f>LEFT(P3110, SEARCH("/",P3110,1)-1)</f>
        <v>theater</v>
      </c>
      <c r="T3110" s="9" t="str">
        <f>RIGHT(P3110,LEN(P3110)-SEARCH("/",P3110,1))</f>
        <v>spaces</v>
      </c>
    </row>
    <row r="3111" spans="1:20" ht="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9">
        <f>(((I3111/60)/60/24)+DATE(1970,1,1)+(-5/24))</f>
        <v>41878.916782407403</v>
      </c>
      <c r="K3111">
        <v>1406170810</v>
      </c>
      <c r="L3111" s="19">
        <f>(((K3111/60)/60/24)+DATE(1970,1,1)+(-5/24))</f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5">
        <f>E3111/D3111</f>
        <v>0.25030188679245285</v>
      </c>
      <c r="R3111" s="8">
        <f>E3111/N3111</f>
        <v>58.184210526315788</v>
      </c>
      <c r="S3111" s="9" t="str">
        <f>LEFT(P3111, SEARCH("/",P3111,1)-1)</f>
        <v>theater</v>
      </c>
      <c r="T3111" s="9" t="str">
        <f>RIGHT(P3111,LEN(P3111)-SEARCH("/",P3111,1))</f>
        <v>spaces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9">
        <f>(((I3112/60)/60/24)+DATE(1970,1,1)+(-5/24))</f>
        <v>42784.823136574072</v>
      </c>
      <c r="K3112">
        <v>1484009119</v>
      </c>
      <c r="L3112" s="19">
        <f>(((K3112/60)/60/24)+DATE(1970,1,1)+(-5/24))</f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5">
        <f>E3112/D3112</f>
        <v>4.0000000000000002E-4</v>
      </c>
      <c r="R3112" s="8">
        <f>E3112/N3112</f>
        <v>10</v>
      </c>
      <c r="S3112" s="9" t="str">
        <f>LEFT(P3112, SEARCH("/",P3112,1)-1)</f>
        <v>theater</v>
      </c>
      <c r="T3112" s="9" t="str">
        <f>RIGHT(P3112,LEN(P3112)-SEARCH("/",P3112,1))</f>
        <v>spaces</v>
      </c>
    </row>
    <row r="3113" spans="1:20" ht="30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9">
        <f>(((I3113/60)/60/24)+DATE(1970,1,1)+(-5/24))</f>
        <v>41916.38680555555</v>
      </c>
      <c r="K3113">
        <v>1409753820</v>
      </c>
      <c r="L3113" s="19">
        <f>(((K3113/60)/60/24)+DATE(1970,1,1)+(-5/24))</f>
        <v>41885.38680555555</v>
      </c>
      <c r="M3113" t="b">
        <v>0</v>
      </c>
      <c r="N3113">
        <v>76</v>
      </c>
      <c r="O3113" t="b">
        <v>0</v>
      </c>
      <c r="P3113" t="s">
        <v>8303</v>
      </c>
      <c r="Q3113" s="5">
        <f>E3113/D3113</f>
        <v>0.26640000000000003</v>
      </c>
      <c r="R3113" s="8">
        <f>E3113/N3113</f>
        <v>70.10526315789474</v>
      </c>
      <c r="S3113" s="9" t="str">
        <f>LEFT(P3113, SEARCH("/",P3113,1)-1)</f>
        <v>theater</v>
      </c>
      <c r="T3113" s="9" t="str">
        <f>RIGHT(P3113,LEN(P3113)-SEARCH("/",P3113,1))</f>
        <v>spaces</v>
      </c>
    </row>
    <row r="3114" spans="1:20" ht="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9">
        <f>(((I3114/60)/60/24)+DATE(1970,1,1)+(-5/24))</f>
        <v>42674.913587962961</v>
      </c>
      <c r="K3114">
        <v>1472784934</v>
      </c>
      <c r="L3114" s="19">
        <f>(((K3114/60)/60/24)+DATE(1970,1,1)+(-5/24))</f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5">
        <f>E3114/D3114</f>
        <v>4.7363636363636365E-2</v>
      </c>
      <c r="R3114" s="8">
        <f>E3114/N3114</f>
        <v>57.888888888888886</v>
      </c>
      <c r="S3114" s="9" t="str">
        <f>LEFT(P3114, SEARCH("/",P3114,1)-1)</f>
        <v>theater</v>
      </c>
      <c r="T3114" s="9" t="str">
        <f>RIGHT(P3114,LEN(P3114)-SEARCH("/",P3114,1))</f>
        <v>spaces</v>
      </c>
    </row>
    <row r="3115" spans="1:20" ht="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9">
        <f>(((I3115/60)/60/24)+DATE(1970,1,1)+(-5/24))</f>
        <v>42111.522939814815</v>
      </c>
      <c r="K3115">
        <v>1426699982</v>
      </c>
      <c r="L3115" s="19">
        <f>(((K3115/60)/60/24)+DATE(1970,1,1)+(-5/24))</f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5">
        <f>E3115/D3115</f>
        <v>4.2435339894712751E-2</v>
      </c>
      <c r="R3115" s="8">
        <f>E3115/N3115</f>
        <v>125.27027027027027</v>
      </c>
      <c r="S3115" s="9" t="str">
        <f>LEFT(P3115, SEARCH("/",P3115,1)-1)</f>
        <v>theater</v>
      </c>
      <c r="T3115" s="9" t="str">
        <f>RIGHT(P3115,LEN(P3115)-SEARCH("/",P3115,1))</f>
        <v>spaces</v>
      </c>
    </row>
    <row r="3116" spans="1:20" ht="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9">
        <f>(((I3116/60)/60/24)+DATE(1970,1,1)+(-5/24))</f>
        <v>41903.42418981481</v>
      </c>
      <c r="K3116">
        <v>1406128250</v>
      </c>
      <c r="L3116" s="19">
        <f>(((K3116/60)/60/24)+DATE(1970,1,1)+(-5/24))</f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5">
        <f>E3116/D3116</f>
        <v>0</v>
      </c>
      <c r="R3116" s="8" t="e">
        <f>E3116/N3116</f>
        <v>#DIV/0!</v>
      </c>
      <c r="S3116" s="9" t="str">
        <f>LEFT(P3116, SEARCH("/",P3116,1)-1)</f>
        <v>theater</v>
      </c>
      <c r="T3116" s="9" t="str">
        <f>RIGHT(P3116,LEN(P3116)-SEARCH("/",P3116,1))</f>
        <v>spaces</v>
      </c>
    </row>
    <row r="3117" spans="1:20" ht="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9">
        <f>(((I3117/60)/60/24)+DATE(1970,1,1)+(-5/24))</f>
        <v>42526.238738425927</v>
      </c>
      <c r="K3117">
        <v>1462531427</v>
      </c>
      <c r="L3117" s="19">
        <f>(((K3117/60)/60/24)+DATE(1970,1,1)+(-5/24))</f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5">
        <f>E3117/D3117</f>
        <v>0.03</v>
      </c>
      <c r="R3117" s="8">
        <f>E3117/N3117</f>
        <v>300</v>
      </c>
      <c r="S3117" s="9" t="str">
        <f>LEFT(P3117, SEARCH("/",P3117,1)-1)</f>
        <v>theater</v>
      </c>
      <c r="T3117" s="9" t="str">
        <f>RIGHT(P3117,LEN(P3117)-SEARCH("/",P3117,1))</f>
        <v>spaces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9">
        <f>(((I3118/60)/60/24)+DATE(1970,1,1)+(-5/24))</f>
        <v>42095.30700231481</v>
      </c>
      <c r="K3118">
        <v>1426681325</v>
      </c>
      <c r="L3118" s="19">
        <f>(((K3118/60)/60/24)+DATE(1970,1,1)+(-5/24))</f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5">
        <f>E3118/D3118</f>
        <v>0.57333333333333336</v>
      </c>
      <c r="R3118" s="8">
        <f>E3118/N3118</f>
        <v>43</v>
      </c>
      <c r="S3118" s="9" t="str">
        <f>LEFT(P3118, SEARCH("/",P3118,1)-1)</f>
        <v>theater</v>
      </c>
      <c r="T3118" s="9" t="str">
        <f>RIGHT(P3118,LEN(P3118)-SEARCH("/",P3118,1))</f>
        <v>spaces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9">
        <f>(((I3119/60)/60/24)+DATE(1970,1,1)+(-5/24))</f>
        <v>42517.341666666667</v>
      </c>
      <c r="K3119">
        <v>1463648360</v>
      </c>
      <c r="L3119" s="19">
        <f>(((K3119/60)/60/24)+DATE(1970,1,1)+(-5/24))</f>
        <v>42509.166203703695</v>
      </c>
      <c r="M3119" t="b">
        <v>0</v>
      </c>
      <c r="N3119">
        <v>1</v>
      </c>
      <c r="O3119" t="b">
        <v>0</v>
      </c>
      <c r="P3119" t="s">
        <v>8303</v>
      </c>
      <c r="Q3119" s="5">
        <f>E3119/D3119</f>
        <v>1E-3</v>
      </c>
      <c r="R3119" s="8">
        <f>E3119/N3119</f>
        <v>1</v>
      </c>
      <c r="S3119" s="9" t="str">
        <f>LEFT(P3119, SEARCH("/",P3119,1)-1)</f>
        <v>theater</v>
      </c>
      <c r="T3119" s="9" t="str">
        <f>RIGHT(P3119,LEN(P3119)-SEARCH("/",P3119,1))</f>
        <v>spaces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9">
        <f>(((I3120/60)/60/24)+DATE(1970,1,1)+(-5/24))</f>
        <v>42553.441238425927</v>
      </c>
      <c r="K3120">
        <v>1465832123</v>
      </c>
      <c r="L3120" s="19">
        <f>(((K3120/60)/60/24)+DATE(1970,1,1)+(-5/24))</f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5">
        <f>E3120/D3120</f>
        <v>3.0999999999999999E-3</v>
      </c>
      <c r="R3120" s="8">
        <f>E3120/N3120</f>
        <v>775</v>
      </c>
      <c r="S3120" s="9" t="str">
        <f>LEFT(P3120, SEARCH("/",P3120,1)-1)</f>
        <v>theater</v>
      </c>
      <c r="T3120" s="9" t="str">
        <f>RIGHT(P3120,LEN(P3120)-SEARCH("/",P3120,1))</f>
        <v>spaces</v>
      </c>
    </row>
    <row r="3121" spans="1:20" ht="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9">
        <f>(((I3121/60)/60/24)+DATE(1970,1,1)+(-5/24))</f>
        <v>42089.795509259253</v>
      </c>
      <c r="K3121">
        <v>1424826332</v>
      </c>
      <c r="L3121" s="19">
        <f>(((K3121/60)/60/24)+DATE(1970,1,1)+(-5/24))</f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5">
        <f>E3121/D3121</f>
        <v>5.0000000000000001E-4</v>
      </c>
      <c r="R3121" s="8">
        <f>E3121/N3121</f>
        <v>5</v>
      </c>
      <c r="S3121" s="9" t="str">
        <f>LEFT(P3121, SEARCH("/",P3121,1)-1)</f>
        <v>theater</v>
      </c>
      <c r="T3121" s="9" t="str">
        <f>RIGHT(P3121,LEN(P3121)-SEARCH("/",P3121,1))</f>
        <v>spaces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9">
        <f>(((I3122/60)/60/24)+DATE(1970,1,1)+(-5/24))</f>
        <v>42495.692083333335</v>
      </c>
      <c r="K3122">
        <v>1457303796</v>
      </c>
      <c r="L3122" s="19">
        <f>(((K3122/60)/60/24)+DATE(1970,1,1)+(-5/24))</f>
        <v>42435.733749999999</v>
      </c>
      <c r="M3122" t="b">
        <v>0</v>
      </c>
      <c r="N3122">
        <v>10</v>
      </c>
      <c r="O3122" t="b">
        <v>0</v>
      </c>
      <c r="P3122" t="s">
        <v>8303</v>
      </c>
      <c r="Q3122" s="5">
        <f>E3122/D3122</f>
        <v>9.8461538461538464E-5</v>
      </c>
      <c r="R3122" s="8">
        <f>E3122/N3122</f>
        <v>12.8</v>
      </c>
      <c r="S3122" s="9" t="str">
        <f>LEFT(P3122, SEARCH("/",P3122,1)-1)</f>
        <v>theater</v>
      </c>
      <c r="T3122" s="9" t="str">
        <f>RIGHT(P3122,LEN(P3122)-SEARCH("/",P3122,1))</f>
        <v>spaces</v>
      </c>
    </row>
    <row r="3123" spans="1:20" ht="30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9">
        <f>(((I3123/60)/60/24)+DATE(1970,1,1)+(-5/24))</f>
        <v>41908.471469907403</v>
      </c>
      <c r="K3123">
        <v>1406564335</v>
      </c>
      <c r="L3123" s="19">
        <f>(((K3123/60)/60/24)+DATE(1970,1,1)+(-5/24))</f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5">
        <f>E3123/D3123</f>
        <v>6.6666666666666671E-3</v>
      </c>
      <c r="R3123" s="8">
        <f>E3123/N3123</f>
        <v>10</v>
      </c>
      <c r="S3123" s="9" t="str">
        <f>LEFT(P3123, SEARCH("/",P3123,1)-1)</f>
        <v>theater</v>
      </c>
      <c r="T3123" s="9" t="str">
        <f>RIGHT(P3123,LEN(P3123)-SEARCH("/",P3123,1))</f>
        <v>spaces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9">
        <f>(((I3124/60)/60/24)+DATE(1970,1,1)+(-5/24))</f>
        <v>42683.765416666669</v>
      </c>
      <c r="K3124">
        <v>1478298132</v>
      </c>
      <c r="L3124" s="19">
        <f>(((K3124/60)/60/24)+DATE(1970,1,1)+(-5/24))</f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5">
        <f>E3124/D3124</f>
        <v>0.58291457286432158</v>
      </c>
      <c r="R3124" s="8">
        <f>E3124/N3124</f>
        <v>58</v>
      </c>
      <c r="S3124" s="9" t="str">
        <f>LEFT(P3124, SEARCH("/",P3124,1)-1)</f>
        <v>theater</v>
      </c>
      <c r="T3124" s="9" t="str">
        <f>RIGHT(P3124,LEN(P3124)-SEARCH("/",P3124,1))</f>
        <v>spaces</v>
      </c>
    </row>
    <row r="3125" spans="1:20" ht="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9">
        <f>(((I3125/60)/60/24)+DATE(1970,1,1)+(-5/24))</f>
        <v>42560.784699074073</v>
      </c>
      <c r="K3125">
        <v>1465516198</v>
      </c>
      <c r="L3125" s="19">
        <f>(((K3125/60)/60/24)+DATE(1970,1,1)+(-5/24))</f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5">
        <f>E3125/D3125</f>
        <v>0.68153600000000003</v>
      </c>
      <c r="R3125" s="8">
        <f>E3125/N3125</f>
        <v>244.80459770114942</v>
      </c>
      <c r="S3125" s="9" t="str">
        <f>LEFT(P3125, SEARCH("/",P3125,1)-1)</f>
        <v>theater</v>
      </c>
      <c r="T3125" s="9" t="str">
        <f>RIGHT(P3125,LEN(P3125)-SEARCH("/",P3125,1))</f>
        <v>spaces</v>
      </c>
    </row>
    <row r="3126" spans="1:20" ht="30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9">
        <f>(((I3126/60)/60/24)+DATE(1970,1,1)+(-5/24))</f>
        <v>42037.571770833332</v>
      </c>
      <c r="K3126">
        <v>1417718601</v>
      </c>
      <c r="L3126" s="19">
        <f>(((K3126/60)/60/24)+DATE(1970,1,1)+(-5/24))</f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5">
        <f>E3126/D3126</f>
        <v>3.2499999999999997E-5</v>
      </c>
      <c r="R3126" s="8">
        <f>E3126/N3126</f>
        <v>6.5</v>
      </c>
      <c r="S3126" s="9" t="str">
        <f>LEFT(P3126, SEARCH("/",P3126,1)-1)</f>
        <v>theater</v>
      </c>
      <c r="T3126" s="9" t="str">
        <f>RIGHT(P3126,LEN(P3126)-SEARCH("/",P3126,1))</f>
        <v>spaces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9">
        <f>(((I3127/60)/60/24)+DATE(1970,1,1)+(-5/24))</f>
        <v>42375.998518518514</v>
      </c>
      <c r="K3127">
        <v>1449550672</v>
      </c>
      <c r="L3127" s="19">
        <f>(((K3127/60)/60/24)+DATE(1970,1,1)+(-5/24))</f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5">
        <f>E3127/D3127</f>
        <v>0</v>
      </c>
      <c r="R3127" s="8" t="e">
        <f>E3127/N3127</f>
        <v>#DIV/0!</v>
      </c>
      <c r="S3127" s="9" t="str">
        <f>LEFT(P3127, SEARCH("/",P3127,1)-1)</f>
        <v>theater</v>
      </c>
      <c r="T3127" s="9" t="str">
        <f>RIGHT(P3127,LEN(P3127)-SEARCH("/",P3127,1))</f>
        <v>spaces</v>
      </c>
    </row>
    <row r="3128" spans="1:20" ht="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9">
        <f>(((I3128/60)/60/24)+DATE(1970,1,1)+(-5/24))</f>
        <v>42456.768078703702</v>
      </c>
      <c r="K3128">
        <v>1456532762</v>
      </c>
      <c r="L3128" s="19">
        <f>(((K3128/60)/60/24)+DATE(1970,1,1)+(-5/24))</f>
        <v>42426.809745370374</v>
      </c>
      <c r="M3128" t="b">
        <v>0</v>
      </c>
      <c r="N3128">
        <v>17</v>
      </c>
      <c r="O3128" t="b">
        <v>0</v>
      </c>
      <c r="P3128" t="s">
        <v>8303</v>
      </c>
      <c r="Q3128" s="5">
        <f>E3128/D3128</f>
        <v>4.1599999999999998E-2</v>
      </c>
      <c r="R3128" s="8">
        <f>E3128/N3128</f>
        <v>61.176470588235297</v>
      </c>
      <c r="S3128" s="9" t="str">
        <f>LEFT(P3128, SEARCH("/",P3128,1)-1)</f>
        <v>theater</v>
      </c>
      <c r="T3128" s="9" t="str">
        <f>RIGHT(P3128,LEN(P3128)-SEARCH("/",P3128,1))</f>
        <v>spaces</v>
      </c>
    </row>
    <row r="3129" spans="1:20" ht="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9">
        <f>(((I3129/60)/60/24)+DATE(1970,1,1)+(-5/24))</f>
        <v>42064.648483796293</v>
      </c>
      <c r="K3129">
        <v>1422650029</v>
      </c>
      <c r="L3129" s="19">
        <f>(((K3129/60)/60/24)+DATE(1970,1,1)+(-5/24))</f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5">
        <f>E3129/D3129</f>
        <v>0</v>
      </c>
      <c r="R3129" s="8" t="e">
        <f>E3129/N3129</f>
        <v>#DIV/0!</v>
      </c>
      <c r="S3129" s="9" t="str">
        <f>LEFT(P3129, SEARCH("/",P3129,1)-1)</f>
        <v>theater</v>
      </c>
      <c r="T3129" s="9" t="str">
        <f>RIGHT(P3129,LEN(P3129)-SEARCH("/",P3129,1))</f>
        <v>spaces</v>
      </c>
    </row>
    <row r="3130" spans="1:20" ht="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9">
        <f>(((I3130/60)/60/24)+DATE(1970,1,1)+(-5/24))</f>
        <v>42810.575706018521</v>
      </c>
      <c r="K3130">
        <v>1487101741</v>
      </c>
      <c r="L3130" s="19">
        <f>(((K3130/60)/60/24)+DATE(1970,1,1)+(-5/24))</f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5">
        <f>E3130/D3130</f>
        <v>1.0860666666666667</v>
      </c>
      <c r="R3130" s="8">
        <f>E3130/N3130</f>
        <v>139.23931623931625</v>
      </c>
      <c r="S3130" s="9" t="str">
        <f>LEFT(P3130, SEARCH("/",P3130,1)-1)</f>
        <v>theater</v>
      </c>
      <c r="T3130" s="9" t="str">
        <f>RIGHT(P3130,LEN(P3130)-SEARCH("/",P3130,1))</f>
        <v>plays</v>
      </c>
    </row>
    <row r="3131" spans="1:20" ht="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9">
        <f>(((I3131/60)/60/24)+DATE(1970,1,1)+(-5/24))</f>
        <v>42843.592812499999</v>
      </c>
      <c r="K3131">
        <v>1489090419</v>
      </c>
      <c r="L3131" s="19">
        <f>(((K3131/60)/60/24)+DATE(1970,1,1)+(-5/24))</f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5">
        <f>E3131/D3131</f>
        <v>8.0000000000000002E-3</v>
      </c>
      <c r="R3131" s="8">
        <f>E3131/N3131</f>
        <v>10</v>
      </c>
      <c r="S3131" s="9" t="str">
        <f>LEFT(P3131, SEARCH("/",P3131,1)-1)</f>
        <v>theater</v>
      </c>
      <c r="T3131" s="9" t="str">
        <f>RIGHT(P3131,LEN(P3131)-SEARCH("/",P3131,1))</f>
        <v>plays</v>
      </c>
    </row>
    <row r="3132" spans="1:20" ht="30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9">
        <f>(((I3132/60)/60/24)+DATE(1970,1,1)+(-5/24))</f>
        <v>42838.999305555553</v>
      </c>
      <c r="K3132">
        <v>1489504916</v>
      </c>
      <c r="L3132" s="19">
        <f>(((K3132/60)/60/24)+DATE(1970,1,1)+(-5/24))</f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5">
        <f>E3132/D3132</f>
        <v>3.7499999999999999E-2</v>
      </c>
      <c r="R3132" s="8">
        <f>E3132/N3132</f>
        <v>93.75</v>
      </c>
      <c r="S3132" s="9" t="str">
        <f>LEFT(P3132, SEARCH("/",P3132,1)-1)</f>
        <v>theater</v>
      </c>
      <c r="T3132" s="9" t="str">
        <f>RIGHT(P3132,LEN(P3132)-SEARCH("/",P3132,1))</f>
        <v>plays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9">
        <f>(((I3133/60)/60/24)+DATE(1970,1,1)+(-5/24))</f>
        <v>42833.329224537032</v>
      </c>
      <c r="K3133">
        <v>1489067645</v>
      </c>
      <c r="L3133" s="19">
        <f>(((K3133/60)/60/24)+DATE(1970,1,1)+(-5/24))</f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5">
        <f>E3133/D3133</f>
        <v>0.15731707317073171</v>
      </c>
      <c r="R3133" s="8">
        <f>E3133/N3133</f>
        <v>53.75</v>
      </c>
      <c r="S3133" s="9" t="str">
        <f>LEFT(P3133, SEARCH("/",P3133,1)-1)</f>
        <v>theater</v>
      </c>
      <c r="T3133" s="9" t="str">
        <f>RIGHT(P3133,LEN(P3133)-SEARCH("/",P3133,1))</f>
        <v>plays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9">
        <f>(((I3134/60)/60/24)+DATE(1970,1,1)+(-5/24))</f>
        <v>42846.100231481476</v>
      </c>
      <c r="K3134">
        <v>1487579060</v>
      </c>
      <c r="L3134" s="19">
        <f>(((K3134/60)/60/24)+DATE(1970,1,1)+(-5/24))</f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5">
        <f>E3134/D3134</f>
        <v>3.3333333333333332E-4</v>
      </c>
      <c r="R3134" s="8">
        <f>E3134/N3134</f>
        <v>10</v>
      </c>
      <c r="S3134" s="9" t="str">
        <f>LEFT(P3134, SEARCH("/",P3134,1)-1)</f>
        <v>theater</v>
      </c>
      <c r="T3134" s="9" t="str">
        <f>RIGHT(P3134,LEN(P3134)-SEARCH("/",P3134,1))</f>
        <v>plays</v>
      </c>
    </row>
    <row r="3135" spans="1:20" ht="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9">
        <f>(((I3135/60)/60/24)+DATE(1970,1,1)+(-5/24))</f>
        <v>42818.315208333333</v>
      </c>
      <c r="K3135">
        <v>1487770434</v>
      </c>
      <c r="L3135" s="19">
        <f>(((K3135/60)/60/24)+DATE(1970,1,1)+(-5/24))</f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5">
        <f>E3135/D3135</f>
        <v>1.08</v>
      </c>
      <c r="R3135" s="8">
        <f>E3135/N3135</f>
        <v>33.75</v>
      </c>
      <c r="S3135" s="9" t="str">
        <f>LEFT(P3135, SEARCH("/",P3135,1)-1)</f>
        <v>theater</v>
      </c>
      <c r="T3135" s="9" t="str">
        <f>RIGHT(P3135,LEN(P3135)-SEARCH("/",P3135,1))</f>
        <v>plays</v>
      </c>
    </row>
    <row r="3136" spans="1:20" ht="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9">
        <f>(((I3136/60)/60/24)+DATE(1970,1,1)+(-5/24))</f>
        <v>42821.470127314817</v>
      </c>
      <c r="K3136">
        <v>1488820619</v>
      </c>
      <c r="L3136" s="19">
        <f>(((K3136/60)/60/24)+DATE(1970,1,1)+(-5/24))</f>
        <v>42800.511793981481</v>
      </c>
      <c r="M3136" t="b">
        <v>0</v>
      </c>
      <c r="N3136">
        <v>12</v>
      </c>
      <c r="O3136" t="b">
        <v>0</v>
      </c>
      <c r="P3136" t="s">
        <v>8271</v>
      </c>
      <c r="Q3136" s="5">
        <f>E3136/D3136</f>
        <v>0.22500000000000001</v>
      </c>
      <c r="R3136" s="8">
        <f>E3136/N3136</f>
        <v>18.75</v>
      </c>
      <c r="S3136" s="9" t="str">
        <f>LEFT(P3136, SEARCH("/",P3136,1)-1)</f>
        <v>theater</v>
      </c>
      <c r="T3136" s="9" t="str">
        <f>RIGHT(P3136,LEN(P3136)-SEARCH("/",P3136,1))</f>
        <v>plays</v>
      </c>
    </row>
    <row r="3137" spans="1:20" ht="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9">
        <f>(((I3137/60)/60/24)+DATE(1970,1,1)+(-5/24))</f>
        <v>42828.943530092591</v>
      </c>
      <c r="K3137">
        <v>1489376321</v>
      </c>
      <c r="L3137" s="19">
        <f>(((K3137/60)/60/24)+DATE(1970,1,1)+(-5/24))</f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5">
        <f>E3137/D3137</f>
        <v>0.20849420849420849</v>
      </c>
      <c r="R3137" s="8">
        <f>E3137/N3137</f>
        <v>23.142857142857142</v>
      </c>
      <c r="S3137" s="9" t="str">
        <f>LEFT(P3137, SEARCH("/",P3137,1)-1)</f>
        <v>theater</v>
      </c>
      <c r="T3137" s="9" t="str">
        <f>RIGHT(P3137,LEN(P3137)-SEARCH("/",P3137,1))</f>
        <v>plays</v>
      </c>
    </row>
    <row r="3138" spans="1:20" ht="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9">
        <f>(((I3138/60)/60/24)+DATE(1970,1,1)+(-5/24))</f>
        <v>42825.749305555553</v>
      </c>
      <c r="K3138">
        <v>1487847954</v>
      </c>
      <c r="L3138" s="19">
        <f>(((K3138/60)/60/24)+DATE(1970,1,1)+(-5/24))</f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5">
        <f>E3138/D3138</f>
        <v>1.278</v>
      </c>
      <c r="R3138" s="8">
        <f>E3138/N3138</f>
        <v>29.045454545454547</v>
      </c>
      <c r="S3138" s="9" t="str">
        <f>LEFT(P3138, SEARCH("/",P3138,1)-1)</f>
        <v>theater</v>
      </c>
      <c r="T3138" s="9" t="str">
        <f>RIGHT(P3138,LEN(P3138)-SEARCH("/",P3138,1))</f>
        <v>plays</v>
      </c>
    </row>
    <row r="3139" spans="1:20" ht="30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9">
        <f>(((I3139/60)/60/24)+DATE(1970,1,1)+(-5/24))</f>
        <v>42858.591666666667</v>
      </c>
      <c r="K3139">
        <v>1489439669</v>
      </c>
      <c r="L3139" s="19">
        <f>(((K3139/60)/60/24)+DATE(1970,1,1)+(-5/24))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5">
        <f>E3139/D3139</f>
        <v>3.3333333333333333E-2</v>
      </c>
      <c r="R3139" s="8">
        <f>E3139/N3139</f>
        <v>50</v>
      </c>
      <c r="S3139" s="9" t="str">
        <f>LEFT(P3139, SEARCH("/",P3139,1)-1)</f>
        <v>theater</v>
      </c>
      <c r="T3139" s="9" t="str">
        <f>RIGHT(P3139,LEN(P3139)-SEARCH("/",P3139,1))</f>
        <v>plays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9">
        <f>(((I3140/60)/60/24)+DATE(1970,1,1)+(-5/24))</f>
        <v>42828.437581018516</v>
      </c>
      <c r="K3140">
        <v>1489591807</v>
      </c>
      <c r="L3140" s="19">
        <f>(((K3140/60)/60/24)+DATE(1970,1,1)+(-5/24))</f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5">
        <f>E3140/D3140</f>
        <v>0</v>
      </c>
      <c r="R3140" s="8" t="e">
        <f>E3140/N3140</f>
        <v>#DIV/0!</v>
      </c>
      <c r="S3140" s="9" t="str">
        <f>LEFT(P3140, SEARCH("/",P3140,1)-1)</f>
        <v>theater</v>
      </c>
      <c r="T3140" s="9" t="str">
        <f>RIGHT(P3140,LEN(P3140)-SEARCH("/",P3140,1))</f>
        <v>plays</v>
      </c>
    </row>
    <row r="3141" spans="1:20" ht="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9">
        <f>(((I3141/60)/60/24)+DATE(1970,1,1)+(-5/24))</f>
        <v>42818.981249999997</v>
      </c>
      <c r="K3141">
        <v>1487485760</v>
      </c>
      <c r="L3141" s="19">
        <f>(((K3141/60)/60/24)+DATE(1970,1,1)+(-5/24))</f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5">
        <f>E3141/D3141</f>
        <v>5.3999999999999999E-2</v>
      </c>
      <c r="R3141" s="8">
        <f>E3141/N3141</f>
        <v>450</v>
      </c>
      <c r="S3141" s="9" t="str">
        <f>LEFT(P3141, SEARCH("/",P3141,1)-1)</f>
        <v>theater</v>
      </c>
      <c r="T3141" s="9" t="str">
        <f>RIGHT(P3141,LEN(P3141)-SEARCH("/",P3141,1))</f>
        <v>plays</v>
      </c>
    </row>
    <row r="3142" spans="1:20" ht="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9">
        <f>(((I3142/60)/60/24)+DATE(1970,1,1)+(-5/24))</f>
        <v>42832.468784722216</v>
      </c>
      <c r="K3142">
        <v>1488993303</v>
      </c>
      <c r="L3142" s="19">
        <f>(((K3142/60)/60/24)+DATE(1970,1,1)+(-5/24))</f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5">
        <f>E3142/D3142</f>
        <v>9.5999999999999992E-3</v>
      </c>
      <c r="R3142" s="8">
        <f>E3142/N3142</f>
        <v>24</v>
      </c>
      <c r="S3142" s="9" t="str">
        <f>LEFT(P3142, SEARCH("/",P3142,1)-1)</f>
        <v>theater</v>
      </c>
      <c r="T3142" s="9" t="str">
        <f>RIGHT(P3142,LEN(P3142)-SEARCH("/",P3142,1))</f>
        <v>plays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9">
        <f>(((I3143/60)/60/24)+DATE(1970,1,1)+(-5/24))</f>
        <v>42841.624999999993</v>
      </c>
      <c r="K3143">
        <v>1488823488</v>
      </c>
      <c r="L3143" s="19">
        <f>(((K3143/60)/60/24)+DATE(1970,1,1)+(-5/24))</f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5">
        <f>E3143/D3143</f>
        <v>0.51600000000000001</v>
      </c>
      <c r="R3143" s="8">
        <f>E3143/N3143</f>
        <v>32.25</v>
      </c>
      <c r="S3143" s="9" t="str">
        <f>LEFT(P3143, SEARCH("/",P3143,1)-1)</f>
        <v>theater</v>
      </c>
      <c r="T3143" s="9" t="str">
        <f>RIGHT(P3143,LEN(P3143)-SEARCH("/",P3143,1))</f>
        <v>plays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9">
        <f>(((I3144/60)/60/24)+DATE(1970,1,1)+(-5/24))</f>
        <v>42813.263182870367</v>
      </c>
      <c r="K3144">
        <v>1487333939</v>
      </c>
      <c r="L3144" s="19">
        <f>(((K3144/60)/60/24)+DATE(1970,1,1)+(-5/24))</f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5">
        <f>E3144/D3144</f>
        <v>1.6363636363636365E-2</v>
      </c>
      <c r="R3144" s="8">
        <f>E3144/N3144</f>
        <v>15</v>
      </c>
      <c r="S3144" s="9" t="str">
        <f>LEFT(P3144, SEARCH("/",P3144,1)-1)</f>
        <v>theater</v>
      </c>
      <c r="T3144" s="9" t="str">
        <f>RIGHT(P3144,LEN(P3144)-SEARCH("/",P3144,1))</f>
        <v>plays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9">
        <f>(((I3145/60)/60/24)+DATE(1970,1,1)+(-5/24))</f>
        <v>42834.149953703702</v>
      </c>
      <c r="K3145">
        <v>1489480556</v>
      </c>
      <c r="L3145" s="19">
        <f>(((K3145/60)/60/24)+DATE(1970,1,1)+(-5/24))</f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5">
        <f>E3145/D3145</f>
        <v>0</v>
      </c>
      <c r="R3145" s="8" t="e">
        <f>E3145/N3145</f>
        <v>#DIV/0!</v>
      </c>
      <c r="S3145" s="9" t="str">
        <f>LEFT(P3145, SEARCH("/",P3145,1)-1)</f>
        <v>theater</v>
      </c>
      <c r="T3145" s="9" t="str">
        <f>RIGHT(P3145,LEN(P3145)-SEARCH("/",P3145,1))</f>
        <v>plays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9">
        <f>(((I3146/60)/60/24)+DATE(1970,1,1)+(-5/24))</f>
        <v>42813.041666666664</v>
      </c>
      <c r="K3146">
        <v>1488459307</v>
      </c>
      <c r="L3146" s="19">
        <f>(((K3146/60)/60/24)+DATE(1970,1,1)+(-5/24))</f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5">
        <f>E3146/D3146</f>
        <v>0.754</v>
      </c>
      <c r="R3146" s="8">
        <f>E3146/N3146</f>
        <v>251.33333333333334</v>
      </c>
      <c r="S3146" s="9" t="str">
        <f>LEFT(P3146, SEARCH("/",P3146,1)-1)</f>
        <v>theater</v>
      </c>
      <c r="T3146" s="9" t="str">
        <f>RIGHT(P3146,LEN(P3146)-SEARCH("/",P3146,1))</f>
        <v>plays</v>
      </c>
    </row>
    <row r="3147" spans="1:20" ht="30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9">
        <f>(((I3147/60)/60/24)+DATE(1970,1,1)+(-5/24))</f>
        <v>42821.790902777771</v>
      </c>
      <c r="K3147">
        <v>1485478734</v>
      </c>
      <c r="L3147" s="19">
        <f>(((K3147/60)/60/24)+DATE(1970,1,1)+(-5/24))</f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5">
        <f>E3147/D3147</f>
        <v>0</v>
      </c>
      <c r="R3147" s="8" t="e">
        <f>E3147/N3147</f>
        <v>#DIV/0!</v>
      </c>
      <c r="S3147" s="9" t="str">
        <f>LEFT(P3147, SEARCH("/",P3147,1)-1)</f>
        <v>theater</v>
      </c>
      <c r="T3147" s="9" t="str">
        <f>RIGHT(P3147,LEN(P3147)-SEARCH("/",P3147,1))</f>
        <v>plays</v>
      </c>
    </row>
    <row r="3148" spans="1:20" ht="30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9">
        <f>(((I3148/60)/60/24)+DATE(1970,1,1)+(-5/24))</f>
        <v>42841.432476851849</v>
      </c>
      <c r="K3148">
        <v>1488471766</v>
      </c>
      <c r="L3148" s="19">
        <f>(((K3148/60)/60/24)+DATE(1970,1,1)+(-5/24))</f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5">
        <f>E3148/D3148</f>
        <v>0.105</v>
      </c>
      <c r="R3148" s="8">
        <f>E3148/N3148</f>
        <v>437.5</v>
      </c>
      <c r="S3148" s="9" t="str">
        <f>LEFT(P3148, SEARCH("/",P3148,1)-1)</f>
        <v>theater</v>
      </c>
      <c r="T3148" s="9" t="str">
        <f>RIGHT(P3148,LEN(P3148)-SEARCH("/",P3148,1))</f>
        <v>plays</v>
      </c>
    </row>
    <row r="3149" spans="1:20" ht="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9">
        <f>(((I3149/60)/60/24)+DATE(1970,1,1)+(-5/24))</f>
        <v>41949.802719907406</v>
      </c>
      <c r="K3149">
        <v>1411859755</v>
      </c>
      <c r="L3149" s="19">
        <f>(((K3149/60)/60/24)+DATE(1970,1,1)+(-5/24))</f>
        <v>41909.761053240742</v>
      </c>
      <c r="M3149" t="b">
        <v>1</v>
      </c>
      <c r="N3149">
        <v>213</v>
      </c>
      <c r="O3149" t="b">
        <v>1</v>
      </c>
      <c r="P3149" t="s">
        <v>8271</v>
      </c>
      <c r="Q3149" s="5">
        <f>E3149/D3149</f>
        <v>1.1752499999999999</v>
      </c>
      <c r="R3149" s="8">
        <f>E3149/N3149</f>
        <v>110.35211267605634</v>
      </c>
      <c r="S3149" s="9" t="str">
        <f>LEFT(P3149, SEARCH("/",P3149,1)-1)</f>
        <v>theater</v>
      </c>
      <c r="T3149" s="9" t="str">
        <f>RIGHT(P3149,LEN(P3149)-SEARCH("/",P3149,1))</f>
        <v>plays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9">
        <f>(((I3150/60)/60/24)+DATE(1970,1,1)+(-5/24))</f>
        <v>41912.958333333328</v>
      </c>
      <c r="K3150">
        <v>1410278284</v>
      </c>
      <c r="L3150" s="19">
        <f>(((K3150/60)/60/24)+DATE(1970,1,1)+(-5/24))</f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5">
        <f>E3150/D3150</f>
        <v>1.3116666666666668</v>
      </c>
      <c r="R3150" s="8">
        <f>E3150/N3150</f>
        <v>41.421052631578945</v>
      </c>
      <c r="S3150" s="9" t="str">
        <f>LEFT(P3150, SEARCH("/",P3150,1)-1)</f>
        <v>theater</v>
      </c>
      <c r="T3150" s="9" t="str">
        <f>RIGHT(P3150,LEN(P3150)-SEARCH("/",P3150,1))</f>
        <v>plays</v>
      </c>
    </row>
    <row r="3151" spans="1:20" ht="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9">
        <f>(((I3151/60)/60/24)+DATE(1970,1,1)+(-5/24))</f>
        <v>41249.875</v>
      </c>
      <c r="K3151">
        <v>1352766300</v>
      </c>
      <c r="L3151" s="19">
        <f>(((K3151/60)/60/24)+DATE(1970,1,1)+(-5/24))</f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5">
        <f>E3151/D3151</f>
        <v>1.04</v>
      </c>
      <c r="R3151" s="8">
        <f>E3151/N3151</f>
        <v>52</v>
      </c>
      <c r="S3151" s="9" t="str">
        <f>LEFT(P3151, SEARCH("/",P3151,1)-1)</f>
        <v>theater</v>
      </c>
      <c r="T3151" s="9" t="str">
        <f>RIGHT(P3151,LEN(P3151)-SEARCH("/",P3151,1))</f>
        <v>plays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9">
        <f>(((I3152/60)/60/24)+DATE(1970,1,1)+(-5/24))</f>
        <v>40567.958333333328</v>
      </c>
      <c r="K3152">
        <v>1288160403</v>
      </c>
      <c r="L3152" s="19">
        <f>(((K3152/60)/60/24)+DATE(1970,1,1)+(-5/24))</f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5">
        <f>E3152/D3152</f>
        <v>1.01</v>
      </c>
      <c r="R3152" s="8">
        <f>E3152/N3152</f>
        <v>33.990384615384613</v>
      </c>
      <c r="S3152" s="9" t="str">
        <f>LEFT(P3152, SEARCH("/",P3152,1)-1)</f>
        <v>theater</v>
      </c>
      <c r="T3152" s="9" t="str">
        <f>RIGHT(P3152,LEN(P3152)-SEARCH("/",P3152,1))</f>
        <v>plays</v>
      </c>
    </row>
    <row r="3153" spans="1:20" ht="30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9">
        <f>(((I3153/60)/60/24)+DATE(1970,1,1)+(-5/24))</f>
        <v>41892.631643518514</v>
      </c>
      <c r="K3153">
        <v>1407787774</v>
      </c>
      <c r="L3153" s="19">
        <f>(((K3153/60)/60/24)+DATE(1970,1,1)+(-5/24))</f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5">
        <f>E3153/D3153</f>
        <v>1.004</v>
      </c>
      <c r="R3153" s="8">
        <f>E3153/N3153</f>
        <v>103.35294117647059</v>
      </c>
      <c r="S3153" s="9" t="str">
        <f>LEFT(P3153, SEARCH("/",P3153,1)-1)</f>
        <v>theater</v>
      </c>
      <c r="T3153" s="9" t="str">
        <f>RIGHT(P3153,LEN(P3153)-SEARCH("/",P3153,1))</f>
        <v>plays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9">
        <f>(((I3154/60)/60/24)+DATE(1970,1,1)+(-5/24))</f>
        <v>41580.659340277773</v>
      </c>
      <c r="K3154">
        <v>1380833367</v>
      </c>
      <c r="L3154" s="19">
        <f>(((K3154/60)/60/24)+DATE(1970,1,1)+(-5/24))</f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5">
        <f>E3154/D3154</f>
        <v>1.0595454545454546</v>
      </c>
      <c r="R3154" s="8">
        <f>E3154/N3154</f>
        <v>34.791044776119406</v>
      </c>
      <c r="S3154" s="9" t="str">
        <f>LEFT(P3154, SEARCH("/",P3154,1)-1)</f>
        <v>theater</v>
      </c>
      <c r="T3154" s="9" t="str">
        <f>RIGHT(P3154,LEN(P3154)-SEARCH("/",P3154,1))</f>
        <v>plays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9">
        <f>(((I3155/60)/60/24)+DATE(1970,1,1)+(-5/24))</f>
        <v>40663.999305555553</v>
      </c>
      <c r="K3155">
        <v>1301542937</v>
      </c>
      <c r="L3155" s="19">
        <f>(((K3155/60)/60/24)+DATE(1970,1,1)+(-5/24))</f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5">
        <f>E3155/D3155</f>
        <v>3.3558333333333334</v>
      </c>
      <c r="R3155" s="8">
        <f>E3155/N3155</f>
        <v>41.773858921161825</v>
      </c>
      <c r="S3155" s="9" t="str">
        <f>LEFT(P3155, SEARCH("/",P3155,1)-1)</f>
        <v>theater</v>
      </c>
      <c r="T3155" s="9" t="str">
        <f>RIGHT(P3155,LEN(P3155)-SEARCH("/",P3155,1))</f>
        <v>plays</v>
      </c>
    </row>
    <row r="3156" spans="1:20" ht="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9">
        <f>(((I3156/60)/60/24)+DATE(1970,1,1)+(-5/24))</f>
        <v>41000.625671296293</v>
      </c>
      <c r="K3156">
        <v>1330722058</v>
      </c>
      <c r="L3156" s="19">
        <f>(((K3156/60)/60/24)+DATE(1970,1,1)+(-5/24))</f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5">
        <f>E3156/D3156</f>
        <v>1.1292857142857142</v>
      </c>
      <c r="R3156" s="8">
        <f>E3156/N3156</f>
        <v>64.268292682926827</v>
      </c>
      <c r="S3156" s="9" t="str">
        <f>LEFT(P3156, SEARCH("/",P3156,1)-1)</f>
        <v>theater</v>
      </c>
      <c r="T3156" s="9" t="str">
        <f>RIGHT(P3156,LEN(P3156)-SEARCH("/",P3156,1))</f>
        <v>plays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9">
        <f>(((I3157/60)/60/24)+DATE(1970,1,1)+(-5/24))</f>
        <v>41263.290798611109</v>
      </c>
      <c r="K3157">
        <v>1353412725</v>
      </c>
      <c r="L3157" s="19">
        <f>(((K3157/60)/60/24)+DATE(1970,1,1)+(-5/24))</f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5">
        <f>E3157/D3157</f>
        <v>1.885046</v>
      </c>
      <c r="R3157" s="8">
        <f>E3157/N3157</f>
        <v>31.209370860927152</v>
      </c>
      <c r="S3157" s="9" t="str">
        <f>LEFT(P3157, SEARCH("/",P3157,1)-1)</f>
        <v>theater</v>
      </c>
      <c r="T3157" s="9" t="str">
        <f>RIGHT(P3157,LEN(P3157)-SEARCH("/",P3157,1))</f>
        <v>plays</v>
      </c>
    </row>
    <row r="3158" spans="1:20" ht="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9">
        <f>(((I3158/60)/60/24)+DATE(1970,1,1)+(-5/24))</f>
        <v>41061.744722222218</v>
      </c>
      <c r="K3158">
        <v>1335567144</v>
      </c>
      <c r="L3158" s="19">
        <f>(((K3158/60)/60/24)+DATE(1970,1,1)+(-5/24))</f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5">
        <f>E3158/D3158</f>
        <v>1.0181818181818181</v>
      </c>
      <c r="R3158" s="8">
        <f>E3158/N3158</f>
        <v>62.921348314606739</v>
      </c>
      <c r="S3158" s="9" t="str">
        <f>LEFT(P3158, SEARCH("/",P3158,1)-1)</f>
        <v>theater</v>
      </c>
      <c r="T3158" s="9" t="str">
        <f>RIGHT(P3158,LEN(P3158)-SEARCH("/",P3158,1))</f>
        <v>plays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9">
        <f>(((I3159/60)/60/24)+DATE(1970,1,1)+(-5/24))</f>
        <v>41839</v>
      </c>
      <c r="K3159">
        <v>1404932105</v>
      </c>
      <c r="L3159" s="19">
        <f>(((K3159/60)/60/24)+DATE(1970,1,1)+(-5/24))</f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5">
        <f>E3159/D3159</f>
        <v>1.01</v>
      </c>
      <c r="R3159" s="8">
        <f>E3159/N3159</f>
        <v>98.536585365853654</v>
      </c>
      <c r="S3159" s="9" t="str">
        <f>LEFT(P3159, SEARCH("/",P3159,1)-1)</f>
        <v>theater</v>
      </c>
      <c r="T3159" s="9" t="str">
        <f>RIGHT(P3159,LEN(P3159)-SEARCH("/",P3159,1))</f>
        <v>plays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9">
        <f>(((I3160/60)/60/24)+DATE(1970,1,1)+(-5/24))</f>
        <v>41477.631388888884</v>
      </c>
      <c r="K3160">
        <v>1371931752</v>
      </c>
      <c r="L3160" s="19">
        <f>(((K3160/60)/60/24)+DATE(1970,1,1)+(-5/24))</f>
        <v>41447.631388888884</v>
      </c>
      <c r="M3160" t="b">
        <v>1</v>
      </c>
      <c r="N3160">
        <v>69</v>
      </c>
      <c r="O3160" t="b">
        <v>1</v>
      </c>
      <c r="P3160" t="s">
        <v>8271</v>
      </c>
      <c r="Q3160" s="5">
        <f>E3160/D3160</f>
        <v>1.1399999999999999</v>
      </c>
      <c r="R3160" s="8">
        <f>E3160/N3160</f>
        <v>82.608695652173907</v>
      </c>
      <c r="S3160" s="9" t="str">
        <f>LEFT(P3160, SEARCH("/",P3160,1)-1)</f>
        <v>theater</v>
      </c>
      <c r="T3160" s="9" t="str">
        <f>RIGHT(P3160,LEN(P3160)-SEARCH("/",P3160,1))</f>
        <v>plays</v>
      </c>
    </row>
    <row r="3161" spans="1:20" ht="30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9">
        <f>(((I3161/60)/60/24)+DATE(1970,1,1)+(-5/24))</f>
        <v>40926.75</v>
      </c>
      <c r="K3161">
        <v>1323221761</v>
      </c>
      <c r="L3161" s="19">
        <f>(((K3161/60)/60/24)+DATE(1970,1,1)+(-5/24))</f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5">
        <f>E3161/D3161</f>
        <v>1.3348133333333334</v>
      </c>
      <c r="R3161" s="8">
        <f>E3161/N3161</f>
        <v>38.504230769230773</v>
      </c>
      <c r="S3161" s="9" t="str">
        <f>LEFT(P3161, SEARCH("/",P3161,1)-1)</f>
        <v>theater</v>
      </c>
      <c r="T3161" s="9" t="str">
        <f>RIGHT(P3161,LEN(P3161)-SEARCH("/",P3161,1))</f>
        <v>plays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9">
        <f>(((I3162/60)/60/24)+DATE(1970,1,1)+(-5/24))</f>
        <v>41863.999305555553</v>
      </c>
      <c r="K3162">
        <v>1405923687</v>
      </c>
      <c r="L3162" s="19">
        <f>(((K3162/60)/60/24)+DATE(1970,1,1)+(-5/24))</f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5">
        <f>E3162/D3162</f>
        <v>1.0153333333333334</v>
      </c>
      <c r="R3162" s="8">
        <f>E3162/N3162</f>
        <v>80.15789473684211</v>
      </c>
      <c r="S3162" s="9" t="str">
        <f>LEFT(P3162, SEARCH("/",P3162,1)-1)</f>
        <v>theater</v>
      </c>
      <c r="T3162" s="9" t="str">
        <f>RIGHT(P3162,LEN(P3162)-SEARCH("/",P3162,1))</f>
        <v>plays</v>
      </c>
    </row>
    <row r="3163" spans="1:20" ht="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9">
        <f>(((I3163/60)/60/24)+DATE(1970,1,1)+(-5/24))</f>
        <v>41927.327800925923</v>
      </c>
      <c r="K3163">
        <v>1410785522</v>
      </c>
      <c r="L3163" s="19">
        <f>(((K3163/60)/60/24)+DATE(1970,1,1)+(-5/24))</f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5">
        <f>E3163/D3163</f>
        <v>1.0509999999999999</v>
      </c>
      <c r="R3163" s="8">
        <f>E3163/N3163</f>
        <v>28.405405405405407</v>
      </c>
      <c r="S3163" s="9" t="str">
        <f>LEFT(P3163, SEARCH("/",P3163,1)-1)</f>
        <v>theater</v>
      </c>
      <c r="T3163" s="9" t="str">
        <f>RIGHT(P3163,LEN(P3163)-SEARCH("/",P3163,1))</f>
        <v>plays</v>
      </c>
    </row>
    <row r="3164" spans="1:20" ht="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9">
        <f>(((I3164/60)/60/24)+DATE(1970,1,1)+(-5/24))</f>
        <v>41826.875</v>
      </c>
      <c r="K3164">
        <v>1402331262</v>
      </c>
      <c r="L3164" s="19">
        <f>(((K3164/60)/60/24)+DATE(1970,1,1)+(-5/24))</f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5">
        <f>E3164/D3164</f>
        <v>1.2715000000000001</v>
      </c>
      <c r="R3164" s="8">
        <f>E3164/N3164</f>
        <v>80.730158730158735</v>
      </c>
      <c r="S3164" s="9" t="str">
        <f>LEFT(P3164, SEARCH("/",P3164,1)-1)</f>
        <v>theater</v>
      </c>
      <c r="T3164" s="9" t="str">
        <f>RIGHT(P3164,LEN(P3164)-SEARCH("/",P3164,1))</f>
        <v>plays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9">
        <f>(((I3165/60)/60/24)+DATE(1970,1,1)+(-5/24))</f>
        <v>41805.545428240737</v>
      </c>
      <c r="K3165">
        <v>1400263525</v>
      </c>
      <c r="L3165" s="19">
        <f>(((K3165/60)/60/24)+DATE(1970,1,1)+(-5/24))</f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5">
        <f>E3165/D3165</f>
        <v>1.1115384615384616</v>
      </c>
      <c r="R3165" s="8">
        <f>E3165/N3165</f>
        <v>200.69444444444446</v>
      </c>
      <c r="S3165" s="9" t="str">
        <f>LEFT(P3165, SEARCH("/",P3165,1)-1)</f>
        <v>theater</v>
      </c>
      <c r="T3165" s="9" t="str">
        <f>RIGHT(P3165,LEN(P3165)-SEARCH("/",P3165,1))</f>
        <v>plays</v>
      </c>
    </row>
    <row r="3166" spans="1:20" ht="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9">
        <f>(((I3166/60)/60/24)+DATE(1970,1,1)+(-5/24))</f>
        <v>41799.597395833334</v>
      </c>
      <c r="K3166">
        <v>1399490415</v>
      </c>
      <c r="L3166" s="19">
        <f>(((K3166/60)/60/24)+DATE(1970,1,1)+(-5/24))</f>
        <v>41766.597395833334</v>
      </c>
      <c r="M3166" t="b">
        <v>1</v>
      </c>
      <c r="N3166">
        <v>71</v>
      </c>
      <c r="O3166" t="b">
        <v>1</v>
      </c>
      <c r="P3166" t="s">
        <v>8271</v>
      </c>
      <c r="Q3166" s="5">
        <f>E3166/D3166</f>
        <v>1.0676000000000001</v>
      </c>
      <c r="R3166" s="8">
        <f>E3166/N3166</f>
        <v>37.591549295774648</v>
      </c>
      <c r="S3166" s="9" t="str">
        <f>LEFT(P3166, SEARCH("/",P3166,1)-1)</f>
        <v>theater</v>
      </c>
      <c r="T3166" s="9" t="str">
        <f>RIGHT(P3166,LEN(P3166)-SEARCH("/",P3166,1))</f>
        <v>plays</v>
      </c>
    </row>
    <row r="3167" spans="1:20" ht="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9">
        <f>(((I3167/60)/60/24)+DATE(1970,1,1)+(-5/24))</f>
        <v>40665.957638888889</v>
      </c>
      <c r="K3167">
        <v>1302493760</v>
      </c>
      <c r="L3167" s="19">
        <f>(((K3167/60)/60/24)+DATE(1970,1,1)+(-5/24))</f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5">
        <f>E3167/D3167</f>
        <v>1.6266666666666667</v>
      </c>
      <c r="R3167" s="8">
        <f>E3167/N3167</f>
        <v>58.095238095238095</v>
      </c>
      <c r="S3167" s="9" t="str">
        <f>LEFT(P3167, SEARCH("/",P3167,1)-1)</f>
        <v>theater</v>
      </c>
      <c r="T3167" s="9" t="str">
        <f>RIGHT(P3167,LEN(P3167)-SEARCH("/",P3167,1))</f>
        <v>plays</v>
      </c>
    </row>
    <row r="3168" spans="1:20" ht="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9">
        <f>(((I3168/60)/60/24)+DATE(1970,1,1)+(-5/24))</f>
        <v>41969.124305555553</v>
      </c>
      <c r="K3168">
        <v>1414514153</v>
      </c>
      <c r="L3168" s="19">
        <f>(((K3168/60)/60/24)+DATE(1970,1,1)+(-5/24))</f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5">
        <f>E3168/D3168</f>
        <v>1.6022808571428573</v>
      </c>
      <c r="R3168" s="8">
        <f>E3168/N3168</f>
        <v>60.300892473118282</v>
      </c>
      <c r="S3168" s="9" t="str">
        <f>LEFT(P3168, SEARCH("/",P3168,1)-1)</f>
        <v>theater</v>
      </c>
      <c r="T3168" s="9" t="str">
        <f>RIGHT(P3168,LEN(P3168)-SEARCH("/",P3168,1))</f>
        <v>plays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9">
        <f>(((I3169/60)/60/24)+DATE(1970,1,1)+(-5/24))</f>
        <v>41852.967372685183</v>
      </c>
      <c r="K3169">
        <v>1405743181</v>
      </c>
      <c r="L3169" s="19">
        <f>(((K3169/60)/60/24)+DATE(1970,1,1)+(-5/24))</f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5">
        <f>E3169/D3169</f>
        <v>1.1616666666666666</v>
      </c>
      <c r="R3169" s="8">
        <f>E3169/N3169</f>
        <v>63.363636363636367</v>
      </c>
      <c r="S3169" s="9" t="str">
        <f>LEFT(P3169, SEARCH("/",P3169,1)-1)</f>
        <v>theater</v>
      </c>
      <c r="T3169" s="9" t="str">
        <f>RIGHT(P3169,LEN(P3169)-SEARCH("/",P3169,1))</f>
        <v>plays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9">
        <f>(((I3170/60)/60/24)+DATE(1970,1,1)+(-5/24))</f>
        <v>41803.708333333328</v>
      </c>
      <c r="K3170">
        <v>1399948353</v>
      </c>
      <c r="L3170" s="19">
        <f>(((K3170/60)/60/24)+DATE(1970,1,1)+(-5/24))</f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5">
        <f>E3170/D3170</f>
        <v>1.242</v>
      </c>
      <c r="R3170" s="8">
        <f>E3170/N3170</f>
        <v>50.901639344262293</v>
      </c>
      <c r="S3170" s="9" t="str">
        <f>LEFT(P3170, SEARCH("/",P3170,1)-1)</f>
        <v>theater</v>
      </c>
      <c r="T3170" s="9" t="str">
        <f>RIGHT(P3170,LEN(P3170)-SEARCH("/",P3170,1))</f>
        <v>plays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9">
        <f>(((I3171/60)/60/24)+DATE(1970,1,1)+(-5/24))</f>
        <v>41620.999305555553</v>
      </c>
      <c r="K3171">
        <v>1384364561</v>
      </c>
      <c r="L3171" s="19">
        <f>(((K3171/60)/60/24)+DATE(1970,1,1)+(-5/24))</f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5">
        <f>E3171/D3171</f>
        <v>1.030125</v>
      </c>
      <c r="R3171" s="8">
        <f>E3171/N3171</f>
        <v>100.5</v>
      </c>
      <c r="S3171" s="9" t="str">
        <f>LEFT(P3171, SEARCH("/",P3171,1)-1)</f>
        <v>theater</v>
      </c>
      <c r="T3171" s="9" t="str">
        <f>RIGHT(P3171,LEN(P3171)-SEARCH("/",P3171,1))</f>
        <v>plays</v>
      </c>
    </row>
    <row r="3172" spans="1:20" ht="30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9">
        <f>(((I3172/60)/60/24)+DATE(1970,1,1)+(-5/24))</f>
        <v>41821.958333333328</v>
      </c>
      <c r="K3172">
        <v>1401414944</v>
      </c>
      <c r="L3172" s="19">
        <f>(((K3172/60)/60/24)+DATE(1970,1,1)+(-5/24))</f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5">
        <f>E3172/D3172</f>
        <v>1.1225000000000001</v>
      </c>
      <c r="R3172" s="8">
        <f>E3172/N3172</f>
        <v>31.619718309859156</v>
      </c>
      <c r="S3172" s="9" t="str">
        <f>LEFT(P3172, SEARCH("/",P3172,1)-1)</f>
        <v>theater</v>
      </c>
      <c r="T3172" s="9" t="str">
        <f>RIGHT(P3172,LEN(P3172)-SEARCH("/",P3172,1))</f>
        <v>plays</v>
      </c>
    </row>
    <row r="3173" spans="1:20" ht="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9">
        <f>(((I3173/60)/60/24)+DATE(1970,1,1)+(-5/24))</f>
        <v>42496.399976851848</v>
      </c>
      <c r="K3173">
        <v>1459953358</v>
      </c>
      <c r="L3173" s="19">
        <f>(((K3173/60)/60/24)+DATE(1970,1,1)+(-5/24))</f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5">
        <f>E3173/D3173</f>
        <v>1.0881428571428571</v>
      </c>
      <c r="R3173" s="8">
        <f>E3173/N3173</f>
        <v>65.102564102564102</v>
      </c>
      <c r="S3173" s="9" t="str">
        <f>LEFT(P3173, SEARCH("/",P3173,1)-1)</f>
        <v>theater</v>
      </c>
      <c r="T3173" s="9" t="str">
        <f>RIGHT(P3173,LEN(P3173)-SEARCH("/",P3173,1))</f>
        <v>plays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9">
        <f>(((I3174/60)/60/24)+DATE(1970,1,1)+(-5/24))</f>
        <v>40953.521620370368</v>
      </c>
      <c r="K3174">
        <v>1326648668</v>
      </c>
      <c r="L3174" s="19">
        <f>(((K3174/60)/60/24)+DATE(1970,1,1)+(-5/24))</f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5">
        <f>E3174/D3174</f>
        <v>1.1499999999999999</v>
      </c>
      <c r="R3174" s="8">
        <f>E3174/N3174</f>
        <v>79.310344827586206</v>
      </c>
      <c r="S3174" s="9" t="str">
        <f>LEFT(P3174, SEARCH("/",P3174,1)-1)</f>
        <v>theater</v>
      </c>
      <c r="T3174" s="9" t="str">
        <f>RIGHT(P3174,LEN(P3174)-SEARCH("/",P3174,1))</f>
        <v>plays</v>
      </c>
    </row>
    <row r="3175" spans="1:20" ht="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9">
        <f>(((I3175/60)/60/24)+DATE(1970,1,1)+(-5/24))</f>
        <v>41908.670046296291</v>
      </c>
      <c r="K3175">
        <v>1409173492</v>
      </c>
      <c r="L3175" s="19">
        <f>(((K3175/60)/60/24)+DATE(1970,1,1)+(-5/24))</f>
        <v>41878.670046296291</v>
      </c>
      <c r="M3175" t="b">
        <v>1</v>
      </c>
      <c r="N3175">
        <v>74</v>
      </c>
      <c r="O3175" t="b">
        <v>1</v>
      </c>
      <c r="P3175" t="s">
        <v>8271</v>
      </c>
      <c r="Q3175" s="5">
        <f>E3175/D3175</f>
        <v>1.03</v>
      </c>
      <c r="R3175" s="8">
        <f>E3175/N3175</f>
        <v>139.18918918918919</v>
      </c>
      <c r="S3175" s="9" t="str">
        <f>LEFT(P3175, SEARCH("/",P3175,1)-1)</f>
        <v>theater</v>
      </c>
      <c r="T3175" s="9" t="str">
        <f>RIGHT(P3175,LEN(P3175)-SEARCH("/",P3175,1))</f>
        <v>plays</v>
      </c>
    </row>
    <row r="3176" spans="1:20" ht="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9">
        <f>(((I3176/60)/60/24)+DATE(1970,1,1)+(-5/24))</f>
        <v>41876.656342592592</v>
      </c>
      <c r="K3176">
        <v>1407789908</v>
      </c>
      <c r="L3176" s="19">
        <f>(((K3176/60)/60/24)+DATE(1970,1,1)+(-5/24))</f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5">
        <f>E3176/D3176</f>
        <v>1.0113333333333334</v>
      </c>
      <c r="R3176" s="8">
        <f>E3176/N3176</f>
        <v>131.91304347826087</v>
      </c>
      <c r="S3176" s="9" t="str">
        <f>LEFT(P3176, SEARCH("/",P3176,1)-1)</f>
        <v>theater</v>
      </c>
      <c r="T3176" s="9" t="str">
        <f>RIGHT(P3176,LEN(P3176)-SEARCH("/",P3176,1))</f>
        <v>plays</v>
      </c>
    </row>
    <row r="3177" spans="1:20" ht="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9">
        <f>(((I3177/60)/60/24)+DATE(1970,1,1)+(-5/24))</f>
        <v>40591.678553240738</v>
      </c>
      <c r="K3177">
        <v>1292793427</v>
      </c>
      <c r="L3177" s="19">
        <f>(((K3177/60)/60/24)+DATE(1970,1,1)+(-5/24))</f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5">
        <f>E3177/D3177</f>
        <v>1.0955999999999999</v>
      </c>
      <c r="R3177" s="8">
        <f>E3177/N3177</f>
        <v>91.3</v>
      </c>
      <c r="S3177" s="9" t="str">
        <f>LEFT(P3177, SEARCH("/",P3177,1)-1)</f>
        <v>theater</v>
      </c>
      <c r="T3177" s="9" t="str">
        <f>RIGHT(P3177,LEN(P3177)-SEARCH("/",P3177,1))</f>
        <v>plays</v>
      </c>
    </row>
    <row r="3178" spans="1:20" ht="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9">
        <f>(((I3178/60)/60/24)+DATE(1970,1,1)+(-5/24))</f>
        <v>41504.416666666664</v>
      </c>
      <c r="K3178">
        <v>1374531631</v>
      </c>
      <c r="L3178" s="19">
        <f>(((K3178/60)/60/24)+DATE(1970,1,1)+(-5/24))</f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5">
        <f>E3178/D3178</f>
        <v>1.148421052631579</v>
      </c>
      <c r="R3178" s="8">
        <f>E3178/N3178</f>
        <v>39.672727272727272</v>
      </c>
      <c r="S3178" s="9" t="str">
        <f>LEFT(P3178, SEARCH("/",P3178,1)-1)</f>
        <v>theater</v>
      </c>
      <c r="T3178" s="9" t="str">
        <f>RIGHT(P3178,LEN(P3178)-SEARCH("/",P3178,1))</f>
        <v>plays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9">
        <f>(((I3179/60)/60/24)+DATE(1970,1,1)+(-5/24))</f>
        <v>41811.458437499998</v>
      </c>
      <c r="K3179">
        <v>1400774409</v>
      </c>
      <c r="L3179" s="19">
        <f>(((K3179/60)/60/24)+DATE(1970,1,1)+(-5/24))</f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5">
        <f>E3179/D3179</f>
        <v>1.1739999999999999</v>
      </c>
      <c r="R3179" s="8">
        <f>E3179/N3179</f>
        <v>57.549019607843135</v>
      </c>
      <c r="S3179" s="9" t="str">
        <f>LEFT(P3179, SEARCH("/",P3179,1)-1)</f>
        <v>theater</v>
      </c>
      <c r="T3179" s="9" t="str">
        <f>RIGHT(P3179,LEN(P3179)-SEARCH("/",P3179,1))</f>
        <v>plays</v>
      </c>
    </row>
    <row r="3180" spans="1:20" ht="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9">
        <f>(((I3180/60)/60/24)+DATE(1970,1,1)+(-5/24))</f>
        <v>41836.396701388883</v>
      </c>
      <c r="K3180">
        <v>1402929075</v>
      </c>
      <c r="L3180" s="19">
        <f>(((K3180/60)/60/24)+DATE(1970,1,1)+(-5/24))</f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5">
        <f>E3180/D3180</f>
        <v>1.7173333333333334</v>
      </c>
      <c r="R3180" s="8">
        <f>E3180/N3180</f>
        <v>33.025641025641029</v>
      </c>
      <c r="S3180" s="9" t="str">
        <f>LEFT(P3180, SEARCH("/",P3180,1)-1)</f>
        <v>theater</v>
      </c>
      <c r="T3180" s="9" t="str">
        <f>RIGHT(P3180,LEN(P3180)-SEARCH("/",P3180,1))</f>
        <v>plays</v>
      </c>
    </row>
    <row r="3181" spans="1:20" ht="30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9">
        <f>(((I3181/60)/60/24)+DATE(1970,1,1)+(-5/24))</f>
        <v>41400.49387731481</v>
      </c>
      <c r="K3181">
        <v>1365699071</v>
      </c>
      <c r="L3181" s="19">
        <f>(((K3181/60)/60/24)+DATE(1970,1,1)+(-5/24))</f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5">
        <f>E3181/D3181</f>
        <v>1.1416238095238094</v>
      </c>
      <c r="R3181" s="8">
        <f>E3181/N3181</f>
        <v>77.335806451612896</v>
      </c>
      <c r="S3181" s="9" t="str">
        <f>LEFT(P3181, SEARCH("/",P3181,1)-1)</f>
        <v>theater</v>
      </c>
      <c r="T3181" s="9" t="str">
        <f>RIGHT(P3181,LEN(P3181)-SEARCH("/",P3181,1))</f>
        <v>plays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9">
        <f>(((I3182/60)/60/24)+DATE(1970,1,1)+(-5/24))</f>
        <v>41810.204270833332</v>
      </c>
      <c r="K3182">
        <v>1400666049</v>
      </c>
      <c r="L3182" s="19">
        <f>(((K3182/60)/60/24)+DATE(1970,1,1)+(-5/24))</f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5">
        <f>E3182/D3182</f>
        <v>1.1975</v>
      </c>
      <c r="R3182" s="8">
        <f>E3182/N3182</f>
        <v>31.933333333333334</v>
      </c>
      <c r="S3182" s="9" t="str">
        <f>LEFT(P3182, SEARCH("/",P3182,1)-1)</f>
        <v>theater</v>
      </c>
      <c r="T3182" s="9" t="str">
        <f>RIGHT(P3182,LEN(P3182)-SEARCH("/",P3182,1))</f>
        <v>plays</v>
      </c>
    </row>
    <row r="3183" spans="1:20" ht="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9">
        <f>(((I3183/60)/60/24)+DATE(1970,1,1)+(-5/24))</f>
        <v>41805.458333333328</v>
      </c>
      <c r="K3183">
        <v>1400570787</v>
      </c>
      <c r="L3183" s="19">
        <f>(((K3183/60)/60/24)+DATE(1970,1,1)+(-5/24))</f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5">
        <f>E3183/D3183</f>
        <v>1.0900000000000001</v>
      </c>
      <c r="R3183" s="8">
        <f>E3183/N3183</f>
        <v>36.333333333333336</v>
      </c>
      <c r="S3183" s="9" t="str">
        <f>LEFT(P3183, SEARCH("/",P3183,1)-1)</f>
        <v>theater</v>
      </c>
      <c r="T3183" s="9" t="str">
        <f>RIGHT(P3183,LEN(P3183)-SEARCH("/",P3183,1))</f>
        <v>plays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9">
        <f>(((I3184/60)/60/24)+DATE(1970,1,1)+(-5/24))</f>
        <v>40939.5</v>
      </c>
      <c r="K3184">
        <v>1323211621</v>
      </c>
      <c r="L3184" s="19">
        <f>(((K3184/60)/60/24)+DATE(1970,1,1)+(-5/24))</f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5">
        <f>E3184/D3184</f>
        <v>1.0088571428571429</v>
      </c>
      <c r="R3184" s="8">
        <f>E3184/N3184</f>
        <v>46.768211920529801</v>
      </c>
      <c r="S3184" s="9" t="str">
        <f>LEFT(P3184, SEARCH("/",P3184,1)-1)</f>
        <v>theater</v>
      </c>
      <c r="T3184" s="9" t="str">
        <f>RIGHT(P3184,LEN(P3184)-SEARCH("/",P3184,1))</f>
        <v>plays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9">
        <f>(((I3185/60)/60/24)+DATE(1970,1,1)+(-5/24))</f>
        <v>41509.586446759255</v>
      </c>
      <c r="K3185">
        <v>1375729469</v>
      </c>
      <c r="L3185" s="19">
        <f>(((K3185/60)/60/24)+DATE(1970,1,1)+(-5/24))</f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5">
        <f>E3185/D3185</f>
        <v>1.0900000000000001</v>
      </c>
      <c r="R3185" s="8">
        <f>E3185/N3185</f>
        <v>40.073529411764703</v>
      </c>
      <c r="S3185" s="9" t="str">
        <f>LEFT(P3185, SEARCH("/",P3185,1)-1)</f>
        <v>theater</v>
      </c>
      <c r="T3185" s="9" t="str">
        <f>RIGHT(P3185,LEN(P3185)-SEARCH("/",P3185,1))</f>
        <v>plays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9">
        <f>(((I3186/60)/60/24)+DATE(1970,1,1)+(-5/24))</f>
        <v>41821.785081018512</v>
      </c>
      <c r="K3186">
        <v>1401666631</v>
      </c>
      <c r="L3186" s="19">
        <f>(((K3186/60)/60/24)+DATE(1970,1,1)+(-5/24))</f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5">
        <f>E3186/D3186</f>
        <v>1.0720930232558139</v>
      </c>
      <c r="R3186" s="8">
        <f>E3186/N3186</f>
        <v>100.21739130434783</v>
      </c>
      <c r="S3186" s="9" t="str">
        <f>LEFT(P3186, SEARCH("/",P3186,1)-1)</f>
        <v>theater</v>
      </c>
      <c r="T3186" s="9" t="str">
        <f>RIGHT(P3186,LEN(P3186)-SEARCH("/",P3186,1))</f>
        <v>plays</v>
      </c>
    </row>
    <row r="3187" spans="1:20" ht="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9">
        <f>(((I3187/60)/60/24)+DATE(1970,1,1)+(-5/24))</f>
        <v>41836.768993055557</v>
      </c>
      <c r="K3187">
        <v>1404948441</v>
      </c>
      <c r="L3187" s="19">
        <f>(((K3187/60)/60/24)+DATE(1970,1,1)+(-5/24))</f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5">
        <f>E3187/D3187</f>
        <v>1</v>
      </c>
      <c r="R3187" s="8">
        <f>E3187/N3187</f>
        <v>41.666666666666664</v>
      </c>
      <c r="S3187" s="9" t="str">
        <f>LEFT(P3187, SEARCH("/",P3187,1)-1)</f>
        <v>theater</v>
      </c>
      <c r="T3187" s="9" t="str">
        <f>RIGHT(P3187,LEN(P3187)-SEARCH("/",P3187,1))</f>
        <v>plays</v>
      </c>
    </row>
    <row r="3188" spans="1:20" ht="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9">
        <f>(((I3188/60)/60/24)+DATE(1970,1,1)+(-5/24))</f>
        <v>41898.666666666664</v>
      </c>
      <c r="K3188">
        <v>1408313438</v>
      </c>
      <c r="L3188" s="19">
        <f>(((K3188/60)/60/24)+DATE(1970,1,1)+(-5/24))</f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5">
        <f>E3188/D3188</f>
        <v>1.0218750000000001</v>
      </c>
      <c r="R3188" s="8">
        <f>E3188/N3188</f>
        <v>46.714285714285715</v>
      </c>
      <c r="S3188" s="9" t="str">
        <f>LEFT(P3188, SEARCH("/",P3188,1)-1)</f>
        <v>theater</v>
      </c>
      <c r="T3188" s="9" t="str">
        <f>RIGHT(P3188,LEN(P3188)-SEARCH("/",P3188,1))</f>
        <v>plays</v>
      </c>
    </row>
    <row r="3189" spans="1:20" ht="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9">
        <f>(((I3189/60)/60/24)+DATE(1970,1,1)+(-5/24))</f>
        <v>41855.458020833328</v>
      </c>
      <c r="K3189">
        <v>1405439973</v>
      </c>
      <c r="L3189" s="19">
        <f>(((K3189/60)/60/24)+DATE(1970,1,1)+(-5/24))</f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5">
        <f>E3189/D3189</f>
        <v>1.1629333333333334</v>
      </c>
      <c r="R3189" s="8">
        <f>E3189/N3189</f>
        <v>71.491803278688522</v>
      </c>
      <c r="S3189" s="9" t="str">
        <f>LEFT(P3189, SEARCH("/",P3189,1)-1)</f>
        <v>theater</v>
      </c>
      <c r="T3189" s="9" t="str">
        <f>RIGHT(P3189,LEN(P3189)-SEARCH("/",P3189,1))</f>
        <v>plays</v>
      </c>
    </row>
    <row r="3190" spans="1:20" ht="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9">
        <f>(((I3190/60)/60/24)+DATE(1970,1,1)+(-5/24))</f>
        <v>42165.207199074073</v>
      </c>
      <c r="K3190">
        <v>1432115902</v>
      </c>
      <c r="L3190" s="19">
        <f>(((K3190/60)/60/24)+DATE(1970,1,1)+(-5/24))</f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5">
        <f>E3190/D3190</f>
        <v>0.65</v>
      </c>
      <c r="R3190" s="8">
        <f>E3190/N3190</f>
        <v>14.444444444444445</v>
      </c>
      <c r="S3190" s="9" t="str">
        <f>LEFT(P3190, SEARCH("/",P3190,1)-1)</f>
        <v>theater</v>
      </c>
      <c r="T3190" s="9" t="str">
        <f>RIGHT(P3190,LEN(P3190)-SEARCH("/",P3190,1))</f>
        <v>musical</v>
      </c>
    </row>
    <row r="3191" spans="1:20" ht="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9">
        <f>(((I3191/60)/60/24)+DATE(1970,1,1)+(-5/24))</f>
        <v>42148.138101851851</v>
      </c>
      <c r="K3191">
        <v>1429863532</v>
      </c>
      <c r="L3191" s="19">
        <f>(((K3191/60)/60/24)+DATE(1970,1,1)+(-5/24))</f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5">
        <f>E3191/D3191</f>
        <v>0.12327272727272727</v>
      </c>
      <c r="R3191" s="8">
        <f>E3191/N3191</f>
        <v>356.84210526315792</v>
      </c>
      <c r="S3191" s="9" t="str">
        <f>LEFT(P3191, SEARCH("/",P3191,1)-1)</f>
        <v>theater</v>
      </c>
      <c r="T3191" s="9" t="str">
        <f>RIGHT(P3191,LEN(P3191)-SEARCH("/",P3191,1))</f>
        <v>musical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9">
        <f>(((I3192/60)/60/24)+DATE(1970,1,1)+(-5/24))</f>
        <v>42712.984664351847</v>
      </c>
      <c r="K3192">
        <v>1478662675</v>
      </c>
      <c r="L3192" s="19">
        <f>(((K3192/60)/60/24)+DATE(1970,1,1)+(-5/24))</f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5">
        <f>E3192/D3192</f>
        <v>0</v>
      </c>
      <c r="R3192" s="8" t="e">
        <f>E3192/N3192</f>
        <v>#DIV/0!</v>
      </c>
      <c r="S3192" s="9" t="str">
        <f>LEFT(P3192, SEARCH("/",P3192,1)-1)</f>
        <v>theater</v>
      </c>
      <c r="T3192" s="9" t="str">
        <f>RIGHT(P3192,LEN(P3192)-SEARCH("/",P3192,1))</f>
        <v>musical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9">
        <f>(((I3193/60)/60/24)+DATE(1970,1,1)+(-5/24))</f>
        <v>42598.547094907401</v>
      </c>
      <c r="K3193">
        <v>1466186869</v>
      </c>
      <c r="L3193" s="19">
        <f>(((K3193/60)/60/24)+DATE(1970,1,1)+(-5/24))</f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5">
        <f>E3193/D3193</f>
        <v>4.0266666666666666E-2</v>
      </c>
      <c r="R3193" s="8">
        <f>E3193/N3193</f>
        <v>37.75</v>
      </c>
      <c r="S3193" s="9" t="str">
        <f>LEFT(P3193, SEARCH("/",P3193,1)-1)</f>
        <v>theater</v>
      </c>
      <c r="T3193" s="9" t="str">
        <f>RIGHT(P3193,LEN(P3193)-SEARCH("/",P3193,1))</f>
        <v>musical</v>
      </c>
    </row>
    <row r="3194" spans="1:20" ht="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9">
        <f>(((I3194/60)/60/24)+DATE(1970,1,1)+(-5/24))</f>
        <v>42063.708333333336</v>
      </c>
      <c r="K3194">
        <v>1421274859</v>
      </c>
      <c r="L3194" s="19">
        <f>(((K3194/60)/60/24)+DATE(1970,1,1)+(-5/24))</f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5">
        <f>E3194/D3194</f>
        <v>1.0200000000000001E-2</v>
      </c>
      <c r="R3194" s="8">
        <f>E3194/N3194</f>
        <v>12.75</v>
      </c>
      <c r="S3194" s="9" t="str">
        <f>LEFT(P3194, SEARCH("/",P3194,1)-1)</f>
        <v>theater</v>
      </c>
      <c r="T3194" s="9" t="str">
        <f>RIGHT(P3194,LEN(P3194)-SEARCH("/",P3194,1))</f>
        <v>musical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9">
        <f>(((I3195/60)/60/24)+DATE(1970,1,1)+(-5/24))</f>
        <v>42055.759907407402</v>
      </c>
      <c r="K3195">
        <v>1420586056</v>
      </c>
      <c r="L3195" s="19">
        <f>(((K3195/60)/60/24)+DATE(1970,1,1)+(-5/24))</f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5">
        <f>E3195/D3195</f>
        <v>0.1174</v>
      </c>
      <c r="R3195" s="8">
        <f>E3195/N3195</f>
        <v>24.458333333333332</v>
      </c>
      <c r="S3195" s="9" t="str">
        <f>LEFT(P3195, SEARCH("/",P3195,1)-1)</f>
        <v>theater</v>
      </c>
      <c r="T3195" s="9" t="str">
        <f>RIGHT(P3195,LEN(P3195)-SEARCH("/",P3195,1))</f>
        <v>musical</v>
      </c>
    </row>
    <row r="3196" spans="1:20" ht="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9">
        <f>(((I3196/60)/60/24)+DATE(1970,1,1)+(-5/24))</f>
        <v>42211.854143518511</v>
      </c>
      <c r="K3196">
        <v>1435368598</v>
      </c>
      <c r="L3196" s="19">
        <f>(((K3196/60)/60/24)+DATE(1970,1,1)+(-5/24))</f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5">
        <f>E3196/D3196</f>
        <v>0</v>
      </c>
      <c r="R3196" s="8" t="e">
        <f>E3196/N3196</f>
        <v>#DIV/0!</v>
      </c>
      <c r="S3196" s="9" t="str">
        <f>LEFT(P3196, SEARCH("/",P3196,1)-1)</f>
        <v>theater</v>
      </c>
      <c r="T3196" s="9" t="str">
        <f>RIGHT(P3196,LEN(P3196)-SEARCH("/",P3196,1))</f>
        <v>musical</v>
      </c>
    </row>
    <row r="3197" spans="1:20" ht="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9">
        <f>(((I3197/60)/60/24)+DATE(1970,1,1)+(-5/24))</f>
        <v>42047.385902777773</v>
      </c>
      <c r="K3197">
        <v>1421158542</v>
      </c>
      <c r="L3197" s="19">
        <f>(((K3197/60)/60/24)+DATE(1970,1,1)+(-5/24))</f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5">
        <f>E3197/D3197</f>
        <v>0.59142857142857141</v>
      </c>
      <c r="R3197" s="8">
        <f>E3197/N3197</f>
        <v>53.07692307692308</v>
      </c>
      <c r="S3197" s="9" t="str">
        <f>LEFT(P3197, SEARCH("/",P3197,1)-1)</f>
        <v>theater</v>
      </c>
      <c r="T3197" s="9" t="str">
        <f>RIGHT(P3197,LEN(P3197)-SEARCH("/",P3197,1))</f>
        <v>musical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9">
        <f>(((I3198/60)/60/24)+DATE(1970,1,1)+(-5/24))</f>
        <v>42217.374999999993</v>
      </c>
      <c r="K3198">
        <v>1433254875</v>
      </c>
      <c r="L3198" s="19">
        <f>(((K3198/60)/60/24)+DATE(1970,1,1)+(-5/24))</f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5">
        <f>E3198/D3198</f>
        <v>5.9999999999999995E-4</v>
      </c>
      <c r="R3198" s="8">
        <f>E3198/N3198</f>
        <v>300</v>
      </c>
      <c r="S3198" s="9" t="str">
        <f>LEFT(P3198, SEARCH("/",P3198,1)-1)</f>
        <v>theater</v>
      </c>
      <c r="T3198" s="9" t="str">
        <f>RIGHT(P3198,LEN(P3198)-SEARCH("/",P3198,1))</f>
        <v>musical</v>
      </c>
    </row>
    <row r="3199" spans="1:20" ht="30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9">
        <f>(((I3199/60)/60/24)+DATE(1970,1,1)+(-5/24))</f>
        <v>42039.28493055555</v>
      </c>
      <c r="K3199">
        <v>1420458618</v>
      </c>
      <c r="L3199" s="19">
        <f>(((K3199/60)/60/24)+DATE(1970,1,1)+(-5/24))</f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5">
        <f>E3199/D3199</f>
        <v>0.1145</v>
      </c>
      <c r="R3199" s="8">
        <f>E3199/N3199</f>
        <v>286.25</v>
      </c>
      <c r="S3199" s="9" t="str">
        <f>LEFT(P3199, SEARCH("/",P3199,1)-1)</f>
        <v>theater</v>
      </c>
      <c r="T3199" s="9" t="str">
        <f>RIGHT(P3199,LEN(P3199)-SEARCH("/",P3199,1))</f>
        <v>musical</v>
      </c>
    </row>
    <row r="3200" spans="1:20" ht="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9">
        <f>(((I3200/60)/60/24)+DATE(1970,1,1)+(-5/24))</f>
        <v>42051.216168981475</v>
      </c>
      <c r="K3200">
        <v>1420798277</v>
      </c>
      <c r="L3200" s="19">
        <f>(((K3200/60)/60/24)+DATE(1970,1,1)+(-5/24))</f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5">
        <f>E3200/D3200</f>
        <v>3.6666666666666666E-3</v>
      </c>
      <c r="R3200" s="8">
        <f>E3200/N3200</f>
        <v>36.666666666666664</v>
      </c>
      <c r="S3200" s="9" t="str">
        <f>LEFT(P3200, SEARCH("/",P3200,1)-1)</f>
        <v>theater</v>
      </c>
      <c r="T3200" s="9" t="str">
        <f>RIGHT(P3200,LEN(P3200)-SEARCH("/",P3200,1))</f>
        <v>musical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9">
        <f>(((I3201/60)/60/24)+DATE(1970,1,1)+(-5/24))</f>
        <v>41888.666666666664</v>
      </c>
      <c r="K3201">
        <v>1407435418</v>
      </c>
      <c r="L3201" s="19">
        <f>(((K3201/60)/60/24)+DATE(1970,1,1)+(-5/24))</f>
        <v>41858.553449074068</v>
      </c>
      <c r="M3201" t="b">
        <v>0</v>
      </c>
      <c r="N3201">
        <v>53</v>
      </c>
      <c r="O3201" t="b">
        <v>0</v>
      </c>
      <c r="P3201" t="s">
        <v>8305</v>
      </c>
      <c r="Q3201" s="5">
        <f>E3201/D3201</f>
        <v>0.52159999999999995</v>
      </c>
      <c r="R3201" s="8">
        <f>E3201/N3201</f>
        <v>49.20754716981132</v>
      </c>
      <c r="S3201" s="9" t="str">
        <f>LEFT(P3201, SEARCH("/",P3201,1)-1)</f>
        <v>theater</v>
      </c>
      <c r="T3201" s="9" t="str">
        <f>RIGHT(P3201,LEN(P3201)-SEARCH("/",P3201,1))</f>
        <v>musical</v>
      </c>
    </row>
    <row r="3202" spans="1:20" ht="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9">
        <f>(((I3202/60)/60/24)+DATE(1970,1,1)+(-5/24))</f>
        <v>42490.023611111108</v>
      </c>
      <c r="K3202">
        <v>1459410101</v>
      </c>
      <c r="L3202" s="19">
        <f>(((K3202/60)/60/24)+DATE(1970,1,1)+(-5/24))</f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5">
        <f>E3202/D3202</f>
        <v>2.0000000000000002E-5</v>
      </c>
      <c r="R3202" s="8">
        <f>E3202/N3202</f>
        <v>1</v>
      </c>
      <c r="S3202" s="9" t="str">
        <f>LEFT(P3202, SEARCH("/",P3202,1)-1)</f>
        <v>theater</v>
      </c>
      <c r="T3202" s="9" t="str">
        <f>RIGHT(P3202,LEN(P3202)-SEARCH("/",P3202,1))</f>
        <v>musical</v>
      </c>
    </row>
    <row r="3203" spans="1:20" ht="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9">
        <f>(((I3203/60)/60/24)+DATE(1970,1,1)+(-5/24))</f>
        <v>41882.558761574073</v>
      </c>
      <c r="K3203">
        <v>1407695077</v>
      </c>
      <c r="L3203" s="19">
        <f>(((K3203/60)/60/24)+DATE(1970,1,1)+(-5/24))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5">
        <f>E3203/D3203</f>
        <v>1.2500000000000001E-2</v>
      </c>
      <c r="R3203" s="8">
        <f>E3203/N3203</f>
        <v>12.5</v>
      </c>
      <c r="S3203" s="9" t="str">
        <f>LEFT(P3203, SEARCH("/",P3203,1)-1)</f>
        <v>theater</v>
      </c>
      <c r="T3203" s="9" t="str">
        <f>RIGHT(P3203,LEN(P3203)-SEARCH("/",P3203,1))</f>
        <v>musical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9">
        <f>(((I3204/60)/60/24)+DATE(1970,1,1)+(-5/24))</f>
        <v>42352.040972222218</v>
      </c>
      <c r="K3204">
        <v>1445027346</v>
      </c>
      <c r="L3204" s="19">
        <f>(((K3204/60)/60/24)+DATE(1970,1,1)+(-5/24))</f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5">
        <f>E3204/D3204</f>
        <v>0.54520000000000002</v>
      </c>
      <c r="R3204" s="8">
        <f>E3204/N3204</f>
        <v>109.04</v>
      </c>
      <c r="S3204" s="9" t="str">
        <f>LEFT(P3204, SEARCH("/",P3204,1)-1)</f>
        <v>theater</v>
      </c>
      <c r="T3204" s="9" t="str">
        <f>RIGHT(P3204,LEN(P3204)-SEARCH("/",P3204,1))</f>
        <v>musical</v>
      </c>
    </row>
    <row r="3205" spans="1:20" ht="30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9">
        <f>(((I3205/60)/60/24)+DATE(1970,1,1)+(-5/24))</f>
        <v>42272.780347222222</v>
      </c>
      <c r="K3205">
        <v>1440632622</v>
      </c>
      <c r="L3205" s="19">
        <f>(((K3205/60)/60/24)+DATE(1970,1,1)+(-5/24))</f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5">
        <f>E3205/D3205</f>
        <v>0.25</v>
      </c>
      <c r="R3205" s="8">
        <f>E3205/N3205</f>
        <v>41.666666666666664</v>
      </c>
      <c r="S3205" s="9" t="str">
        <f>LEFT(P3205, SEARCH("/",P3205,1)-1)</f>
        <v>theater</v>
      </c>
      <c r="T3205" s="9" t="str">
        <f>RIGHT(P3205,LEN(P3205)-SEARCH("/",P3205,1))</f>
        <v>musical</v>
      </c>
    </row>
    <row r="3206" spans="1:20" ht="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9">
        <f>(((I3206/60)/60/24)+DATE(1970,1,1)+(-5/24))</f>
        <v>42202.468055555553</v>
      </c>
      <c r="K3206">
        <v>1434558479</v>
      </c>
      <c r="L3206" s="19">
        <f>(((K3206/60)/60/24)+DATE(1970,1,1)+(-5/24))</f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5">
        <f>E3206/D3206</f>
        <v>0</v>
      </c>
      <c r="R3206" s="8" t="e">
        <f>E3206/N3206</f>
        <v>#DIV/0!</v>
      </c>
      <c r="S3206" s="9" t="str">
        <f>LEFT(P3206, SEARCH("/",P3206,1)-1)</f>
        <v>theater</v>
      </c>
      <c r="T3206" s="9" t="str">
        <f>RIGHT(P3206,LEN(P3206)-SEARCH("/",P3206,1))</f>
        <v>musical</v>
      </c>
    </row>
    <row r="3207" spans="1:20" ht="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9">
        <f>(((I3207/60)/60/24)+DATE(1970,1,1)+(-5/24))</f>
        <v>42125.166342592587</v>
      </c>
      <c r="K3207">
        <v>1427878772</v>
      </c>
      <c r="L3207" s="19">
        <f>(((K3207/60)/60/24)+DATE(1970,1,1)+(-5/24))</f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5">
        <f>E3207/D3207</f>
        <v>3.4125000000000003E-2</v>
      </c>
      <c r="R3207" s="8">
        <f>E3207/N3207</f>
        <v>22.75</v>
      </c>
      <c r="S3207" s="9" t="str">
        <f>LEFT(P3207, SEARCH("/",P3207,1)-1)</f>
        <v>theater</v>
      </c>
      <c r="T3207" s="9" t="str">
        <f>RIGHT(P3207,LEN(P3207)-SEARCH("/",P3207,1))</f>
        <v>musical</v>
      </c>
    </row>
    <row r="3208" spans="1:20" ht="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9">
        <f>(((I3208/60)/60/24)+DATE(1970,1,1)+(-5/24))</f>
        <v>42266.067719907405</v>
      </c>
      <c r="K3208">
        <v>1440052651</v>
      </c>
      <c r="L3208" s="19">
        <f>(((K3208/60)/60/24)+DATE(1970,1,1)+(-5/24))</f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5">
        <f>E3208/D3208</f>
        <v>0</v>
      </c>
      <c r="R3208" s="8" t="e">
        <f>E3208/N3208</f>
        <v>#DIV/0!</v>
      </c>
      <c r="S3208" s="9" t="str">
        <f>LEFT(P3208, SEARCH("/",P3208,1)-1)</f>
        <v>theater</v>
      </c>
      <c r="T3208" s="9" t="str">
        <f>RIGHT(P3208,LEN(P3208)-SEARCH("/",P3208,1))</f>
        <v>musical</v>
      </c>
    </row>
    <row r="3209" spans="1:20" ht="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9">
        <f>(((I3209/60)/60/24)+DATE(1970,1,1)+(-5/24))</f>
        <v>42117.027858796289</v>
      </c>
      <c r="K3209">
        <v>1424587207</v>
      </c>
      <c r="L3209" s="19">
        <f>(((K3209/60)/60/24)+DATE(1970,1,1)+(-5/24))</f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5">
        <f>E3209/D3209</f>
        <v>0.46363636363636362</v>
      </c>
      <c r="R3209" s="8">
        <f>E3209/N3209</f>
        <v>70.833333333333329</v>
      </c>
      <c r="S3209" s="9" t="str">
        <f>LEFT(P3209, SEARCH("/",P3209,1)-1)</f>
        <v>theater</v>
      </c>
      <c r="T3209" s="9" t="str">
        <f>RIGHT(P3209,LEN(P3209)-SEARCH("/",P3209,1))</f>
        <v>musical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9">
        <f>(((I3210/60)/60/24)+DATE(1970,1,1)+(-5/24))</f>
        <v>41848.396724537037</v>
      </c>
      <c r="K3210">
        <v>1404743477</v>
      </c>
      <c r="L3210" s="19">
        <f>(((K3210/60)/60/24)+DATE(1970,1,1)+(-5/24))</f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5">
        <f>E3210/D3210</f>
        <v>1.0349999999999999</v>
      </c>
      <c r="R3210" s="8">
        <f>E3210/N3210</f>
        <v>63.109756097560975</v>
      </c>
      <c r="S3210" s="9" t="str">
        <f>LEFT(P3210, SEARCH("/",P3210,1)-1)</f>
        <v>theater</v>
      </c>
      <c r="T3210" s="9" t="str">
        <f>RIGHT(P3210,LEN(P3210)-SEARCH("/",P3210,1))</f>
        <v>plays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9">
        <f>(((I3211/60)/60/24)+DATE(1970,1,1)+(-5/24))</f>
        <v>41810.75</v>
      </c>
      <c r="K3211">
        <v>1400512658</v>
      </c>
      <c r="L3211" s="19">
        <f>(((K3211/60)/60/24)+DATE(1970,1,1)+(-5/24))</f>
        <v>41778.428912037038</v>
      </c>
      <c r="M3211" t="b">
        <v>1</v>
      </c>
      <c r="N3211">
        <v>226</v>
      </c>
      <c r="O3211" t="b">
        <v>1</v>
      </c>
      <c r="P3211" t="s">
        <v>8271</v>
      </c>
      <c r="Q3211" s="5">
        <f>E3211/D3211</f>
        <v>1.1932315789473684</v>
      </c>
      <c r="R3211" s="8">
        <f>E3211/N3211</f>
        <v>50.157964601769912</v>
      </c>
      <c r="S3211" s="9" t="str">
        <f>LEFT(P3211, SEARCH("/",P3211,1)-1)</f>
        <v>theater</v>
      </c>
      <c r="T3211" s="9" t="str">
        <f>RIGHT(P3211,LEN(P3211)-SEARCH("/",P3211,1))</f>
        <v>plays</v>
      </c>
    </row>
    <row r="3212" spans="1:20" ht="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9">
        <f>(((I3212/60)/60/24)+DATE(1970,1,1)+(-5/24))</f>
        <v>41060.957638888889</v>
      </c>
      <c r="K3212">
        <v>1334442519</v>
      </c>
      <c r="L3212" s="19">
        <f>(((K3212/60)/60/24)+DATE(1970,1,1)+(-5/24))</f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5">
        <f>E3212/D3212</f>
        <v>1.2576666666666667</v>
      </c>
      <c r="R3212" s="8">
        <f>E3212/N3212</f>
        <v>62.883333333333333</v>
      </c>
      <c r="S3212" s="9" t="str">
        <f>LEFT(P3212, SEARCH("/",P3212,1)-1)</f>
        <v>theater</v>
      </c>
      <c r="T3212" s="9" t="str">
        <f>RIGHT(P3212,LEN(P3212)-SEARCH("/",P3212,1))</f>
        <v>plays</v>
      </c>
    </row>
    <row r="3213" spans="1:20" ht="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9">
        <f>(((I3213/60)/60/24)+DATE(1970,1,1)+(-5/24))</f>
        <v>41865.875</v>
      </c>
      <c r="K3213">
        <v>1405346680</v>
      </c>
      <c r="L3213" s="19">
        <f>(((K3213/60)/60/24)+DATE(1970,1,1)+(-5/24))</f>
        <v>41834.378240740742</v>
      </c>
      <c r="M3213" t="b">
        <v>1</v>
      </c>
      <c r="N3213">
        <v>322</v>
      </c>
      <c r="O3213" t="b">
        <v>1</v>
      </c>
      <c r="P3213" t="s">
        <v>8271</v>
      </c>
      <c r="Q3213" s="5">
        <f>E3213/D3213</f>
        <v>1.1974347826086957</v>
      </c>
      <c r="R3213" s="8">
        <f>E3213/N3213</f>
        <v>85.531055900621112</v>
      </c>
      <c r="S3213" s="9" t="str">
        <f>LEFT(P3213, SEARCH("/",P3213,1)-1)</f>
        <v>theater</v>
      </c>
      <c r="T3213" s="9" t="str">
        <f>RIGHT(P3213,LEN(P3213)-SEARCH("/",P3213,1))</f>
        <v>plays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9">
        <f>(((I3214/60)/60/24)+DATE(1970,1,1)+(-5/24))</f>
        <v>41859.587395833332</v>
      </c>
      <c r="K3214">
        <v>1404932751</v>
      </c>
      <c r="L3214" s="19">
        <f>(((K3214/60)/60/24)+DATE(1970,1,1)+(-5/24))</f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5">
        <f>E3214/D3214</f>
        <v>1.2625</v>
      </c>
      <c r="R3214" s="8">
        <f>E3214/N3214</f>
        <v>53.723404255319146</v>
      </c>
      <c r="S3214" s="9" t="str">
        <f>LEFT(P3214, SEARCH("/",P3214,1)-1)</f>
        <v>theater</v>
      </c>
      <c r="T3214" s="9" t="str">
        <f>RIGHT(P3214,LEN(P3214)-SEARCH("/",P3214,1))</f>
        <v>plays</v>
      </c>
    </row>
    <row r="3215" spans="1:20" ht="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9">
        <f>(((I3215/60)/60/24)+DATE(1970,1,1)+(-5/24))</f>
        <v>42211.555081018516</v>
      </c>
      <c r="K3215">
        <v>1434478759</v>
      </c>
      <c r="L3215" s="19">
        <f>(((K3215/60)/60/24)+DATE(1970,1,1)+(-5/24))</f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5">
        <f>E3215/D3215</f>
        <v>1.0011666666666668</v>
      </c>
      <c r="R3215" s="8">
        <f>E3215/N3215</f>
        <v>127.80851063829788</v>
      </c>
      <c r="S3215" s="9" t="str">
        <f>LEFT(P3215, SEARCH("/",P3215,1)-1)</f>
        <v>theater</v>
      </c>
      <c r="T3215" s="9" t="str">
        <f>RIGHT(P3215,LEN(P3215)-SEARCH("/",P3215,1))</f>
        <v>plays</v>
      </c>
    </row>
    <row r="3216" spans="1:20" ht="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9">
        <f>(((I3216/60)/60/24)+DATE(1970,1,1)+(-5/24))</f>
        <v>42374.788194444445</v>
      </c>
      <c r="K3216">
        <v>1448823673</v>
      </c>
      <c r="L3216" s="19">
        <f>(((K3216/60)/60/24)+DATE(1970,1,1)+(-5/24))</f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5">
        <f>E3216/D3216</f>
        <v>1.0213333333333334</v>
      </c>
      <c r="R3216" s="8">
        <f>E3216/N3216</f>
        <v>106.57391304347826</v>
      </c>
      <c r="S3216" s="9" t="str">
        <f>LEFT(P3216, SEARCH("/",P3216,1)-1)</f>
        <v>theater</v>
      </c>
      <c r="T3216" s="9" t="str">
        <f>RIGHT(P3216,LEN(P3216)-SEARCH("/",P3216,1))</f>
        <v>plays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9">
        <f>(((I3217/60)/60/24)+DATE(1970,1,1)+(-5/24))</f>
        <v>42256.957638888889</v>
      </c>
      <c r="K3217">
        <v>1438617471</v>
      </c>
      <c r="L3217" s="19">
        <f>(((K3217/60)/60/24)+DATE(1970,1,1)+(-5/24))</f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5">
        <f>E3217/D3217</f>
        <v>1.0035142857142858</v>
      </c>
      <c r="R3217" s="8">
        <f>E3217/N3217</f>
        <v>262.11194029850748</v>
      </c>
      <c r="S3217" s="9" t="str">
        <f>LEFT(P3217, SEARCH("/",P3217,1)-1)</f>
        <v>theater</v>
      </c>
      <c r="T3217" s="9" t="str">
        <f>RIGHT(P3217,LEN(P3217)-SEARCH("/",P3217,1))</f>
        <v>plays</v>
      </c>
    </row>
    <row r="3218" spans="1:20" ht="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9">
        <f>(((I3218/60)/60/24)+DATE(1970,1,1)+(-5/24))</f>
        <v>42196.395833333336</v>
      </c>
      <c r="K3218">
        <v>1433934371</v>
      </c>
      <c r="L3218" s="19">
        <f>(((K3218/60)/60/24)+DATE(1970,1,1)+(-5/24))</f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5">
        <f>E3218/D3218</f>
        <v>1.0004999999999999</v>
      </c>
      <c r="R3218" s="8">
        <f>E3218/N3218</f>
        <v>57.171428571428571</v>
      </c>
      <c r="S3218" s="9" t="str">
        <f>LEFT(P3218, SEARCH("/",P3218,1)-1)</f>
        <v>theater</v>
      </c>
      <c r="T3218" s="9" t="str">
        <f>RIGHT(P3218,LEN(P3218)-SEARCH("/",P3218,1))</f>
        <v>plays</v>
      </c>
    </row>
    <row r="3219" spans="1:20" ht="30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9">
        <f>(((I3219/60)/60/24)+DATE(1970,1,1)+(-5/24))</f>
        <v>42678.337777777771</v>
      </c>
      <c r="K3219">
        <v>1475672784</v>
      </c>
      <c r="L3219" s="19">
        <f>(((K3219/60)/60/24)+DATE(1970,1,1)+(-5/24))</f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5">
        <f>E3219/D3219</f>
        <v>1.1602222222222223</v>
      </c>
      <c r="R3219" s="8">
        <f>E3219/N3219</f>
        <v>50.20192307692308</v>
      </c>
      <c r="S3219" s="9" t="str">
        <f>LEFT(P3219, SEARCH("/",P3219,1)-1)</f>
        <v>theater</v>
      </c>
      <c r="T3219" s="9" t="str">
        <f>RIGHT(P3219,LEN(P3219)-SEARCH("/",P3219,1))</f>
        <v>plays</v>
      </c>
    </row>
    <row r="3220" spans="1:20" ht="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9">
        <f>(((I3220/60)/60/24)+DATE(1970,1,1)+(-5/24))</f>
        <v>42003.791666666664</v>
      </c>
      <c r="K3220">
        <v>1417132986</v>
      </c>
      <c r="L3220" s="19">
        <f>(((K3220/60)/60/24)+DATE(1970,1,1)+(-5/24))</f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5">
        <f>E3220/D3220</f>
        <v>1.0209999999999999</v>
      </c>
      <c r="R3220" s="8">
        <f>E3220/N3220</f>
        <v>66.586956521739125</v>
      </c>
      <c r="S3220" s="9" t="str">
        <f>LEFT(P3220, SEARCH("/",P3220,1)-1)</f>
        <v>theater</v>
      </c>
      <c r="T3220" s="9" t="str">
        <f>RIGHT(P3220,LEN(P3220)-SEARCH("/",P3220,1))</f>
        <v>plays</v>
      </c>
    </row>
    <row r="3221" spans="1:20" ht="30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9">
        <f>(((I3221/60)/60/24)+DATE(1970,1,1)+(-5/24))</f>
        <v>42085.733182870368</v>
      </c>
      <c r="K3221">
        <v>1424043347</v>
      </c>
      <c r="L3221" s="19">
        <f>(((K3221/60)/60/24)+DATE(1970,1,1)+(-5/24))</f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5">
        <f>E3221/D3221</f>
        <v>1.0011000000000001</v>
      </c>
      <c r="R3221" s="8">
        <f>E3221/N3221</f>
        <v>168.25210084033614</v>
      </c>
      <c r="S3221" s="9" t="str">
        <f>LEFT(P3221, SEARCH("/",P3221,1)-1)</f>
        <v>theater</v>
      </c>
      <c r="T3221" s="9" t="str">
        <f>RIGHT(P3221,LEN(P3221)-SEARCH("/",P3221,1))</f>
        <v>plays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9">
        <f>(((I3222/60)/60/24)+DATE(1970,1,1)+(-5/24))</f>
        <v>42806.666666666664</v>
      </c>
      <c r="K3222">
        <v>1486411204</v>
      </c>
      <c r="L3222" s="19">
        <f>(((K3222/60)/60/24)+DATE(1970,1,1)+(-5/24))</f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5">
        <f>E3222/D3222</f>
        <v>1.0084</v>
      </c>
      <c r="R3222" s="8">
        <f>E3222/N3222</f>
        <v>256.37288135593218</v>
      </c>
      <c r="S3222" s="9" t="str">
        <f>LEFT(P3222, SEARCH("/",P3222,1)-1)</f>
        <v>theater</v>
      </c>
      <c r="T3222" s="9" t="str">
        <f>RIGHT(P3222,LEN(P3222)-SEARCH("/",P3222,1))</f>
        <v>plays</v>
      </c>
    </row>
    <row r="3223" spans="1:20" ht="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9">
        <f>(((I3223/60)/60/24)+DATE(1970,1,1)+(-5/24))</f>
        <v>42190.488460648143</v>
      </c>
      <c r="K3223">
        <v>1433090603</v>
      </c>
      <c r="L3223" s="19">
        <f>(((K3223/60)/60/24)+DATE(1970,1,1)+(-5/24))</f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5">
        <f>E3223/D3223</f>
        <v>1.0342499999999999</v>
      </c>
      <c r="R3223" s="8">
        <f>E3223/N3223</f>
        <v>36.610619469026545</v>
      </c>
      <c r="S3223" s="9" t="str">
        <f>LEFT(P3223, SEARCH("/",P3223,1)-1)</f>
        <v>theater</v>
      </c>
      <c r="T3223" s="9" t="str">
        <f>RIGHT(P3223,LEN(P3223)-SEARCH("/",P3223,1))</f>
        <v>plays</v>
      </c>
    </row>
    <row r="3224" spans="1:20" ht="30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9">
        <f>(((I3224/60)/60/24)+DATE(1970,1,1)+(-5/24))</f>
        <v>42301.686805555553</v>
      </c>
      <c r="K3224">
        <v>1443016697</v>
      </c>
      <c r="L3224" s="19">
        <f>(((K3224/60)/60/24)+DATE(1970,1,1)+(-5/24))</f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5">
        <f>E3224/D3224</f>
        <v>1.248</v>
      </c>
      <c r="R3224" s="8">
        <f>E3224/N3224</f>
        <v>37.142857142857146</v>
      </c>
      <c r="S3224" s="9" t="str">
        <f>LEFT(P3224, SEARCH("/",P3224,1)-1)</f>
        <v>theater</v>
      </c>
      <c r="T3224" s="9" t="str">
        <f>RIGHT(P3224,LEN(P3224)-SEARCH("/",P3224,1))</f>
        <v>plays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9">
        <f>(((I3225/60)/60/24)+DATE(1970,1,1)+(-5/24))</f>
        <v>42236.62703703704</v>
      </c>
      <c r="K3225">
        <v>1437508976</v>
      </c>
      <c r="L3225" s="19">
        <f>(((K3225/60)/60/24)+DATE(1970,1,1)+(-5/24))</f>
        <v>42206.62703703704</v>
      </c>
      <c r="M3225" t="b">
        <v>1</v>
      </c>
      <c r="N3225">
        <v>74</v>
      </c>
      <c r="O3225" t="b">
        <v>1</v>
      </c>
      <c r="P3225" t="s">
        <v>8271</v>
      </c>
      <c r="Q3225" s="5">
        <f>E3225/D3225</f>
        <v>1.0951612903225807</v>
      </c>
      <c r="R3225" s="8">
        <f>E3225/N3225</f>
        <v>45.878378378378379</v>
      </c>
      <c r="S3225" s="9" t="str">
        <f>LEFT(P3225, SEARCH("/",P3225,1)-1)</f>
        <v>theater</v>
      </c>
      <c r="T3225" s="9" t="str">
        <f>RIGHT(P3225,LEN(P3225)-SEARCH("/",P3225,1))</f>
        <v>plays</v>
      </c>
    </row>
    <row r="3226" spans="1:20" ht="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9">
        <f>(((I3226/60)/60/24)+DATE(1970,1,1)+(-5/24))</f>
        <v>42744.999999999993</v>
      </c>
      <c r="K3226">
        <v>1479932713</v>
      </c>
      <c r="L3226" s="19">
        <f>(((K3226/60)/60/24)+DATE(1970,1,1)+(-5/24))</f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5">
        <f>E3226/D3226</f>
        <v>1.0203333333333333</v>
      </c>
      <c r="R3226" s="8">
        <f>E3226/N3226</f>
        <v>141.71296296296296</v>
      </c>
      <c r="S3226" s="9" t="str">
        <f>LEFT(P3226, SEARCH("/",P3226,1)-1)</f>
        <v>theater</v>
      </c>
      <c r="T3226" s="9" t="str">
        <f>RIGHT(P3226,LEN(P3226)-SEARCH("/",P3226,1))</f>
        <v>plays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9">
        <f>(((I3227/60)/60/24)+DATE(1970,1,1)+(-5/24))</f>
        <v>42524.666666666664</v>
      </c>
      <c r="K3227">
        <v>1463145938</v>
      </c>
      <c r="L3227" s="19">
        <f>(((K3227/60)/60/24)+DATE(1970,1,1)+(-5/24))</f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5">
        <f>E3227/D3227</f>
        <v>1.0235000000000001</v>
      </c>
      <c r="R3227" s="8">
        <f>E3227/N3227</f>
        <v>52.487179487179489</v>
      </c>
      <c r="S3227" s="9" t="str">
        <f>LEFT(P3227, SEARCH("/",P3227,1)-1)</f>
        <v>theater</v>
      </c>
      <c r="T3227" s="9" t="str">
        <f>RIGHT(P3227,LEN(P3227)-SEARCH("/",P3227,1))</f>
        <v>plays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9">
        <f>(((I3228/60)/60/24)+DATE(1970,1,1)+(-5/24))</f>
        <v>42307.375138888885</v>
      </c>
      <c r="K3228">
        <v>1443621612</v>
      </c>
      <c r="L3228" s="19">
        <f>(((K3228/60)/60/24)+DATE(1970,1,1)+(-5/24))</f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5">
        <f>E3228/D3228</f>
        <v>1.0416666666666667</v>
      </c>
      <c r="R3228" s="8">
        <f>E3228/N3228</f>
        <v>59.523809523809526</v>
      </c>
      <c r="S3228" s="9" t="str">
        <f>LEFT(P3228, SEARCH("/",P3228,1)-1)</f>
        <v>theater</v>
      </c>
      <c r="T3228" s="9" t="str">
        <f>RIGHT(P3228,LEN(P3228)-SEARCH("/",P3228,1))</f>
        <v>plays</v>
      </c>
    </row>
    <row r="3229" spans="1:20" ht="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9">
        <f>(((I3229/60)/60/24)+DATE(1970,1,1)+(-5/24))</f>
        <v>42752.674027777779</v>
      </c>
      <c r="K3229">
        <v>1482095436</v>
      </c>
      <c r="L3229" s="19">
        <f>(((K3229/60)/60/24)+DATE(1970,1,1)+(-5/24))</f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5">
        <f>E3229/D3229</f>
        <v>1.25</v>
      </c>
      <c r="R3229" s="8">
        <f>E3229/N3229</f>
        <v>50</v>
      </c>
      <c r="S3229" s="9" t="str">
        <f>LEFT(P3229, SEARCH("/",P3229,1)-1)</f>
        <v>theater</v>
      </c>
      <c r="T3229" s="9" t="str">
        <f>RIGHT(P3229,LEN(P3229)-SEARCH("/",P3229,1))</f>
        <v>plays</v>
      </c>
    </row>
    <row r="3230" spans="1:2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9">
        <f>(((I3230/60)/60/24)+DATE(1970,1,1)+(-5/24))</f>
        <v>42354.999305555553</v>
      </c>
      <c r="K3230">
        <v>1447606884</v>
      </c>
      <c r="L3230" s="19">
        <f>(((K3230/60)/60/24)+DATE(1970,1,1)+(-5/24))</f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5">
        <f>E3230/D3230</f>
        <v>1.0234285714285714</v>
      </c>
      <c r="R3230" s="8">
        <f>E3230/N3230</f>
        <v>193.62162162162161</v>
      </c>
      <c r="S3230" s="9" t="str">
        <f>LEFT(P3230, SEARCH("/",P3230,1)-1)</f>
        <v>theater</v>
      </c>
      <c r="T3230" s="9" t="str">
        <f>RIGHT(P3230,LEN(P3230)-SEARCH("/",P3230,1))</f>
        <v>plays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9">
        <f>(((I3231/60)/60/24)+DATE(1970,1,1)+(-5/24))</f>
        <v>41963.124976851854</v>
      </c>
      <c r="K3231">
        <v>1413874798</v>
      </c>
      <c r="L3231" s="19">
        <f>(((K3231/60)/60/24)+DATE(1970,1,1)+(-5/24))</f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5">
        <f>E3231/D3231</f>
        <v>1.0786500000000001</v>
      </c>
      <c r="R3231" s="8">
        <f>E3231/N3231</f>
        <v>106.79702970297029</v>
      </c>
      <c r="S3231" s="9" t="str">
        <f>LEFT(P3231, SEARCH("/",P3231,1)-1)</f>
        <v>theater</v>
      </c>
      <c r="T3231" s="9" t="str">
        <f>RIGHT(P3231,LEN(P3231)-SEARCH("/",P3231,1))</f>
        <v>plays</v>
      </c>
    </row>
    <row r="3232" spans="1:20" ht="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9">
        <f>(((I3232/60)/60/24)+DATE(1970,1,1)+(-5/24))</f>
        <v>41912.957638888889</v>
      </c>
      <c r="K3232">
        <v>1410840126</v>
      </c>
      <c r="L3232" s="19">
        <f>(((K3232/60)/60/24)+DATE(1970,1,1)+(-5/24))</f>
        <v>41897.959791666668</v>
      </c>
      <c r="M3232" t="b">
        <v>1</v>
      </c>
      <c r="N3232">
        <v>37</v>
      </c>
      <c r="O3232" t="b">
        <v>1</v>
      </c>
      <c r="P3232" t="s">
        <v>8271</v>
      </c>
      <c r="Q3232" s="5">
        <f>E3232/D3232</f>
        <v>1.0988461538461538</v>
      </c>
      <c r="R3232" s="8">
        <f>E3232/N3232</f>
        <v>77.21621621621621</v>
      </c>
      <c r="S3232" s="9" t="str">
        <f>LEFT(P3232, SEARCH("/",P3232,1)-1)</f>
        <v>theater</v>
      </c>
      <c r="T3232" s="9" t="str">
        <f>RIGHT(P3232,LEN(P3232)-SEARCH("/",P3232,1))</f>
        <v>plays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9">
        <f>(((I3233/60)/60/24)+DATE(1970,1,1)+(-5/24))</f>
        <v>42476.735497685186</v>
      </c>
      <c r="K3233">
        <v>1458254347</v>
      </c>
      <c r="L3233" s="19">
        <f>(((K3233/60)/60/24)+DATE(1970,1,1)+(-5/24))</f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5">
        <f>E3233/D3233</f>
        <v>1.61</v>
      </c>
      <c r="R3233" s="8">
        <f>E3233/N3233</f>
        <v>57.5</v>
      </c>
      <c r="S3233" s="9" t="str">
        <f>LEFT(P3233, SEARCH("/",P3233,1)-1)</f>
        <v>theater</v>
      </c>
      <c r="T3233" s="9" t="str">
        <f>RIGHT(P3233,LEN(P3233)-SEARCH("/",P3233,1))</f>
        <v>plays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9">
        <f>(((I3234/60)/60/24)+DATE(1970,1,1)+(-5/24))</f>
        <v>42493.957638888889</v>
      </c>
      <c r="K3234">
        <v>1459711917</v>
      </c>
      <c r="L3234" s="19">
        <f>(((K3234/60)/60/24)+DATE(1970,1,1)+(-5/24))</f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5">
        <f>E3234/D3234</f>
        <v>1.3120000000000001</v>
      </c>
      <c r="R3234" s="8">
        <f>E3234/N3234</f>
        <v>50.46153846153846</v>
      </c>
      <c r="S3234" s="9" t="str">
        <f>LEFT(P3234, SEARCH("/",P3234,1)-1)</f>
        <v>theater</v>
      </c>
      <c r="T3234" s="9" t="str">
        <f>RIGHT(P3234,LEN(P3234)-SEARCH("/",P3234,1))</f>
        <v>plays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9">
        <f>(((I3235/60)/60/24)+DATE(1970,1,1)+(-5/24))</f>
        <v>42796.596701388888</v>
      </c>
      <c r="K3235">
        <v>1485890355</v>
      </c>
      <c r="L3235" s="19">
        <f>(((K3235/60)/60/24)+DATE(1970,1,1)+(-5/24))</f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5">
        <f>E3235/D3235</f>
        <v>1.1879999999999999</v>
      </c>
      <c r="R3235" s="8">
        <f>E3235/N3235</f>
        <v>97.377049180327873</v>
      </c>
      <c r="S3235" s="9" t="str">
        <f>LEFT(P3235, SEARCH("/",P3235,1)-1)</f>
        <v>theater</v>
      </c>
      <c r="T3235" s="9" t="str">
        <f>RIGHT(P3235,LEN(P3235)-SEARCH("/",P3235,1))</f>
        <v>plays</v>
      </c>
    </row>
    <row r="3236" spans="1:20" ht="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9">
        <f>(((I3236/60)/60/24)+DATE(1970,1,1)+(-5/24))</f>
        <v>42767.771527777775</v>
      </c>
      <c r="K3236">
        <v>1483124208</v>
      </c>
      <c r="L3236" s="19">
        <f>(((K3236/60)/60/24)+DATE(1970,1,1)+(-5/24))</f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5">
        <f>E3236/D3236</f>
        <v>1.0039275000000001</v>
      </c>
      <c r="R3236" s="8">
        <f>E3236/N3236</f>
        <v>34.91921739130435</v>
      </c>
      <c r="S3236" s="9" t="str">
        <f>LEFT(P3236, SEARCH("/",P3236,1)-1)</f>
        <v>theater</v>
      </c>
      <c r="T3236" s="9" t="str">
        <f>RIGHT(P3236,LEN(P3236)-SEARCH("/",P3236,1))</f>
        <v>plays</v>
      </c>
    </row>
    <row r="3237" spans="1:20" ht="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9">
        <f>(((I3237/60)/60/24)+DATE(1970,1,1)+(-5/24))</f>
        <v>42552.139479166661</v>
      </c>
      <c r="K3237">
        <v>1464769251</v>
      </c>
      <c r="L3237" s="19">
        <f>(((K3237/60)/60/24)+DATE(1970,1,1)+(-5/24))</f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5">
        <f>E3237/D3237</f>
        <v>1.0320666666666667</v>
      </c>
      <c r="R3237" s="8">
        <f>E3237/N3237</f>
        <v>85.530386740331494</v>
      </c>
      <c r="S3237" s="9" t="str">
        <f>LEFT(P3237, SEARCH("/",P3237,1)-1)</f>
        <v>theater</v>
      </c>
      <c r="T3237" s="9" t="str">
        <f>RIGHT(P3237,LEN(P3237)-SEARCH("/",P3237,1))</f>
        <v>plays</v>
      </c>
    </row>
    <row r="3238" spans="1:20" ht="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9">
        <f>(((I3238/60)/60/24)+DATE(1970,1,1)+(-5/24))</f>
        <v>42732.708715277775</v>
      </c>
      <c r="K3238">
        <v>1480370433</v>
      </c>
      <c r="L3238" s="19">
        <f>(((K3238/60)/60/24)+DATE(1970,1,1)+(-5/24))</f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5">
        <f>E3238/D3238</f>
        <v>1.006</v>
      </c>
      <c r="R3238" s="8">
        <f>E3238/N3238</f>
        <v>182.90909090909091</v>
      </c>
      <c r="S3238" s="9" t="str">
        <f>LEFT(P3238, SEARCH("/",P3238,1)-1)</f>
        <v>theater</v>
      </c>
      <c r="T3238" s="9" t="str">
        <f>RIGHT(P3238,LEN(P3238)-SEARCH("/",P3238,1))</f>
        <v>plays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9">
        <f>(((I3239/60)/60/24)+DATE(1970,1,1)+(-5/24))</f>
        <v>42275.957638888889</v>
      </c>
      <c r="K3239">
        <v>1441452184</v>
      </c>
      <c r="L3239" s="19">
        <f>(((K3239/60)/60/24)+DATE(1970,1,1)+(-5/24))</f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5">
        <f>E3239/D3239</f>
        <v>1.0078754285714286</v>
      </c>
      <c r="R3239" s="8">
        <f>E3239/N3239</f>
        <v>131.13620817843866</v>
      </c>
      <c r="S3239" s="9" t="str">
        <f>LEFT(P3239, SEARCH("/",P3239,1)-1)</f>
        <v>theater</v>
      </c>
      <c r="T3239" s="9" t="str">
        <f>RIGHT(P3239,LEN(P3239)-SEARCH("/",P3239,1))</f>
        <v>plays</v>
      </c>
    </row>
    <row r="3240" spans="1:20" ht="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9">
        <f>(((I3240/60)/60/24)+DATE(1970,1,1)+(-5/24))</f>
        <v>42186.302060185182</v>
      </c>
      <c r="K3240">
        <v>1433160898</v>
      </c>
      <c r="L3240" s="19">
        <f>(((K3240/60)/60/24)+DATE(1970,1,1)+(-5/24))</f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5">
        <f>E3240/D3240</f>
        <v>1.1232142857142857</v>
      </c>
      <c r="R3240" s="8">
        <f>E3240/N3240</f>
        <v>39.810126582278478</v>
      </c>
      <c r="S3240" s="9" t="str">
        <f>LEFT(P3240, SEARCH("/",P3240,1)-1)</f>
        <v>theater</v>
      </c>
      <c r="T3240" s="9" t="str">
        <f>RIGHT(P3240,LEN(P3240)-SEARCH("/",P3240,1))</f>
        <v>plays</v>
      </c>
    </row>
    <row r="3241" spans="1:20" ht="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9">
        <f>(((I3241/60)/60/24)+DATE(1970,1,1)+(-5/24))</f>
        <v>42302.790972222218</v>
      </c>
      <c r="K3241">
        <v>1443665293</v>
      </c>
      <c r="L3241" s="19">
        <f>(((K3241/60)/60/24)+DATE(1970,1,1)+(-5/24))</f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5">
        <f>E3241/D3241</f>
        <v>1.0591914022517912</v>
      </c>
      <c r="R3241" s="8">
        <f>E3241/N3241</f>
        <v>59.701730769230764</v>
      </c>
      <c r="S3241" s="9" t="str">
        <f>LEFT(P3241, SEARCH("/",P3241,1)-1)</f>
        <v>theater</v>
      </c>
      <c r="T3241" s="9" t="str">
        <f>RIGHT(P3241,LEN(P3241)-SEARCH("/",P3241,1))</f>
        <v>plays</v>
      </c>
    </row>
    <row r="3242" spans="1:20" ht="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9">
        <f>(((I3242/60)/60/24)+DATE(1970,1,1)+(-5/24))</f>
        <v>42782.749999999993</v>
      </c>
      <c r="K3242">
        <v>1484843948</v>
      </c>
      <c r="L3242" s="19">
        <f>(((K3242/60)/60/24)+DATE(1970,1,1)+(-5/24))</f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5">
        <f>E3242/D3242</f>
        <v>1.0056666666666667</v>
      </c>
      <c r="R3242" s="8">
        <f>E3242/N3242</f>
        <v>88.735294117647058</v>
      </c>
      <c r="S3242" s="9" t="str">
        <f>LEFT(P3242, SEARCH("/",P3242,1)-1)</f>
        <v>theater</v>
      </c>
      <c r="T3242" s="9" t="str">
        <f>RIGHT(P3242,LEN(P3242)-SEARCH("/",P3242,1))</f>
        <v>plays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9">
        <f>(((I3243/60)/60/24)+DATE(1970,1,1)+(-5/24))</f>
        <v>41926.082638888889</v>
      </c>
      <c r="K3243">
        <v>1410421670</v>
      </c>
      <c r="L3243" s="19">
        <f>(((K3243/60)/60/24)+DATE(1970,1,1)+(-5/24))</f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5">
        <f>E3243/D3243</f>
        <v>1.1530588235294117</v>
      </c>
      <c r="R3243" s="8">
        <f>E3243/N3243</f>
        <v>58.688622754491021</v>
      </c>
      <c r="S3243" s="9" t="str">
        <f>LEFT(P3243, SEARCH("/",P3243,1)-1)</f>
        <v>theater</v>
      </c>
      <c r="T3243" s="9" t="str">
        <f>RIGHT(P3243,LEN(P3243)-SEARCH("/",P3243,1))</f>
        <v>plays</v>
      </c>
    </row>
    <row r="3244" spans="1:20" ht="30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9">
        <f>(((I3244/60)/60/24)+DATE(1970,1,1)+(-5/24))</f>
        <v>41901.547361111108</v>
      </c>
      <c r="K3244">
        <v>1408558092</v>
      </c>
      <c r="L3244" s="19">
        <f>(((K3244/60)/60/24)+DATE(1970,1,1)+(-5/24))</f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5">
        <f>E3244/D3244</f>
        <v>1.273042</v>
      </c>
      <c r="R3244" s="8">
        <f>E3244/N3244</f>
        <v>69.56513661202186</v>
      </c>
      <c r="S3244" s="9" t="str">
        <f>LEFT(P3244, SEARCH("/",P3244,1)-1)</f>
        <v>theater</v>
      </c>
      <c r="T3244" s="9" t="str">
        <f>RIGHT(P3244,LEN(P3244)-SEARCH("/",P3244,1))</f>
        <v>plays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9">
        <f>(((I3245/60)/60/24)+DATE(1970,1,1)+(-5/24))</f>
        <v>42285.791666666664</v>
      </c>
      <c r="K3245">
        <v>1442283562</v>
      </c>
      <c r="L3245" s="19">
        <f>(((K3245/60)/60/24)+DATE(1970,1,1)+(-5/24))</f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5">
        <f>E3245/D3245</f>
        <v>1.028375</v>
      </c>
      <c r="R3245" s="8">
        <f>E3245/N3245</f>
        <v>115.87323943661971</v>
      </c>
      <c r="S3245" s="9" t="str">
        <f>LEFT(P3245, SEARCH("/",P3245,1)-1)</f>
        <v>theater</v>
      </c>
      <c r="T3245" s="9" t="str">
        <f>RIGHT(P3245,LEN(P3245)-SEARCH("/",P3245,1))</f>
        <v>plays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9">
        <f>(((I3246/60)/60/24)+DATE(1970,1,1)+(-5/24))</f>
        <v>42705.527569444443</v>
      </c>
      <c r="K3246">
        <v>1478018382</v>
      </c>
      <c r="L3246" s="19">
        <f>(((K3246/60)/60/24)+DATE(1970,1,1)+(-5/24))</f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5">
        <f>E3246/D3246</f>
        <v>1.0293749999999999</v>
      </c>
      <c r="R3246" s="8">
        <f>E3246/N3246</f>
        <v>23.869565217391305</v>
      </c>
      <c r="S3246" s="9" t="str">
        <f>LEFT(P3246, SEARCH("/",P3246,1)-1)</f>
        <v>theater</v>
      </c>
      <c r="T3246" s="9" t="str">
        <f>RIGHT(P3246,LEN(P3246)-SEARCH("/",P3246,1))</f>
        <v>plays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9">
        <f>(((I3247/60)/60/24)+DATE(1970,1,1)+(-5/24))</f>
        <v>42166.874999999993</v>
      </c>
      <c r="K3247">
        <v>1431354258</v>
      </c>
      <c r="L3247" s="19">
        <f>(((K3247/60)/60/24)+DATE(1970,1,1)+(-5/24))</f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5">
        <f>E3247/D3247</f>
        <v>1.043047619047619</v>
      </c>
      <c r="R3247" s="8">
        <f>E3247/N3247</f>
        <v>81.125925925925927</v>
      </c>
      <c r="S3247" s="9" t="str">
        <f>LEFT(P3247, SEARCH("/",P3247,1)-1)</f>
        <v>theater</v>
      </c>
      <c r="T3247" s="9" t="str">
        <f>RIGHT(P3247,LEN(P3247)-SEARCH("/",P3247,1))</f>
        <v>plays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9">
        <f>(((I3248/60)/60/24)+DATE(1970,1,1)+(-5/24))</f>
        <v>42258.957638888889</v>
      </c>
      <c r="K3248">
        <v>1439551200</v>
      </c>
      <c r="L3248" s="19">
        <f>(((K3248/60)/60/24)+DATE(1970,1,1)+(-5/24))</f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5">
        <f>E3248/D3248</f>
        <v>1.1122000000000001</v>
      </c>
      <c r="R3248" s="8">
        <f>E3248/N3248</f>
        <v>57.626943005181346</v>
      </c>
      <c r="S3248" s="9" t="str">
        <f>LEFT(P3248, SEARCH("/",P3248,1)-1)</f>
        <v>theater</v>
      </c>
      <c r="T3248" s="9" t="str">
        <f>RIGHT(P3248,LEN(P3248)-SEARCH("/",P3248,1))</f>
        <v>plays</v>
      </c>
    </row>
    <row r="3249" spans="1:20" ht="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9">
        <f>(((I3249/60)/60/24)+DATE(1970,1,1)+(-5/24))</f>
        <v>42197.22583333333</v>
      </c>
      <c r="K3249">
        <v>1434104712</v>
      </c>
      <c r="L3249" s="19">
        <f>(((K3249/60)/60/24)+DATE(1970,1,1)+(-5/24))</f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5">
        <f>E3249/D3249</f>
        <v>1.0586</v>
      </c>
      <c r="R3249" s="8">
        <f>E3249/N3249</f>
        <v>46.429824561403507</v>
      </c>
      <c r="S3249" s="9" t="str">
        <f>LEFT(P3249, SEARCH("/",P3249,1)-1)</f>
        <v>theater</v>
      </c>
      <c r="T3249" s="9" t="str">
        <f>RIGHT(P3249,LEN(P3249)-SEARCH("/",P3249,1))</f>
        <v>plays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9">
        <f>(((I3250/60)/60/24)+DATE(1970,1,1)+(-5/24))</f>
        <v>42098.638391203705</v>
      </c>
      <c r="K3250">
        <v>1425590357</v>
      </c>
      <c r="L3250" s="19">
        <f>(((K3250/60)/60/24)+DATE(1970,1,1)+(-5/24))</f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5">
        <f>E3250/D3250</f>
        <v>1.0079166666666666</v>
      </c>
      <c r="R3250" s="8">
        <f>E3250/N3250</f>
        <v>60.475000000000001</v>
      </c>
      <c r="S3250" s="9" t="str">
        <f>LEFT(P3250, SEARCH("/",P3250,1)-1)</f>
        <v>theater</v>
      </c>
      <c r="T3250" s="9" t="str">
        <f>RIGHT(P3250,LEN(P3250)-SEARCH("/",P3250,1))</f>
        <v>plays</v>
      </c>
    </row>
    <row r="3251" spans="1:20" ht="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9">
        <f>(((I3251/60)/60/24)+DATE(1970,1,1)+(-5/24))</f>
        <v>42175.538356481477</v>
      </c>
      <c r="K3251">
        <v>1432230914</v>
      </c>
      <c r="L3251" s="19">
        <f>(((K3251/60)/60/24)+DATE(1970,1,1)+(-5/24))</f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5">
        <f>E3251/D3251</f>
        <v>1.0492727272727274</v>
      </c>
      <c r="R3251" s="8">
        <f>E3251/N3251</f>
        <v>65.579545454545453</v>
      </c>
      <c r="S3251" s="9" t="str">
        <f>LEFT(P3251, SEARCH("/",P3251,1)-1)</f>
        <v>theater</v>
      </c>
      <c r="T3251" s="9" t="str">
        <f>RIGHT(P3251,LEN(P3251)-SEARCH("/",P3251,1))</f>
        <v>plays</v>
      </c>
    </row>
    <row r="3252" spans="1:20" ht="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9">
        <f>(((I3252/60)/60/24)+DATE(1970,1,1)+(-5/24))</f>
        <v>41948.575509259259</v>
      </c>
      <c r="K3252">
        <v>1412617724</v>
      </c>
      <c r="L3252" s="19">
        <f>(((K3252/60)/60/24)+DATE(1970,1,1)+(-5/24))</f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5">
        <f>E3252/D3252</f>
        <v>1.01552</v>
      </c>
      <c r="R3252" s="8">
        <f>E3252/N3252</f>
        <v>119.1924882629108</v>
      </c>
      <c r="S3252" s="9" t="str">
        <f>LEFT(P3252, SEARCH("/",P3252,1)-1)</f>
        <v>theater</v>
      </c>
      <c r="T3252" s="9" t="str">
        <f>RIGHT(P3252,LEN(P3252)-SEARCH("/",P3252,1))</f>
        <v>plays</v>
      </c>
    </row>
    <row r="3253" spans="1:20" ht="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9">
        <f>(((I3253/60)/60/24)+DATE(1970,1,1)+(-5/24))</f>
        <v>42176.52275462963</v>
      </c>
      <c r="K3253">
        <v>1432315966</v>
      </c>
      <c r="L3253" s="19">
        <f>(((K3253/60)/60/24)+DATE(1970,1,1)+(-5/24))</f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5">
        <f>E3253/D3253</f>
        <v>1.1073333333333333</v>
      </c>
      <c r="R3253" s="8">
        <f>E3253/N3253</f>
        <v>83.05</v>
      </c>
      <c r="S3253" s="9" t="str">
        <f>LEFT(P3253, SEARCH("/",P3253,1)-1)</f>
        <v>theater</v>
      </c>
      <c r="T3253" s="9" t="str">
        <f>RIGHT(P3253,LEN(P3253)-SEARCH("/",P3253,1))</f>
        <v>plays</v>
      </c>
    </row>
    <row r="3254" spans="1:20" ht="30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9">
        <f>(((I3254/60)/60/24)+DATE(1970,1,1)+(-5/24))</f>
        <v>42620.264351851853</v>
      </c>
      <c r="K3254">
        <v>1470655240</v>
      </c>
      <c r="L3254" s="19">
        <f>(((K3254/60)/60/24)+DATE(1970,1,1)+(-5/24))</f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5">
        <f>E3254/D3254</f>
        <v>1.2782222222222221</v>
      </c>
      <c r="R3254" s="8">
        <f>E3254/N3254</f>
        <v>57.52</v>
      </c>
      <c r="S3254" s="9" t="str">
        <f>LEFT(P3254, SEARCH("/",P3254,1)-1)</f>
        <v>theater</v>
      </c>
      <c r="T3254" s="9" t="str">
        <f>RIGHT(P3254,LEN(P3254)-SEARCH("/",P3254,1))</f>
        <v>plays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9">
        <f>(((I3255/60)/60/24)+DATE(1970,1,1)+(-5/24))</f>
        <v>42620.947916666664</v>
      </c>
      <c r="K3255">
        <v>1471701028</v>
      </c>
      <c r="L3255" s="19">
        <f>(((K3255/60)/60/24)+DATE(1970,1,1)+(-5/24))</f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5">
        <f>E3255/D3255</f>
        <v>1.0182500000000001</v>
      </c>
      <c r="R3255" s="8">
        <f>E3255/N3255</f>
        <v>177.08695652173913</v>
      </c>
      <c r="S3255" s="9" t="str">
        <f>LEFT(P3255, SEARCH("/",P3255,1)-1)</f>
        <v>theater</v>
      </c>
      <c r="T3255" s="9" t="str">
        <f>RIGHT(P3255,LEN(P3255)-SEARCH("/",P3255,1))</f>
        <v>plays</v>
      </c>
    </row>
    <row r="3256" spans="1:20" ht="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9">
        <f>(((I3256/60)/60/24)+DATE(1970,1,1)+(-5/24))</f>
        <v>42088.835752314808</v>
      </c>
      <c r="K3256">
        <v>1424743409</v>
      </c>
      <c r="L3256" s="19">
        <f>(((K3256/60)/60/24)+DATE(1970,1,1)+(-5/24))</f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5">
        <f>E3256/D3256</f>
        <v>1.012576923076923</v>
      </c>
      <c r="R3256" s="8">
        <f>E3256/N3256</f>
        <v>70.771505376344081</v>
      </c>
      <c r="S3256" s="9" t="str">
        <f>LEFT(P3256, SEARCH("/",P3256,1)-1)</f>
        <v>theater</v>
      </c>
      <c r="T3256" s="9" t="str">
        <f>RIGHT(P3256,LEN(P3256)-SEARCH("/",P3256,1))</f>
        <v>plays</v>
      </c>
    </row>
    <row r="3257" spans="1:20" ht="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9">
        <f>(((I3257/60)/60/24)+DATE(1970,1,1)+(-5/24))</f>
        <v>41919.559895833328</v>
      </c>
      <c r="K3257">
        <v>1410114375</v>
      </c>
      <c r="L3257" s="19">
        <f>(((K3257/60)/60/24)+DATE(1970,1,1)+(-5/24))</f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5">
        <f>E3257/D3257</f>
        <v>1.75</v>
      </c>
      <c r="R3257" s="8">
        <f>E3257/N3257</f>
        <v>29.166666666666668</v>
      </c>
      <c r="S3257" s="9" t="str">
        <f>LEFT(P3257, SEARCH("/",P3257,1)-1)</f>
        <v>theater</v>
      </c>
      <c r="T3257" s="9" t="str">
        <f>RIGHT(P3257,LEN(P3257)-SEARCH("/",P3257,1))</f>
        <v>plays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9">
        <f>(((I3258/60)/60/24)+DATE(1970,1,1)+(-5/24))</f>
        <v>42165.957638888889</v>
      </c>
      <c r="K3258">
        <v>1432129577</v>
      </c>
      <c r="L3258" s="19">
        <f>(((K3258/60)/60/24)+DATE(1970,1,1)+(-5/24))</f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5">
        <f>E3258/D3258</f>
        <v>1.2806</v>
      </c>
      <c r="R3258" s="8">
        <f>E3258/N3258</f>
        <v>72.76136363636364</v>
      </c>
      <c r="S3258" s="9" t="str">
        <f>LEFT(P3258, SEARCH("/",P3258,1)-1)</f>
        <v>theater</v>
      </c>
      <c r="T3258" s="9" t="str">
        <f>RIGHT(P3258,LEN(P3258)-SEARCH("/",P3258,1))</f>
        <v>plays</v>
      </c>
    </row>
    <row r="3259" spans="1:20" ht="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9">
        <f>(((I3259/60)/60/24)+DATE(1970,1,1)+(-5/24))</f>
        <v>42788.351296296292</v>
      </c>
      <c r="K3259">
        <v>1485177952</v>
      </c>
      <c r="L3259" s="19">
        <f>(((K3259/60)/60/24)+DATE(1970,1,1)+(-5/24))</f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5">
        <f>E3259/D3259</f>
        <v>1.0629949999999999</v>
      </c>
      <c r="R3259" s="8">
        <f>E3259/N3259</f>
        <v>51.853414634146333</v>
      </c>
      <c r="S3259" s="9" t="str">
        <f>LEFT(P3259, SEARCH("/",P3259,1)-1)</f>
        <v>theater</v>
      </c>
      <c r="T3259" s="9" t="str">
        <f>RIGHT(P3259,LEN(P3259)-SEARCH("/",P3259,1))</f>
        <v>plays</v>
      </c>
    </row>
    <row r="3260" spans="1:20" ht="30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9">
        <f>(((I3260/60)/60/24)+DATE(1970,1,1)+(-5/24))</f>
        <v>42012.678946759253</v>
      </c>
      <c r="K3260">
        <v>1418159861</v>
      </c>
      <c r="L3260" s="19">
        <f>(((K3260/60)/60/24)+DATE(1970,1,1)+(-5/24))</f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5">
        <f>E3260/D3260</f>
        <v>1.052142857142857</v>
      </c>
      <c r="R3260" s="8">
        <f>E3260/N3260</f>
        <v>98.2</v>
      </c>
      <c r="S3260" s="9" t="str">
        <f>LEFT(P3260, SEARCH("/",P3260,1)-1)</f>
        <v>theater</v>
      </c>
      <c r="T3260" s="9" t="str">
        <f>RIGHT(P3260,LEN(P3260)-SEARCH("/",P3260,1))</f>
        <v>plays</v>
      </c>
    </row>
    <row r="3261" spans="1:20" ht="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9">
        <f>(((I3261/60)/60/24)+DATE(1970,1,1)+(-5/24))</f>
        <v>42643.957638888889</v>
      </c>
      <c r="K3261">
        <v>1472753745</v>
      </c>
      <c r="L3261" s="19">
        <f>(((K3261/60)/60/24)+DATE(1970,1,1)+(-5/24))</f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5">
        <f>E3261/D3261</f>
        <v>1.0616782608695652</v>
      </c>
      <c r="R3261" s="8">
        <f>E3261/N3261</f>
        <v>251.7381443298969</v>
      </c>
      <c r="S3261" s="9" t="str">
        <f>LEFT(P3261, SEARCH("/",P3261,1)-1)</f>
        <v>theater</v>
      </c>
      <c r="T3261" s="9" t="str">
        <f>RIGHT(P3261,LEN(P3261)-SEARCH("/",P3261,1))</f>
        <v>plays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9">
        <f>(((I3262/60)/60/24)+DATE(1970,1,1)+(-5/24))</f>
        <v>42338.505995370368</v>
      </c>
      <c r="K3262">
        <v>1445875718</v>
      </c>
      <c r="L3262" s="19">
        <f>(((K3262/60)/60/24)+DATE(1970,1,1)+(-5/24))</f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5">
        <f>E3262/D3262</f>
        <v>1.0924</v>
      </c>
      <c r="R3262" s="8">
        <f>E3262/N3262</f>
        <v>74.821917808219183</v>
      </c>
      <c r="S3262" s="9" t="str">
        <f>LEFT(P3262, SEARCH("/",P3262,1)-1)</f>
        <v>theater</v>
      </c>
      <c r="T3262" s="9" t="str">
        <f>RIGHT(P3262,LEN(P3262)-SEARCH("/",P3262,1))</f>
        <v>plays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9">
        <f>(((I3263/60)/60/24)+DATE(1970,1,1)+(-5/24))</f>
        <v>42201.517083333332</v>
      </c>
      <c r="K3263">
        <v>1434475476</v>
      </c>
      <c r="L3263" s="19">
        <f>(((K3263/60)/60/24)+DATE(1970,1,1)+(-5/24))</f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5">
        <f>E3263/D3263</f>
        <v>1.0045454545454546</v>
      </c>
      <c r="R3263" s="8">
        <f>E3263/N3263</f>
        <v>67.65306122448979</v>
      </c>
      <c r="S3263" s="9" t="str">
        <f>LEFT(P3263, SEARCH("/",P3263,1)-1)</f>
        <v>theater</v>
      </c>
      <c r="T3263" s="9" t="str">
        <f>RIGHT(P3263,LEN(P3263)-SEARCH("/",P3263,1))</f>
        <v>plays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9">
        <f>(((I3264/60)/60/24)+DATE(1970,1,1)+(-5/24))</f>
        <v>41994.958333333336</v>
      </c>
      <c r="K3264">
        <v>1416555262</v>
      </c>
      <c r="L3264" s="19">
        <f>(((K3264/60)/60/24)+DATE(1970,1,1)+(-5/24))</f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5">
        <f>E3264/D3264</f>
        <v>1.0304098360655738</v>
      </c>
      <c r="R3264" s="8">
        <f>E3264/N3264</f>
        <v>93.81343283582089</v>
      </c>
      <c r="S3264" s="9" t="str">
        <f>LEFT(P3264, SEARCH("/",P3264,1)-1)</f>
        <v>theater</v>
      </c>
      <c r="T3264" s="9" t="str">
        <f>RIGHT(P3264,LEN(P3264)-SEARCH("/",P3264,1))</f>
        <v>plays</v>
      </c>
    </row>
    <row r="3265" spans="1:20" ht="30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9">
        <f>(((I3265/60)/60/24)+DATE(1970,1,1)+(-5/24))</f>
        <v>42307.666666666664</v>
      </c>
      <c r="K3265">
        <v>1444220588</v>
      </c>
      <c r="L3265" s="19">
        <f>(((K3265/60)/60/24)+DATE(1970,1,1)+(-5/24))</f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5">
        <f>E3265/D3265</f>
        <v>1.121664</v>
      </c>
      <c r="R3265" s="8">
        <f>E3265/N3265</f>
        <v>41.237647058823526</v>
      </c>
      <c r="S3265" s="9" t="str">
        <f>LEFT(P3265, SEARCH("/",P3265,1)-1)</f>
        <v>theater</v>
      </c>
      <c r="T3265" s="9" t="str">
        <f>RIGHT(P3265,LEN(P3265)-SEARCH("/",P3265,1))</f>
        <v>plays</v>
      </c>
    </row>
    <row r="3266" spans="1:20" ht="30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9">
        <f>(((I3266/60)/60/24)+DATE(1970,1,1)+(-5/24))</f>
        <v>42032.708333333336</v>
      </c>
      <c r="K3266">
        <v>1421089938</v>
      </c>
      <c r="L3266" s="19">
        <f>(((K3266/60)/60/24)+DATE(1970,1,1)+(-5/24))</f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5">
        <f>E3266/D3266</f>
        <v>1.03</v>
      </c>
      <c r="R3266" s="8">
        <f>E3266/N3266</f>
        <v>52.551020408163268</v>
      </c>
      <c r="S3266" s="9" t="str">
        <f>LEFT(P3266, SEARCH("/",P3266,1)-1)</f>
        <v>theater</v>
      </c>
      <c r="T3266" s="9" t="str">
        <f>RIGHT(P3266,LEN(P3266)-SEARCH("/",P3266,1))</f>
        <v>plays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9">
        <f>(((I3267/60)/60/24)+DATE(1970,1,1)+(-5/24))</f>
        <v>42341.499999999993</v>
      </c>
      <c r="K3267">
        <v>1446570315</v>
      </c>
      <c r="L3267" s="19">
        <f>(((K3267/60)/60/24)+DATE(1970,1,1)+(-5/24))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5">
        <f>E3267/D3267</f>
        <v>1.64</v>
      </c>
      <c r="R3267" s="8">
        <f>E3267/N3267</f>
        <v>70.285714285714292</v>
      </c>
      <c r="S3267" s="9" t="str">
        <f>LEFT(P3267, SEARCH("/",P3267,1)-1)</f>
        <v>theater</v>
      </c>
      <c r="T3267" s="9" t="str">
        <f>RIGHT(P3267,LEN(P3267)-SEARCH("/",P3267,1))</f>
        <v>plays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9">
        <f>(((I3268/60)/60/24)+DATE(1970,1,1)+(-5/24))</f>
        <v>42167.666666666664</v>
      </c>
      <c r="K3268">
        <v>1431435122</v>
      </c>
      <c r="L3268" s="19">
        <f>(((K3268/60)/60/24)+DATE(1970,1,1)+(-5/24))</f>
        <v>42136.32780092593</v>
      </c>
      <c r="M3268" t="b">
        <v>1</v>
      </c>
      <c r="N3268">
        <v>163</v>
      </c>
      <c r="O3268" t="b">
        <v>1</v>
      </c>
      <c r="P3268" t="s">
        <v>8271</v>
      </c>
      <c r="Q3268" s="5">
        <f>E3268/D3268</f>
        <v>1.3128333333333333</v>
      </c>
      <c r="R3268" s="8">
        <f>E3268/N3268</f>
        <v>48.325153374233132</v>
      </c>
      <c r="S3268" s="9" t="str">
        <f>LEFT(P3268, SEARCH("/",P3268,1)-1)</f>
        <v>theater</v>
      </c>
      <c r="T3268" s="9" t="str">
        <f>RIGHT(P3268,LEN(P3268)-SEARCH("/",P3268,1))</f>
        <v>plays</v>
      </c>
    </row>
    <row r="3269" spans="1:20" ht="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9">
        <f>(((I3269/60)/60/24)+DATE(1970,1,1)+(-5/24))</f>
        <v>42202.549305555549</v>
      </c>
      <c r="K3269">
        <v>1434564660</v>
      </c>
      <c r="L3269" s="19">
        <f>(((K3269/60)/60/24)+DATE(1970,1,1)+(-5/24))</f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5">
        <f>E3269/D3269</f>
        <v>1.0209999999999999</v>
      </c>
      <c r="R3269" s="8">
        <f>E3269/N3269</f>
        <v>53.177083333333336</v>
      </c>
      <c r="S3269" s="9" t="str">
        <f>LEFT(P3269, SEARCH("/",P3269,1)-1)</f>
        <v>theater</v>
      </c>
      <c r="T3269" s="9" t="str">
        <f>RIGHT(P3269,LEN(P3269)-SEARCH("/",P3269,1))</f>
        <v>plays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9">
        <f>(((I3270/60)/60/24)+DATE(1970,1,1)+(-5/24))</f>
        <v>42606.695925925924</v>
      </c>
      <c r="K3270">
        <v>1470692528</v>
      </c>
      <c r="L3270" s="19">
        <f>(((K3270/60)/60/24)+DATE(1970,1,1)+(-5/24))</f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5">
        <f>E3270/D3270</f>
        <v>1.28</v>
      </c>
      <c r="R3270" s="8">
        <f>E3270/N3270</f>
        <v>60.952380952380949</v>
      </c>
      <c r="S3270" s="9" t="str">
        <f>LEFT(P3270, SEARCH("/",P3270,1)-1)</f>
        <v>theater</v>
      </c>
      <c r="T3270" s="9" t="str">
        <f>RIGHT(P3270,LEN(P3270)-SEARCH("/",P3270,1))</f>
        <v>plays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9">
        <f>(((I3271/60)/60/24)+DATE(1970,1,1)+(-5/24))</f>
        <v>42171.249999999993</v>
      </c>
      <c r="K3271">
        <v>1431509397</v>
      </c>
      <c r="L3271" s="19">
        <f>(((K3271/60)/60/24)+DATE(1970,1,1)+(-5/24))</f>
        <v>42137.18746527777</v>
      </c>
      <c r="M3271" t="b">
        <v>1</v>
      </c>
      <c r="N3271">
        <v>70</v>
      </c>
      <c r="O3271" t="b">
        <v>1</v>
      </c>
      <c r="P3271" t="s">
        <v>8271</v>
      </c>
      <c r="Q3271" s="5">
        <f>E3271/D3271</f>
        <v>1.0149999999999999</v>
      </c>
      <c r="R3271" s="8">
        <f>E3271/N3271</f>
        <v>116</v>
      </c>
      <c r="S3271" s="9" t="str">
        <f>LEFT(P3271, SEARCH("/",P3271,1)-1)</f>
        <v>theater</v>
      </c>
      <c r="T3271" s="9" t="str">
        <f>RIGHT(P3271,LEN(P3271)-SEARCH("/",P3271,1))</f>
        <v>plays</v>
      </c>
    </row>
    <row r="3272" spans="1:20" ht="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9">
        <f>(((I3272/60)/60/24)+DATE(1970,1,1)+(-5/24))</f>
        <v>42197.324826388889</v>
      </c>
      <c r="K3272">
        <v>1434113265</v>
      </c>
      <c r="L3272" s="19">
        <f>(((K3272/60)/60/24)+DATE(1970,1,1)+(-5/24))</f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5">
        <f>E3272/D3272</f>
        <v>1.0166666666666666</v>
      </c>
      <c r="R3272" s="8">
        <f>E3272/N3272</f>
        <v>61</v>
      </c>
      <c r="S3272" s="9" t="str">
        <f>LEFT(P3272, SEARCH("/",P3272,1)-1)</f>
        <v>theater</v>
      </c>
      <c r="T3272" s="9" t="str">
        <f>RIGHT(P3272,LEN(P3272)-SEARCH("/",P3272,1))</f>
        <v>plays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9">
        <f>(((I3273/60)/60/24)+DATE(1970,1,1)+(-5/24))</f>
        <v>41945.270543981482</v>
      </c>
      <c r="K3273">
        <v>1412332175</v>
      </c>
      <c r="L3273" s="19">
        <f>(((K3273/60)/60/24)+DATE(1970,1,1)+(-5/24))</f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5">
        <f>E3273/D3273</f>
        <v>1.3</v>
      </c>
      <c r="R3273" s="8">
        <f>E3273/N3273</f>
        <v>38.235294117647058</v>
      </c>
      <c r="S3273" s="9" t="str">
        <f>LEFT(P3273, SEARCH("/",P3273,1)-1)</f>
        <v>theater</v>
      </c>
      <c r="T3273" s="9" t="str">
        <f>RIGHT(P3273,LEN(P3273)-SEARCH("/",P3273,1))</f>
        <v>plays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9">
        <f>(((I3274/60)/60/24)+DATE(1970,1,1)+(-5/24))</f>
        <v>42314.333437499998</v>
      </c>
      <c r="K3274">
        <v>1444219209</v>
      </c>
      <c r="L3274" s="19">
        <f>(((K3274/60)/60/24)+DATE(1970,1,1)+(-5/24))</f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5">
        <f>E3274/D3274</f>
        <v>1.5443</v>
      </c>
      <c r="R3274" s="8">
        <f>E3274/N3274</f>
        <v>106.50344827586207</v>
      </c>
      <c r="S3274" s="9" t="str">
        <f>LEFT(P3274, SEARCH("/",P3274,1)-1)</f>
        <v>theater</v>
      </c>
      <c r="T3274" s="9" t="str">
        <f>RIGHT(P3274,LEN(P3274)-SEARCH("/",P3274,1))</f>
        <v>plays</v>
      </c>
    </row>
    <row r="3275" spans="1:20" ht="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9">
        <f>(((I3275/60)/60/24)+DATE(1970,1,1)+(-5/24))</f>
        <v>42627.583333333336</v>
      </c>
      <c r="K3275">
        <v>1472498042</v>
      </c>
      <c r="L3275" s="19">
        <f>(((K3275/60)/60/24)+DATE(1970,1,1)+(-5/24))</f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5">
        <f>E3275/D3275</f>
        <v>1.0740000000000001</v>
      </c>
      <c r="R3275" s="8">
        <f>E3275/N3275</f>
        <v>204.57142857142858</v>
      </c>
      <c r="S3275" s="9" t="str">
        <f>LEFT(P3275, SEARCH("/",P3275,1)-1)</f>
        <v>theater</v>
      </c>
      <c r="T3275" s="9" t="str">
        <f>RIGHT(P3275,LEN(P3275)-SEARCH("/",P3275,1))</f>
        <v>plays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9">
        <f>(((I3276/60)/60/24)+DATE(1970,1,1)+(-5/24))</f>
        <v>42444.666666666664</v>
      </c>
      <c r="K3276">
        <v>1454259272</v>
      </c>
      <c r="L3276" s="19">
        <f>(((K3276/60)/60/24)+DATE(1970,1,1)+(-5/24))</f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5">
        <f>E3276/D3276</f>
        <v>1.0132258064516129</v>
      </c>
      <c r="R3276" s="8">
        <f>E3276/N3276</f>
        <v>54.912587412587413</v>
      </c>
      <c r="S3276" s="9" t="str">
        <f>LEFT(P3276, SEARCH("/",P3276,1)-1)</f>
        <v>theater</v>
      </c>
      <c r="T3276" s="9" t="str">
        <f>RIGHT(P3276,LEN(P3276)-SEARCH("/",P3276,1))</f>
        <v>plays</v>
      </c>
    </row>
    <row r="3277" spans="1:20" ht="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9">
        <f>(((I3277/60)/60/24)+DATE(1970,1,1)+(-5/24))</f>
        <v>42043.979166666664</v>
      </c>
      <c r="K3277">
        <v>1421183271</v>
      </c>
      <c r="L3277" s="19">
        <f>(((K3277/60)/60/24)+DATE(1970,1,1)+(-5/24))</f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5">
        <f>E3277/D3277</f>
        <v>1.0027777777777778</v>
      </c>
      <c r="R3277" s="8">
        <f>E3277/N3277</f>
        <v>150.41666666666666</v>
      </c>
      <c r="S3277" s="9" t="str">
        <f>LEFT(P3277, SEARCH("/",P3277,1)-1)</f>
        <v>theater</v>
      </c>
      <c r="T3277" s="9" t="str">
        <f>RIGHT(P3277,LEN(P3277)-SEARCH("/",P3277,1))</f>
        <v>plays</v>
      </c>
    </row>
    <row r="3278" spans="1:20" ht="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9">
        <f>(((I3278/60)/60/24)+DATE(1970,1,1)+(-5/24))</f>
        <v>42460.957638888889</v>
      </c>
      <c r="K3278">
        <v>1456526879</v>
      </c>
      <c r="L3278" s="19">
        <f>(((K3278/60)/60/24)+DATE(1970,1,1)+(-5/24))</f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5">
        <f>E3278/D3278</f>
        <v>1.1684444444444444</v>
      </c>
      <c r="R3278" s="8">
        <f>E3278/N3278</f>
        <v>52.58</v>
      </c>
      <c r="S3278" s="9" t="str">
        <f>LEFT(P3278, SEARCH("/",P3278,1)-1)</f>
        <v>theater</v>
      </c>
      <c r="T3278" s="9" t="str">
        <f>RIGHT(P3278,LEN(P3278)-SEARCH("/",P3278,1))</f>
        <v>plays</v>
      </c>
    </row>
    <row r="3279" spans="1:20" ht="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9">
        <f>(((I3279/60)/60/24)+DATE(1970,1,1)+(-5/24))</f>
        <v>41961.516273148147</v>
      </c>
      <c r="K3279">
        <v>1413735806</v>
      </c>
      <c r="L3279" s="19">
        <f>(((K3279/60)/60/24)+DATE(1970,1,1)+(-5/24))</f>
        <v>41931.474606481483</v>
      </c>
      <c r="M3279" t="b">
        <v>1</v>
      </c>
      <c r="N3279">
        <v>100</v>
      </c>
      <c r="O3279" t="b">
        <v>1</v>
      </c>
      <c r="P3279" t="s">
        <v>8271</v>
      </c>
      <c r="Q3279" s="5">
        <f>E3279/D3279</f>
        <v>1.0860000000000001</v>
      </c>
      <c r="R3279" s="8">
        <f>E3279/N3279</f>
        <v>54.3</v>
      </c>
      <c r="S3279" s="9" t="str">
        <f>LEFT(P3279, SEARCH("/",P3279,1)-1)</f>
        <v>theater</v>
      </c>
      <c r="T3279" s="9" t="str">
        <f>RIGHT(P3279,LEN(P3279)-SEARCH("/",P3279,1))</f>
        <v>plays</v>
      </c>
    </row>
    <row r="3280" spans="1:20" ht="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9">
        <f>(((I3280/60)/60/24)+DATE(1970,1,1)+(-5/24))</f>
        <v>42154.640081018515</v>
      </c>
      <c r="K3280">
        <v>1430425303</v>
      </c>
      <c r="L3280" s="19">
        <f>(((K3280/60)/60/24)+DATE(1970,1,1)+(-5/24))</f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5">
        <f>E3280/D3280</f>
        <v>1.034</v>
      </c>
      <c r="R3280" s="8">
        <f>E3280/N3280</f>
        <v>76.029411764705884</v>
      </c>
      <c r="S3280" s="9" t="str">
        <f>LEFT(P3280, SEARCH("/",P3280,1)-1)</f>
        <v>theater</v>
      </c>
      <c r="T3280" s="9" t="str">
        <f>RIGHT(P3280,LEN(P3280)-SEARCH("/",P3280,1))</f>
        <v>plays</v>
      </c>
    </row>
    <row r="3281" spans="1:20" ht="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9">
        <f>(((I3281/60)/60/24)+DATE(1970,1,1)+(-5/24))</f>
        <v>42460.852534722224</v>
      </c>
      <c r="K3281">
        <v>1456885659</v>
      </c>
      <c r="L3281" s="19">
        <f>(((K3281/60)/60/24)+DATE(1970,1,1)+(-5/24))</f>
        <v>42430.894201388881</v>
      </c>
      <c r="M3281" t="b">
        <v>0</v>
      </c>
      <c r="N3281">
        <v>63</v>
      </c>
      <c r="O3281" t="b">
        <v>1</v>
      </c>
      <c r="P3281" t="s">
        <v>8271</v>
      </c>
      <c r="Q3281" s="5">
        <f>E3281/D3281</f>
        <v>1.1427586206896552</v>
      </c>
      <c r="R3281" s="8">
        <f>E3281/N3281</f>
        <v>105.2063492063492</v>
      </c>
      <c r="S3281" s="9" t="str">
        <f>LEFT(P3281, SEARCH("/",P3281,1)-1)</f>
        <v>theater</v>
      </c>
      <c r="T3281" s="9" t="str">
        <f>RIGHT(P3281,LEN(P3281)-SEARCH("/",P3281,1))</f>
        <v>plays</v>
      </c>
    </row>
    <row r="3282" spans="1:20" ht="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9">
        <f>(((I3282/60)/60/24)+DATE(1970,1,1)+(-5/24))</f>
        <v>42155.999999999993</v>
      </c>
      <c r="K3282">
        <v>1430158198</v>
      </c>
      <c r="L3282" s="19">
        <f>(((K3282/60)/60/24)+DATE(1970,1,1)+(-5/24))</f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5">
        <f>E3282/D3282</f>
        <v>1.03</v>
      </c>
      <c r="R3282" s="8">
        <f>E3282/N3282</f>
        <v>68.666666666666671</v>
      </c>
      <c r="S3282" s="9" t="str">
        <f>LEFT(P3282, SEARCH("/",P3282,1)-1)</f>
        <v>theater</v>
      </c>
      <c r="T3282" s="9" t="str">
        <f>RIGHT(P3282,LEN(P3282)-SEARCH("/",P3282,1))</f>
        <v>plays</v>
      </c>
    </row>
    <row r="3283" spans="1:20" ht="30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9">
        <f>(((I3283/60)/60/24)+DATE(1970,1,1)+(-5/24))</f>
        <v>42248.811400462961</v>
      </c>
      <c r="K3283">
        <v>1438561705</v>
      </c>
      <c r="L3283" s="19">
        <f>(((K3283/60)/60/24)+DATE(1970,1,1)+(-5/24))</f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5">
        <f>E3283/D3283</f>
        <v>1.216</v>
      </c>
      <c r="R3283" s="8">
        <f>E3283/N3283</f>
        <v>129.36170212765958</v>
      </c>
      <c r="S3283" s="9" t="str">
        <f>LEFT(P3283, SEARCH("/",P3283,1)-1)</f>
        <v>theater</v>
      </c>
      <c r="T3283" s="9" t="str">
        <f>RIGHT(P3283,LEN(P3283)-SEARCH("/",P3283,1))</f>
        <v>plays</v>
      </c>
    </row>
    <row r="3284" spans="1:20" ht="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9">
        <f>(((I3284/60)/60/24)+DATE(1970,1,1)+(-5/24))</f>
        <v>42488.985972222225</v>
      </c>
      <c r="K3284">
        <v>1458103188</v>
      </c>
      <c r="L3284" s="19">
        <f>(((K3284/60)/60/24)+DATE(1970,1,1)+(-5/24))</f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5">
        <f>E3284/D3284</f>
        <v>1.026467741935484</v>
      </c>
      <c r="R3284" s="8">
        <f>E3284/N3284</f>
        <v>134.26371308016877</v>
      </c>
      <c r="S3284" s="9" t="str">
        <f>LEFT(P3284, SEARCH("/",P3284,1)-1)</f>
        <v>theater</v>
      </c>
      <c r="T3284" s="9" t="str">
        <f>RIGHT(P3284,LEN(P3284)-SEARCH("/",P3284,1))</f>
        <v>plays</v>
      </c>
    </row>
    <row r="3285" spans="1:20" ht="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9">
        <f>(((I3285/60)/60/24)+DATE(1970,1,1)+(-5/24))</f>
        <v>42410.666666666664</v>
      </c>
      <c r="K3285">
        <v>1452448298</v>
      </c>
      <c r="L3285" s="19">
        <f>(((K3285/60)/60/24)+DATE(1970,1,1)+(-5/24))</f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5">
        <f>E3285/D3285</f>
        <v>1.0475000000000001</v>
      </c>
      <c r="R3285" s="8">
        <f>E3285/N3285</f>
        <v>17.829787234042552</v>
      </c>
      <c r="S3285" s="9" t="str">
        <f>LEFT(P3285, SEARCH("/",P3285,1)-1)</f>
        <v>theater</v>
      </c>
      <c r="T3285" s="9" t="str">
        <f>RIGHT(P3285,LEN(P3285)-SEARCH("/",P3285,1))</f>
        <v>plays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9">
        <f>(((I3286/60)/60/24)+DATE(1970,1,1)+(-5/24))</f>
        <v>42398.040972222218</v>
      </c>
      <c r="K3286">
        <v>1452546853</v>
      </c>
      <c r="L3286" s="19">
        <f>(((K3286/60)/60/24)+DATE(1970,1,1)+(-5/24))</f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5">
        <f>E3286/D3286</f>
        <v>1.016</v>
      </c>
      <c r="R3286" s="8">
        <f>E3286/N3286</f>
        <v>203.2</v>
      </c>
      <c r="S3286" s="9" t="str">
        <f>LEFT(P3286, SEARCH("/",P3286,1)-1)</f>
        <v>theater</v>
      </c>
      <c r="T3286" s="9" t="str">
        <f>RIGHT(P3286,LEN(P3286)-SEARCH("/",P3286,1))</f>
        <v>plays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9">
        <f>(((I3287/60)/60/24)+DATE(1970,1,1)+(-5/24))</f>
        <v>42793.999999999993</v>
      </c>
      <c r="K3287">
        <v>1485556626</v>
      </c>
      <c r="L3287" s="19">
        <f>(((K3287/60)/60/24)+DATE(1970,1,1)+(-5/24))</f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5">
        <f>E3287/D3287</f>
        <v>1.1210242048409682</v>
      </c>
      <c r="R3287" s="8">
        <f>E3287/N3287</f>
        <v>69.18518518518519</v>
      </c>
      <c r="S3287" s="9" t="str">
        <f>LEFT(P3287, SEARCH("/",P3287,1)-1)</f>
        <v>theater</v>
      </c>
      <c r="T3287" s="9" t="str">
        <f>RIGHT(P3287,LEN(P3287)-SEARCH("/",P3287,1))</f>
        <v>plays</v>
      </c>
    </row>
    <row r="3288" spans="1:20" ht="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9">
        <f>(((I3288/60)/60/24)+DATE(1970,1,1)+(-5/24))</f>
        <v>42597.631736111107</v>
      </c>
      <c r="K3288">
        <v>1468699782</v>
      </c>
      <c r="L3288" s="19">
        <f>(((K3288/60)/60/24)+DATE(1970,1,1)+(-5/24))</f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5">
        <f>E3288/D3288</f>
        <v>1.0176666666666667</v>
      </c>
      <c r="R3288" s="8">
        <f>E3288/N3288</f>
        <v>125.12295081967213</v>
      </c>
      <c r="S3288" s="9" t="str">
        <f>LEFT(P3288, SEARCH("/",P3288,1)-1)</f>
        <v>theater</v>
      </c>
      <c r="T3288" s="9" t="str">
        <f>RIGHT(P3288,LEN(P3288)-SEARCH("/",P3288,1))</f>
        <v>plays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9">
        <f>(((I3289/60)/60/24)+DATE(1970,1,1)+(-5/24))</f>
        <v>42336.541990740741</v>
      </c>
      <c r="K3289">
        <v>1446573628</v>
      </c>
      <c r="L3289" s="19">
        <f>(((K3289/60)/60/24)+DATE(1970,1,1)+(-5/24))</f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5">
        <f>E3289/D3289</f>
        <v>1</v>
      </c>
      <c r="R3289" s="8">
        <f>E3289/N3289</f>
        <v>73.529411764705884</v>
      </c>
      <c r="S3289" s="9" t="str">
        <f>LEFT(P3289, SEARCH("/",P3289,1)-1)</f>
        <v>theater</v>
      </c>
      <c r="T3289" s="9" t="str">
        <f>RIGHT(P3289,LEN(P3289)-SEARCH("/",P3289,1))</f>
        <v>plays</v>
      </c>
    </row>
    <row r="3290" spans="1:20" ht="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9">
        <f>(((I3290/60)/60/24)+DATE(1970,1,1)+(-5/24))</f>
        <v>42541.749999999993</v>
      </c>
      <c r="K3290">
        <v>1463337315</v>
      </c>
      <c r="L3290" s="19">
        <f>(((K3290/60)/60/24)+DATE(1970,1,1)+(-5/24))</f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5">
        <f>E3290/D3290</f>
        <v>1.0026489999999999</v>
      </c>
      <c r="R3290" s="8">
        <f>E3290/N3290</f>
        <v>48.437149758454105</v>
      </c>
      <c r="S3290" s="9" t="str">
        <f>LEFT(P3290, SEARCH("/",P3290,1)-1)</f>
        <v>theater</v>
      </c>
      <c r="T3290" s="9" t="str">
        <f>RIGHT(P3290,LEN(P3290)-SEARCH("/",P3290,1))</f>
        <v>plays</v>
      </c>
    </row>
    <row r="3291" spans="1:20" ht="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9">
        <f>(((I3291/60)/60/24)+DATE(1970,1,1)+(-5/24))</f>
        <v>42786.159745370365</v>
      </c>
      <c r="K3291">
        <v>1485161402</v>
      </c>
      <c r="L3291" s="19">
        <f>(((K3291/60)/60/24)+DATE(1970,1,1)+(-5/24))</f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5">
        <f>E3291/D3291</f>
        <v>1.3304200000000002</v>
      </c>
      <c r="R3291" s="8">
        <f>E3291/N3291</f>
        <v>26.608400000000003</v>
      </c>
      <c r="S3291" s="9" t="str">
        <f>LEFT(P3291, SEARCH("/",P3291,1)-1)</f>
        <v>theater</v>
      </c>
      <c r="T3291" s="9" t="str">
        <f>RIGHT(P3291,LEN(P3291)-SEARCH("/",P3291,1))</f>
        <v>plays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9">
        <f>(((I3292/60)/60/24)+DATE(1970,1,1)+(-5/24))</f>
        <v>42805.306608796294</v>
      </c>
      <c r="K3292">
        <v>1486642891</v>
      </c>
      <c r="L3292" s="19">
        <f>(((K3292/60)/60/24)+DATE(1970,1,1)+(-5/24))</f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5">
        <f>E3292/D3292</f>
        <v>1.212</v>
      </c>
      <c r="R3292" s="8">
        <f>E3292/N3292</f>
        <v>33.666666666666664</v>
      </c>
      <c r="S3292" s="9" t="str">
        <f>LEFT(P3292, SEARCH("/",P3292,1)-1)</f>
        <v>theater</v>
      </c>
      <c r="T3292" s="9" t="str">
        <f>RIGHT(P3292,LEN(P3292)-SEARCH("/",P3292,1))</f>
        <v>plays</v>
      </c>
    </row>
    <row r="3293" spans="1:20" ht="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9">
        <f>(((I3293/60)/60/24)+DATE(1970,1,1)+(-5/24))</f>
        <v>42263.957638888889</v>
      </c>
      <c r="K3293">
        <v>1439743900</v>
      </c>
      <c r="L3293" s="19">
        <f>(((K3293/60)/60/24)+DATE(1970,1,1)+(-5/24))</f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5">
        <f>E3293/D3293</f>
        <v>1.1399999999999999</v>
      </c>
      <c r="R3293" s="8">
        <f>E3293/N3293</f>
        <v>40.714285714285715</v>
      </c>
      <c r="S3293" s="9" t="str">
        <f>LEFT(P3293, SEARCH("/",P3293,1)-1)</f>
        <v>theater</v>
      </c>
      <c r="T3293" s="9" t="str">
        <f>RIGHT(P3293,LEN(P3293)-SEARCH("/",P3293,1))</f>
        <v>plays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9">
        <f>(((I3294/60)/60/24)+DATE(1970,1,1)+(-5/24))</f>
        <v>42342.603564814817</v>
      </c>
      <c r="K3294">
        <v>1444069748</v>
      </c>
      <c r="L3294" s="19">
        <f>(((K3294/60)/60/24)+DATE(1970,1,1)+(-5/24))</f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5">
        <f>E3294/D3294</f>
        <v>2.8613861386138613</v>
      </c>
      <c r="R3294" s="8">
        <f>E3294/N3294</f>
        <v>19.266666666666666</v>
      </c>
      <c r="S3294" s="9" t="str">
        <f>LEFT(P3294, SEARCH("/",P3294,1)-1)</f>
        <v>theater</v>
      </c>
      <c r="T3294" s="9" t="str">
        <f>RIGHT(P3294,LEN(P3294)-SEARCH("/",P3294,1))</f>
        <v>plays</v>
      </c>
    </row>
    <row r="3295" spans="1:20" ht="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9">
        <f>(((I3295/60)/60/24)+DATE(1970,1,1)+(-5/24))</f>
        <v>42798.217037037037</v>
      </c>
      <c r="K3295">
        <v>1486030352</v>
      </c>
      <c r="L3295" s="19">
        <f>(((K3295/60)/60/24)+DATE(1970,1,1)+(-5/24))</f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5">
        <f>E3295/D3295</f>
        <v>1.7044444444444444</v>
      </c>
      <c r="R3295" s="8">
        <f>E3295/N3295</f>
        <v>84.285714285714292</v>
      </c>
      <c r="S3295" s="9" t="str">
        <f>LEFT(P3295, SEARCH("/",P3295,1)-1)</f>
        <v>theater</v>
      </c>
      <c r="T3295" s="9" t="str">
        <f>RIGHT(P3295,LEN(P3295)-SEARCH("/",P3295,1))</f>
        <v>plays</v>
      </c>
    </row>
    <row r="3296" spans="1:20" ht="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9">
        <f>(((I3296/60)/60/24)+DATE(1970,1,1)+(-5/24))</f>
        <v>42171.33280092592</v>
      </c>
      <c r="K3296">
        <v>1431867554</v>
      </c>
      <c r="L3296" s="19">
        <f>(((K3296/60)/60/24)+DATE(1970,1,1)+(-5/24))</f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5">
        <f>E3296/D3296</f>
        <v>1.1833333333333333</v>
      </c>
      <c r="R3296" s="8">
        <f>E3296/N3296</f>
        <v>29.583333333333332</v>
      </c>
      <c r="S3296" s="9" t="str">
        <f>LEFT(P3296, SEARCH("/",P3296,1)-1)</f>
        <v>theater</v>
      </c>
      <c r="T3296" s="9" t="str">
        <f>RIGHT(P3296,LEN(P3296)-SEARCH("/",P3296,1))</f>
        <v>plays</v>
      </c>
    </row>
    <row r="3297" spans="1:20" ht="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9">
        <f>(((I3297/60)/60/24)+DATE(1970,1,1)+(-5/24))</f>
        <v>42639.234131944446</v>
      </c>
      <c r="K3297">
        <v>1472294229</v>
      </c>
      <c r="L3297" s="19">
        <f>(((K3297/60)/60/24)+DATE(1970,1,1)+(-5/24))</f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5">
        <f>E3297/D3297</f>
        <v>1.0285857142857142</v>
      </c>
      <c r="R3297" s="8">
        <f>E3297/N3297</f>
        <v>26.667037037037037</v>
      </c>
      <c r="S3297" s="9" t="str">
        <f>LEFT(P3297, SEARCH("/",P3297,1)-1)</f>
        <v>theater</v>
      </c>
      <c r="T3297" s="9" t="str">
        <f>RIGHT(P3297,LEN(P3297)-SEARCH("/",P3297,1))</f>
        <v>plays</v>
      </c>
    </row>
    <row r="3298" spans="1:20" ht="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9">
        <f>(((I3298/60)/60/24)+DATE(1970,1,1)+(-5/24))</f>
        <v>42330.708333333336</v>
      </c>
      <c r="K3298">
        <v>1446401372</v>
      </c>
      <c r="L3298" s="19">
        <f>(((K3298/60)/60/24)+DATE(1970,1,1)+(-5/24))</f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5">
        <f>E3298/D3298</f>
        <v>1.4406666666666668</v>
      </c>
      <c r="R3298" s="8">
        <f>E3298/N3298</f>
        <v>45.978723404255319</v>
      </c>
      <c r="S3298" s="9" t="str">
        <f>LEFT(P3298, SEARCH("/",P3298,1)-1)</f>
        <v>theater</v>
      </c>
      <c r="T3298" s="9" t="str">
        <f>RIGHT(P3298,LEN(P3298)-SEARCH("/",P3298,1))</f>
        <v>plays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9">
        <f>(((I3299/60)/60/24)+DATE(1970,1,1)+(-5/24))</f>
        <v>42212.749305555553</v>
      </c>
      <c r="K3299">
        <v>1436380256</v>
      </c>
      <c r="L3299" s="19">
        <f>(((K3299/60)/60/24)+DATE(1970,1,1)+(-5/24))</f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5">
        <f>E3299/D3299</f>
        <v>1.0007272727272727</v>
      </c>
      <c r="R3299" s="8">
        <f>E3299/N3299</f>
        <v>125.09090909090909</v>
      </c>
      <c r="S3299" s="9" t="str">
        <f>LEFT(P3299, SEARCH("/",P3299,1)-1)</f>
        <v>theater</v>
      </c>
      <c r="T3299" s="9" t="str">
        <f>RIGHT(P3299,LEN(P3299)-SEARCH("/",P3299,1))</f>
        <v>plays</v>
      </c>
    </row>
    <row r="3300" spans="1:20" ht="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9">
        <f>(((I3300/60)/60/24)+DATE(1970,1,1)+(-5/24))</f>
        <v>42259.791666666664</v>
      </c>
      <c r="K3300">
        <v>1440370768</v>
      </c>
      <c r="L3300" s="19">
        <f>(((K3300/60)/60/24)+DATE(1970,1,1)+(-5/24))</f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5">
        <f>E3300/D3300</f>
        <v>1.0173000000000001</v>
      </c>
      <c r="R3300" s="8">
        <f>E3300/N3300</f>
        <v>141.29166666666666</v>
      </c>
      <c r="S3300" s="9" t="str">
        <f>LEFT(P3300, SEARCH("/",P3300,1)-1)</f>
        <v>theater</v>
      </c>
      <c r="T3300" s="9" t="str">
        <f>RIGHT(P3300,LEN(P3300)-SEARCH("/",P3300,1))</f>
        <v>plays</v>
      </c>
    </row>
    <row r="3301" spans="1:20" ht="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9">
        <f>(((I3301/60)/60/24)+DATE(1970,1,1)+(-5/24))</f>
        <v>42291.709062499998</v>
      </c>
      <c r="K3301">
        <v>1442268063</v>
      </c>
      <c r="L3301" s="19">
        <f>(((K3301/60)/60/24)+DATE(1970,1,1)+(-5/24))</f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5">
        <f>E3301/D3301</f>
        <v>1.1619999999999999</v>
      </c>
      <c r="R3301" s="8">
        <f>E3301/N3301</f>
        <v>55.333333333333336</v>
      </c>
      <c r="S3301" s="9" t="str">
        <f>LEFT(P3301, SEARCH("/",P3301,1)-1)</f>
        <v>theater</v>
      </c>
      <c r="T3301" s="9" t="str">
        <f>RIGHT(P3301,LEN(P3301)-SEARCH("/",P3301,1))</f>
        <v>plays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9">
        <f>(((I3302/60)/60/24)+DATE(1970,1,1)+(-5/24))</f>
        <v>42123.535439814812</v>
      </c>
      <c r="K3302">
        <v>1428515462</v>
      </c>
      <c r="L3302" s="19">
        <f>(((K3302/60)/60/24)+DATE(1970,1,1)+(-5/24))</f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5">
        <f>E3302/D3302</f>
        <v>1.3616666666666666</v>
      </c>
      <c r="R3302" s="8">
        <f>E3302/N3302</f>
        <v>46.420454545454547</v>
      </c>
      <c r="S3302" s="9" t="str">
        <f>LEFT(P3302, SEARCH("/",P3302,1)-1)</f>
        <v>theater</v>
      </c>
      <c r="T3302" s="9" t="str">
        <f>RIGHT(P3302,LEN(P3302)-SEARCH("/",P3302,1))</f>
        <v>plays</v>
      </c>
    </row>
    <row r="3303" spans="1:20" ht="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9">
        <f>(((I3303/60)/60/24)+DATE(1970,1,1)+(-5/24))</f>
        <v>42583.082638888889</v>
      </c>
      <c r="K3303">
        <v>1466185176</v>
      </c>
      <c r="L3303" s="19">
        <f>(((K3303/60)/60/24)+DATE(1970,1,1)+(-5/24))</f>
        <v>42538.527500000004</v>
      </c>
      <c r="M3303" t="b">
        <v>0</v>
      </c>
      <c r="N3303">
        <v>70</v>
      </c>
      <c r="O3303" t="b">
        <v>1</v>
      </c>
      <c r="P3303" t="s">
        <v>8271</v>
      </c>
      <c r="Q3303" s="5">
        <f>E3303/D3303</f>
        <v>1.3346666666666667</v>
      </c>
      <c r="R3303" s="8">
        <f>E3303/N3303</f>
        <v>57.2</v>
      </c>
      <c r="S3303" s="9" t="str">
        <f>LEFT(P3303, SEARCH("/",P3303,1)-1)</f>
        <v>theater</v>
      </c>
      <c r="T3303" s="9" t="str">
        <f>RIGHT(P3303,LEN(P3303)-SEARCH("/",P3303,1))</f>
        <v>plays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9">
        <f>(((I3304/60)/60/24)+DATE(1970,1,1)+(-5/24))</f>
        <v>42711.143240740734</v>
      </c>
      <c r="K3304">
        <v>1478507176</v>
      </c>
      <c r="L3304" s="19">
        <f>(((K3304/60)/60/24)+DATE(1970,1,1)+(-5/24))</f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5">
        <f>E3304/D3304</f>
        <v>1.0339285714285715</v>
      </c>
      <c r="R3304" s="8">
        <f>E3304/N3304</f>
        <v>173.7</v>
      </c>
      <c r="S3304" s="9" t="str">
        <f>LEFT(P3304, SEARCH("/",P3304,1)-1)</f>
        <v>theater</v>
      </c>
      <c r="T3304" s="9" t="str">
        <f>RIGHT(P3304,LEN(P3304)-SEARCH("/",P3304,1))</f>
        <v>plays</v>
      </c>
    </row>
    <row r="3305" spans="1:20" ht="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9">
        <f>(((I3305/60)/60/24)+DATE(1970,1,1)+(-5/24))</f>
        <v>42091.401435185187</v>
      </c>
      <c r="K3305">
        <v>1424533084</v>
      </c>
      <c r="L3305" s="19">
        <f>(((K3305/60)/60/24)+DATE(1970,1,1)+(-5/24))</f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5">
        <f>E3305/D3305</f>
        <v>1.1588888888888889</v>
      </c>
      <c r="R3305" s="8">
        <f>E3305/N3305</f>
        <v>59.6</v>
      </c>
      <c r="S3305" s="9" t="str">
        <f>LEFT(P3305, SEARCH("/",P3305,1)-1)</f>
        <v>theater</v>
      </c>
      <c r="T3305" s="9" t="str">
        <f>RIGHT(P3305,LEN(P3305)-SEARCH("/",P3305,1))</f>
        <v>plays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9">
        <f>(((I3306/60)/60/24)+DATE(1970,1,1)+(-5/24))</f>
        <v>42726.41611111111</v>
      </c>
      <c r="K3306">
        <v>1479826752</v>
      </c>
      <c r="L3306" s="19">
        <f>(((K3306/60)/60/24)+DATE(1970,1,1)+(-5/24))</f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5">
        <f>E3306/D3306</f>
        <v>1.0451666666666666</v>
      </c>
      <c r="R3306" s="8">
        <f>E3306/N3306</f>
        <v>89.585714285714289</v>
      </c>
      <c r="S3306" s="9" t="str">
        <f>LEFT(P3306, SEARCH("/",P3306,1)-1)</f>
        <v>theater</v>
      </c>
      <c r="T3306" s="9" t="str">
        <f>RIGHT(P3306,LEN(P3306)-SEARCH("/",P3306,1))</f>
        <v>plays</v>
      </c>
    </row>
    <row r="3307" spans="1:20" ht="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9">
        <f>(((I3307/60)/60/24)+DATE(1970,1,1)+(-5/24))</f>
        <v>42216.647546296292</v>
      </c>
      <c r="K3307">
        <v>1435782748</v>
      </c>
      <c r="L3307" s="19">
        <f>(((K3307/60)/60/24)+DATE(1970,1,1)+(-5/24))</f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5">
        <f>E3307/D3307</f>
        <v>1.0202500000000001</v>
      </c>
      <c r="R3307" s="8">
        <f>E3307/N3307</f>
        <v>204.05</v>
      </c>
      <c r="S3307" s="9" t="str">
        <f>LEFT(P3307, SEARCH("/",P3307,1)-1)</f>
        <v>theater</v>
      </c>
      <c r="T3307" s="9" t="str">
        <f>RIGHT(P3307,LEN(P3307)-SEARCH("/",P3307,1))</f>
        <v>plays</v>
      </c>
    </row>
    <row r="3308" spans="1:20" ht="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9">
        <f>(((I3308/60)/60/24)+DATE(1970,1,1)+(-5/24))</f>
        <v>42530.916666666664</v>
      </c>
      <c r="K3308">
        <v>1462252542</v>
      </c>
      <c r="L3308" s="19">
        <f>(((K3308/60)/60/24)+DATE(1970,1,1)+(-5/24))</f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5">
        <f>E3308/D3308</f>
        <v>1.7533333333333334</v>
      </c>
      <c r="R3308" s="8">
        <f>E3308/N3308</f>
        <v>48.703703703703702</v>
      </c>
      <c r="S3308" s="9" t="str">
        <f>LEFT(P3308, SEARCH("/",P3308,1)-1)</f>
        <v>theater</v>
      </c>
      <c r="T3308" s="9" t="str">
        <f>RIGHT(P3308,LEN(P3308)-SEARCH("/",P3308,1))</f>
        <v>plays</v>
      </c>
    </row>
    <row r="3309" spans="1:20" ht="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9">
        <f>(((I3309/60)/60/24)+DATE(1970,1,1)+(-5/24))</f>
        <v>42504.848831018513</v>
      </c>
      <c r="K3309">
        <v>1460683339</v>
      </c>
      <c r="L3309" s="19">
        <f>(((K3309/60)/60/24)+DATE(1970,1,1)+(-5/24))</f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5">
        <f>E3309/D3309</f>
        <v>1.0668</v>
      </c>
      <c r="R3309" s="8">
        <f>E3309/N3309</f>
        <v>53.339999999999996</v>
      </c>
      <c r="S3309" s="9" t="str">
        <f>LEFT(P3309, SEARCH("/",P3309,1)-1)</f>
        <v>theater</v>
      </c>
      <c r="T3309" s="9" t="str">
        <f>RIGHT(P3309,LEN(P3309)-SEARCH("/",P3309,1))</f>
        <v>plays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9">
        <f>(((I3310/60)/60/24)+DATE(1970,1,1)+(-5/24))</f>
        <v>42473.668576388889</v>
      </c>
      <c r="K3310">
        <v>1458766965</v>
      </c>
      <c r="L3310" s="19">
        <f>(((K3310/60)/60/24)+DATE(1970,1,1)+(-5/24))</f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5">
        <f>E3310/D3310</f>
        <v>1.2228571428571429</v>
      </c>
      <c r="R3310" s="8">
        <f>E3310/N3310</f>
        <v>75.087719298245617</v>
      </c>
      <c r="S3310" s="9" t="str">
        <f>LEFT(P3310, SEARCH("/",P3310,1)-1)</f>
        <v>theater</v>
      </c>
      <c r="T3310" s="9" t="str">
        <f>RIGHT(P3310,LEN(P3310)-SEARCH("/",P3310,1))</f>
        <v>plays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9">
        <f>(((I3311/60)/60/24)+DATE(1970,1,1)+(-5/24))</f>
        <v>42659.441874999997</v>
      </c>
      <c r="K3311">
        <v>1473953778</v>
      </c>
      <c r="L3311" s="19">
        <f>(((K3311/60)/60/24)+DATE(1970,1,1)+(-5/24))</f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5">
        <f>E3311/D3311</f>
        <v>1.5942857142857143</v>
      </c>
      <c r="R3311" s="8">
        <f>E3311/N3311</f>
        <v>18</v>
      </c>
      <c r="S3311" s="9" t="str">
        <f>LEFT(P3311, SEARCH("/",P3311,1)-1)</f>
        <v>theater</v>
      </c>
      <c r="T3311" s="9" t="str">
        <f>RIGHT(P3311,LEN(P3311)-SEARCH("/",P3311,1))</f>
        <v>plays</v>
      </c>
    </row>
    <row r="3312" spans="1:20" ht="30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9">
        <f>(((I3312/60)/60/24)+DATE(1970,1,1)+(-5/24))</f>
        <v>42283.720196759255</v>
      </c>
      <c r="K3312">
        <v>1441577825</v>
      </c>
      <c r="L3312" s="19">
        <f>(((K3312/60)/60/24)+DATE(1970,1,1)+(-5/24))</f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5">
        <f>E3312/D3312</f>
        <v>1.0007692307692309</v>
      </c>
      <c r="R3312" s="8">
        <f>E3312/N3312</f>
        <v>209.83870967741936</v>
      </c>
      <c r="S3312" s="9" t="str">
        <f>LEFT(P3312, SEARCH("/",P3312,1)-1)</f>
        <v>theater</v>
      </c>
      <c r="T3312" s="9" t="str">
        <f>RIGHT(P3312,LEN(P3312)-SEARCH("/",P3312,1))</f>
        <v>plays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9">
        <f>(((I3313/60)/60/24)+DATE(1970,1,1)+(-5/24))</f>
        <v>42294.083449074074</v>
      </c>
      <c r="K3313">
        <v>1442473210</v>
      </c>
      <c r="L3313" s="19">
        <f>(((K3313/60)/60/24)+DATE(1970,1,1)+(-5/24))</f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5">
        <f>E3313/D3313</f>
        <v>1.0984</v>
      </c>
      <c r="R3313" s="8">
        <f>E3313/N3313</f>
        <v>61.022222222222226</v>
      </c>
      <c r="S3313" s="9" t="str">
        <f>LEFT(P3313, SEARCH("/",P3313,1)-1)</f>
        <v>theater</v>
      </c>
      <c r="T3313" s="9" t="str">
        <f>RIGHT(P3313,LEN(P3313)-SEARCH("/",P3313,1))</f>
        <v>plays</v>
      </c>
    </row>
    <row r="3314" spans="1:20" ht="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9">
        <f>(((I3314/60)/60/24)+DATE(1970,1,1)+(-5/24))</f>
        <v>42685.708333333336</v>
      </c>
      <c r="K3314">
        <v>1477077946</v>
      </c>
      <c r="L3314" s="19">
        <f>(((K3314/60)/60/24)+DATE(1970,1,1)+(-5/24))</f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5">
        <f>E3314/D3314</f>
        <v>1.0004</v>
      </c>
      <c r="R3314" s="8">
        <f>E3314/N3314</f>
        <v>61</v>
      </c>
      <c r="S3314" s="9" t="str">
        <f>LEFT(P3314, SEARCH("/",P3314,1)-1)</f>
        <v>theater</v>
      </c>
      <c r="T3314" s="9" t="str">
        <f>RIGHT(P3314,LEN(P3314)-SEARCH("/",P3314,1))</f>
        <v>plays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9">
        <f>(((I3315/60)/60/24)+DATE(1970,1,1)+(-5/24))</f>
        <v>42395.833333333336</v>
      </c>
      <c r="K3315">
        <v>1452664317</v>
      </c>
      <c r="L3315" s="19">
        <f>(((K3315/60)/60/24)+DATE(1970,1,1)+(-5/24))</f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5">
        <f>E3315/D3315</f>
        <v>1.1605000000000001</v>
      </c>
      <c r="R3315" s="8">
        <f>E3315/N3315</f>
        <v>80.034482758620683</v>
      </c>
      <c r="S3315" s="9" t="str">
        <f>LEFT(P3315, SEARCH("/",P3315,1)-1)</f>
        <v>theater</v>
      </c>
      <c r="T3315" s="9" t="str">
        <f>RIGHT(P3315,LEN(P3315)-SEARCH("/",P3315,1))</f>
        <v>plays</v>
      </c>
    </row>
    <row r="3316" spans="1:20" ht="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9">
        <f>(((I3316/60)/60/24)+DATE(1970,1,1)+(-5/24))</f>
        <v>42132.628472222219</v>
      </c>
      <c r="K3316">
        <v>1428733511</v>
      </c>
      <c r="L3316" s="19">
        <f>(((K3316/60)/60/24)+DATE(1970,1,1)+(-5/24))</f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5">
        <f>E3316/D3316</f>
        <v>2.1074999999999999</v>
      </c>
      <c r="R3316" s="8">
        <f>E3316/N3316</f>
        <v>29.068965517241381</v>
      </c>
      <c r="S3316" s="9" t="str">
        <f>LEFT(P3316, SEARCH("/",P3316,1)-1)</f>
        <v>theater</v>
      </c>
      <c r="T3316" s="9" t="str">
        <f>RIGHT(P3316,LEN(P3316)-SEARCH("/",P3316,1))</f>
        <v>plays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9">
        <f>(((I3317/60)/60/24)+DATE(1970,1,1)+(-5/24))</f>
        <v>42496.095381944448</v>
      </c>
      <c r="K3317">
        <v>1459927041</v>
      </c>
      <c r="L3317" s="19">
        <f>(((K3317/60)/60/24)+DATE(1970,1,1)+(-5/24))</f>
        <v>42466.095381944448</v>
      </c>
      <c r="M3317" t="b">
        <v>0</v>
      </c>
      <c r="N3317">
        <v>89</v>
      </c>
      <c r="O3317" t="b">
        <v>1</v>
      </c>
      <c r="P3317" t="s">
        <v>8271</v>
      </c>
      <c r="Q3317" s="5">
        <f>E3317/D3317</f>
        <v>1.1000000000000001</v>
      </c>
      <c r="R3317" s="8">
        <f>E3317/N3317</f>
        <v>49.438202247191015</v>
      </c>
      <c r="S3317" s="9" t="str">
        <f>LEFT(P3317, SEARCH("/",P3317,1)-1)</f>
        <v>theater</v>
      </c>
      <c r="T3317" s="9" t="str">
        <f>RIGHT(P3317,LEN(P3317)-SEARCH("/",P3317,1))</f>
        <v>plays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9">
        <f>(((I3318/60)/60/24)+DATE(1970,1,1)+(-5/24))</f>
        <v>41859.370833333334</v>
      </c>
      <c r="K3318">
        <v>1404680075</v>
      </c>
      <c r="L3318" s="19">
        <f>(((K3318/60)/60/24)+DATE(1970,1,1)+(-5/24))</f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5">
        <f>E3318/D3318</f>
        <v>1.0008673425918038</v>
      </c>
      <c r="R3318" s="8">
        <f>E3318/N3318</f>
        <v>93.977440000000001</v>
      </c>
      <c r="S3318" s="9" t="str">
        <f>LEFT(P3318, SEARCH("/",P3318,1)-1)</f>
        <v>theater</v>
      </c>
      <c r="T3318" s="9" t="str">
        <f>RIGHT(P3318,LEN(P3318)-SEARCH("/",P3318,1))</f>
        <v>plays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9">
        <f>(((I3319/60)/60/24)+DATE(1970,1,1)+(-5/24))</f>
        <v>42528.831296296288</v>
      </c>
      <c r="K3319">
        <v>1462755424</v>
      </c>
      <c r="L3319" s="19">
        <f>(((K3319/60)/60/24)+DATE(1970,1,1)+(-5/24))</f>
        <v>42498.831296296288</v>
      </c>
      <c r="M3319" t="b">
        <v>0</v>
      </c>
      <c r="N3319">
        <v>18</v>
      </c>
      <c r="O3319" t="b">
        <v>1</v>
      </c>
      <c r="P3319" t="s">
        <v>8271</v>
      </c>
      <c r="Q3319" s="5">
        <f>E3319/D3319</f>
        <v>1.0619047619047619</v>
      </c>
      <c r="R3319" s="8">
        <f>E3319/N3319</f>
        <v>61.944444444444443</v>
      </c>
      <c r="S3319" s="9" t="str">
        <f>LEFT(P3319, SEARCH("/",P3319,1)-1)</f>
        <v>theater</v>
      </c>
      <c r="T3319" s="9" t="str">
        <f>RIGHT(P3319,LEN(P3319)-SEARCH("/",P3319,1))</f>
        <v>plays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9">
        <f>(((I3320/60)/60/24)+DATE(1970,1,1)+(-5/24))</f>
        <v>42470.895833333336</v>
      </c>
      <c r="K3320">
        <v>1456902893</v>
      </c>
      <c r="L3320" s="19">
        <f>(((K3320/60)/60/24)+DATE(1970,1,1)+(-5/24))</f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5">
        <f>E3320/D3320</f>
        <v>1.256</v>
      </c>
      <c r="R3320" s="8">
        <f>E3320/N3320</f>
        <v>78.5</v>
      </c>
      <c r="S3320" s="9" t="str">
        <f>LEFT(P3320, SEARCH("/",P3320,1)-1)</f>
        <v>theater</v>
      </c>
      <c r="T3320" s="9" t="str">
        <f>RIGHT(P3320,LEN(P3320)-SEARCH("/",P3320,1))</f>
        <v>plays</v>
      </c>
    </row>
    <row r="3321" spans="1:20" ht="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9">
        <f>(((I3321/60)/60/24)+DATE(1970,1,1)+(-5/24))</f>
        <v>42035.377152777779</v>
      </c>
      <c r="K3321">
        <v>1418824986</v>
      </c>
      <c r="L3321" s="19">
        <f>(((K3321/60)/60/24)+DATE(1970,1,1)+(-5/24))</f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5">
        <f>E3321/D3321</f>
        <v>1.08</v>
      </c>
      <c r="R3321" s="8">
        <f>E3321/N3321</f>
        <v>33.75</v>
      </c>
      <c r="S3321" s="9" t="str">
        <f>LEFT(P3321, SEARCH("/",P3321,1)-1)</f>
        <v>theater</v>
      </c>
      <c r="T3321" s="9" t="str">
        <f>RIGHT(P3321,LEN(P3321)-SEARCH("/",P3321,1))</f>
        <v>plays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9">
        <f>(((I3322/60)/60/24)+DATE(1970,1,1)+(-5/24))</f>
        <v>42542.837465277778</v>
      </c>
      <c r="K3322">
        <v>1463965557</v>
      </c>
      <c r="L3322" s="19">
        <f>(((K3322/60)/60/24)+DATE(1970,1,1)+(-5/24))</f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5">
        <f>E3322/D3322</f>
        <v>1.01</v>
      </c>
      <c r="R3322" s="8">
        <f>E3322/N3322</f>
        <v>66.44736842105263</v>
      </c>
      <c r="S3322" s="9" t="str">
        <f>LEFT(P3322, SEARCH("/",P3322,1)-1)</f>
        <v>theater</v>
      </c>
      <c r="T3322" s="9" t="str">
        <f>RIGHT(P3322,LEN(P3322)-SEARCH("/",P3322,1))</f>
        <v>plays</v>
      </c>
    </row>
    <row r="3323" spans="1:20" ht="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9">
        <f>(((I3323/60)/60/24)+DATE(1970,1,1)+(-5/24))</f>
        <v>41927.957638888889</v>
      </c>
      <c r="K3323">
        <v>1412216665</v>
      </c>
      <c r="L3323" s="19">
        <f>(((K3323/60)/60/24)+DATE(1970,1,1)+(-5/24))</f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5">
        <f>E3323/D3323</f>
        <v>1.0740000000000001</v>
      </c>
      <c r="R3323" s="8">
        <f>E3323/N3323</f>
        <v>35.799999999999997</v>
      </c>
      <c r="S3323" s="9" t="str">
        <f>LEFT(P3323, SEARCH("/",P3323,1)-1)</f>
        <v>theater</v>
      </c>
      <c r="T3323" s="9" t="str">
        <f>RIGHT(P3323,LEN(P3323)-SEARCH("/",P3323,1))</f>
        <v>plays</v>
      </c>
    </row>
    <row r="3324" spans="1:20" ht="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9">
        <f>(((I3324/60)/60/24)+DATE(1970,1,1)+(-5/24))</f>
        <v>42542.954861111109</v>
      </c>
      <c r="K3324">
        <v>1464653696</v>
      </c>
      <c r="L3324" s="19">
        <f>(((K3324/60)/60/24)+DATE(1970,1,1)+(-5/24))</f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5">
        <f>E3324/D3324</f>
        <v>1.0151515151515151</v>
      </c>
      <c r="R3324" s="8">
        <f>E3324/N3324</f>
        <v>145.65217391304347</v>
      </c>
      <c r="S3324" s="9" t="str">
        <f>LEFT(P3324, SEARCH("/",P3324,1)-1)</f>
        <v>theater</v>
      </c>
      <c r="T3324" s="9" t="str">
        <f>RIGHT(P3324,LEN(P3324)-SEARCH("/",P3324,1))</f>
        <v>plays</v>
      </c>
    </row>
    <row r="3325" spans="1:20" ht="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9">
        <f>(((I3325/60)/60/24)+DATE(1970,1,1)+(-5/24))</f>
        <v>42638.157499999994</v>
      </c>
      <c r="K3325">
        <v>1472201208</v>
      </c>
      <c r="L3325" s="19">
        <f>(((K3325/60)/60/24)+DATE(1970,1,1)+(-5/24))</f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5">
        <f>E3325/D3325</f>
        <v>1.2589999999999999</v>
      </c>
      <c r="R3325" s="8">
        <f>E3325/N3325</f>
        <v>25.693877551020407</v>
      </c>
      <c r="S3325" s="9" t="str">
        <f>LEFT(P3325, SEARCH("/",P3325,1)-1)</f>
        <v>theater</v>
      </c>
      <c r="T3325" s="9" t="str">
        <f>RIGHT(P3325,LEN(P3325)-SEARCH("/",P3325,1))</f>
        <v>plays</v>
      </c>
    </row>
    <row r="3326" spans="1:20" ht="30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9">
        <f>(((I3326/60)/60/24)+DATE(1970,1,1)+(-5/24))</f>
        <v>42526.374884259254</v>
      </c>
      <c r="K3326">
        <v>1463925590</v>
      </c>
      <c r="L3326" s="19">
        <f>(((K3326/60)/60/24)+DATE(1970,1,1)+(-5/24))</f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5">
        <f>E3326/D3326</f>
        <v>1.0166666666666666</v>
      </c>
      <c r="R3326" s="8">
        <f>E3326/N3326</f>
        <v>152.5</v>
      </c>
      <c r="S3326" s="9" t="str">
        <f>LEFT(P3326, SEARCH("/",P3326,1)-1)</f>
        <v>theater</v>
      </c>
      <c r="T3326" s="9" t="str">
        <f>RIGHT(P3326,LEN(P3326)-SEARCH("/",P3326,1))</f>
        <v>plays</v>
      </c>
    </row>
    <row r="3327" spans="1:20" ht="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9">
        <f>(((I3327/60)/60/24)+DATE(1970,1,1)+(-5/24))</f>
        <v>42099.535613425927</v>
      </c>
      <c r="K3327">
        <v>1425235877</v>
      </c>
      <c r="L3327" s="19">
        <f>(((K3327/60)/60/24)+DATE(1970,1,1)+(-5/24))</f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5">
        <f>E3327/D3327</f>
        <v>1.125</v>
      </c>
      <c r="R3327" s="8">
        <f>E3327/N3327</f>
        <v>30</v>
      </c>
      <c r="S3327" s="9" t="str">
        <f>LEFT(P3327, SEARCH("/",P3327,1)-1)</f>
        <v>theater</v>
      </c>
      <c r="T3327" s="9" t="str">
        <f>RIGHT(P3327,LEN(P3327)-SEARCH("/",P3327,1))</f>
        <v>plays</v>
      </c>
    </row>
    <row r="3328" spans="1:20" ht="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9">
        <f>(((I3328/60)/60/24)+DATE(1970,1,1)+(-5/24))</f>
        <v>42071.464178240734</v>
      </c>
      <c r="K3328">
        <v>1423242505</v>
      </c>
      <c r="L3328" s="19">
        <f>(((K3328/60)/60/24)+DATE(1970,1,1)+(-5/24))</f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5">
        <f>E3328/D3328</f>
        <v>1.0137499999999999</v>
      </c>
      <c r="R3328" s="8">
        <f>E3328/N3328</f>
        <v>142.28070175438597</v>
      </c>
      <c r="S3328" s="9" t="str">
        <f>LEFT(P3328, SEARCH("/",P3328,1)-1)</f>
        <v>theater</v>
      </c>
      <c r="T3328" s="9" t="str">
        <f>RIGHT(P3328,LEN(P3328)-SEARCH("/",P3328,1))</f>
        <v>plays</v>
      </c>
    </row>
    <row r="3329" spans="1:20" ht="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9">
        <f>(((I3329/60)/60/24)+DATE(1970,1,1)+(-5/24))</f>
        <v>42498.166273148141</v>
      </c>
      <c r="K3329">
        <v>1460105966</v>
      </c>
      <c r="L3329" s="19">
        <f>(((K3329/60)/60/24)+DATE(1970,1,1)+(-5/24))</f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5">
        <f>E3329/D3329</f>
        <v>1.0125</v>
      </c>
      <c r="R3329" s="8">
        <f>E3329/N3329</f>
        <v>24.545454545454547</v>
      </c>
      <c r="S3329" s="9" t="str">
        <f>LEFT(P3329, SEARCH("/",P3329,1)-1)</f>
        <v>theater</v>
      </c>
      <c r="T3329" s="9" t="str">
        <f>RIGHT(P3329,LEN(P3329)-SEARCH("/",P3329,1))</f>
        <v>plays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9">
        <f>(((I3330/60)/60/24)+DATE(1970,1,1)+(-5/24))</f>
        <v>41824.833333333328</v>
      </c>
      <c r="K3330">
        <v>1404308883</v>
      </c>
      <c r="L3330" s="19">
        <f>(((K3330/60)/60/24)+DATE(1970,1,1)+(-5/24))</f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5">
        <f>E3330/D3330</f>
        <v>1.4638888888888888</v>
      </c>
      <c r="R3330" s="8">
        <f>E3330/N3330</f>
        <v>292.77777777777777</v>
      </c>
      <c r="S3330" s="9" t="str">
        <f>LEFT(P3330, SEARCH("/",P3330,1)-1)</f>
        <v>theater</v>
      </c>
      <c r="T3330" s="9" t="str">
        <f>RIGHT(P3330,LEN(P3330)-SEARCH("/",P3330,1))</f>
        <v>plays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9">
        <f>(((I3331/60)/60/24)+DATE(1970,1,1)+(-5/24))</f>
        <v>41847.75</v>
      </c>
      <c r="K3331">
        <v>1405583108</v>
      </c>
      <c r="L3331" s="19">
        <f>(((K3331/60)/60/24)+DATE(1970,1,1)+(-5/24))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5">
        <f>E3331/D3331</f>
        <v>1.1679999999999999</v>
      </c>
      <c r="R3331" s="8">
        <f>E3331/N3331</f>
        <v>44.92307692307692</v>
      </c>
      <c r="S3331" s="9" t="str">
        <f>LEFT(P3331, SEARCH("/",P3331,1)-1)</f>
        <v>theater</v>
      </c>
      <c r="T3331" s="9" t="str">
        <f>RIGHT(P3331,LEN(P3331)-SEARCH("/",P3331,1))</f>
        <v>plays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9">
        <f>(((I3332/60)/60/24)+DATE(1970,1,1)+(-5/24))</f>
        <v>42095.637361111112</v>
      </c>
      <c r="K3332">
        <v>1425331068</v>
      </c>
      <c r="L3332" s="19">
        <f>(((K3332/60)/60/24)+DATE(1970,1,1)+(-5/24))</f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5">
        <f>E3332/D3332</f>
        <v>1.0626666666666666</v>
      </c>
      <c r="R3332" s="8">
        <f>E3332/N3332</f>
        <v>23.10144927536232</v>
      </c>
      <c r="S3332" s="9" t="str">
        <f>LEFT(P3332, SEARCH("/",P3332,1)-1)</f>
        <v>theater</v>
      </c>
      <c r="T3332" s="9" t="str">
        <f>RIGHT(P3332,LEN(P3332)-SEARCH("/",P3332,1))</f>
        <v>plays</v>
      </c>
    </row>
    <row r="3333" spans="1:20" ht="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9">
        <f>(((I3333/60)/60/24)+DATE(1970,1,1)+(-5/24))</f>
        <v>42283.48942129629</v>
      </c>
      <c r="K3333">
        <v>1441125886</v>
      </c>
      <c r="L3333" s="19">
        <f>(((K3333/60)/60/24)+DATE(1970,1,1)+(-5/24))</f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5">
        <f>E3333/D3333</f>
        <v>1.0451999999999999</v>
      </c>
      <c r="R3333" s="8">
        <f>E3333/N3333</f>
        <v>80.400000000000006</v>
      </c>
      <c r="S3333" s="9" t="str">
        <f>LEFT(P3333, SEARCH("/",P3333,1)-1)</f>
        <v>theater</v>
      </c>
      <c r="T3333" s="9" t="str">
        <f>RIGHT(P3333,LEN(P3333)-SEARCH("/",P3333,1))</f>
        <v>plays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9">
        <f>(((I3334/60)/60/24)+DATE(1970,1,1)+(-5/24))</f>
        <v>41839.651967592588</v>
      </c>
      <c r="K3334">
        <v>1403210330</v>
      </c>
      <c r="L3334" s="19">
        <f>(((K3334/60)/60/24)+DATE(1970,1,1)+(-5/24))</f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5">
        <f>E3334/D3334</f>
        <v>1</v>
      </c>
      <c r="R3334" s="8">
        <f>E3334/N3334</f>
        <v>72.289156626506028</v>
      </c>
      <c r="S3334" s="9" t="str">
        <f>LEFT(P3334, SEARCH("/",P3334,1)-1)</f>
        <v>theater</v>
      </c>
      <c r="T3334" s="9" t="str">
        <f>RIGHT(P3334,LEN(P3334)-SEARCH("/",P3334,1))</f>
        <v>plays</v>
      </c>
    </row>
    <row r="3335" spans="1:20" ht="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9">
        <f>(((I3335/60)/60/24)+DATE(1970,1,1)+(-5/24))</f>
        <v>42170.468518518515</v>
      </c>
      <c r="K3335">
        <v>1432484080</v>
      </c>
      <c r="L3335" s="19">
        <f>(((K3335/60)/60/24)+DATE(1970,1,1)+(-5/24))</f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5">
        <f>E3335/D3335</f>
        <v>1.0457142857142858</v>
      </c>
      <c r="R3335" s="8">
        <f>E3335/N3335</f>
        <v>32.972972972972975</v>
      </c>
      <c r="S3335" s="9" t="str">
        <f>LEFT(P3335, SEARCH("/",P3335,1)-1)</f>
        <v>theater</v>
      </c>
      <c r="T3335" s="9" t="str">
        <f>RIGHT(P3335,LEN(P3335)-SEARCH("/",P3335,1))</f>
        <v>plays</v>
      </c>
    </row>
    <row r="3336" spans="1:20" ht="30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9">
        <f>(((I3336/60)/60/24)+DATE(1970,1,1)+(-5/24))</f>
        <v>42215.312754629624</v>
      </c>
      <c r="K3336">
        <v>1435667422</v>
      </c>
      <c r="L3336" s="19">
        <f>(((K3336/60)/60/24)+DATE(1970,1,1)+(-5/24))</f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5">
        <f>E3336/D3336</f>
        <v>1.3862051149573753</v>
      </c>
      <c r="R3336" s="8">
        <f>E3336/N3336</f>
        <v>116.65217391304348</v>
      </c>
      <c r="S3336" s="9" t="str">
        <f>LEFT(P3336, SEARCH("/",P3336,1)-1)</f>
        <v>theater</v>
      </c>
      <c r="T3336" s="9" t="str">
        <f>RIGHT(P3336,LEN(P3336)-SEARCH("/",P3336,1))</f>
        <v>plays</v>
      </c>
    </row>
    <row r="3337" spans="1:20" ht="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9">
        <f>(((I3337/60)/60/24)+DATE(1970,1,1)+(-5/24))</f>
        <v>41854.75</v>
      </c>
      <c r="K3337">
        <v>1404749446</v>
      </c>
      <c r="L3337" s="19">
        <f>(((K3337/60)/60/24)+DATE(1970,1,1)+(-5/24))</f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5">
        <f>E3337/D3337</f>
        <v>1.0032000000000001</v>
      </c>
      <c r="R3337" s="8">
        <f>E3337/N3337</f>
        <v>79.61904761904762</v>
      </c>
      <c r="S3337" s="9" t="str">
        <f>LEFT(P3337, SEARCH("/",P3337,1)-1)</f>
        <v>theater</v>
      </c>
      <c r="T3337" s="9" t="str">
        <f>RIGHT(P3337,LEN(P3337)-SEARCH("/",P3337,1))</f>
        <v>plays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9">
        <f>(((I3338/60)/60/24)+DATE(1970,1,1)+(-5/24))</f>
        <v>42465.148680555554</v>
      </c>
      <c r="K3338">
        <v>1457429646</v>
      </c>
      <c r="L3338" s="19">
        <f>(((K3338/60)/60/24)+DATE(1970,1,1)+(-5/24))</f>
        <v>42437.190347222226</v>
      </c>
      <c r="M3338" t="b">
        <v>0</v>
      </c>
      <c r="N3338">
        <v>9</v>
      </c>
      <c r="O3338" t="b">
        <v>1</v>
      </c>
      <c r="P3338" t="s">
        <v>8271</v>
      </c>
      <c r="Q3338" s="5">
        <f>E3338/D3338</f>
        <v>1</v>
      </c>
      <c r="R3338" s="8">
        <f>E3338/N3338</f>
        <v>27.777777777777779</v>
      </c>
      <c r="S3338" s="9" t="str">
        <f>LEFT(P3338, SEARCH("/",P3338,1)-1)</f>
        <v>theater</v>
      </c>
      <c r="T3338" s="9" t="str">
        <f>RIGHT(P3338,LEN(P3338)-SEARCH("/",P3338,1))</f>
        <v>plays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9">
        <f>(((I3339/60)/60/24)+DATE(1970,1,1)+(-5/24))</f>
        <v>41922.666666666664</v>
      </c>
      <c r="K3339">
        <v>1411109167</v>
      </c>
      <c r="L3339" s="19">
        <f>(((K3339/60)/60/24)+DATE(1970,1,1)+(-5/24))</f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5">
        <f>E3339/D3339</f>
        <v>1.1020000000000001</v>
      </c>
      <c r="R3339" s="8">
        <f>E3339/N3339</f>
        <v>81.029411764705884</v>
      </c>
      <c r="S3339" s="9" t="str">
        <f>LEFT(P3339, SEARCH("/",P3339,1)-1)</f>
        <v>theater</v>
      </c>
      <c r="T3339" s="9" t="str">
        <f>RIGHT(P3339,LEN(P3339)-SEARCH("/",P3339,1))</f>
        <v>plays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9">
        <f>(((I3340/60)/60/24)+DATE(1970,1,1)+(-5/24))</f>
        <v>42790.366666666661</v>
      </c>
      <c r="K3340">
        <v>1486129680</v>
      </c>
      <c r="L3340" s="19">
        <f>(((K3340/60)/60/24)+DATE(1970,1,1)+(-5/24))</f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5">
        <f>E3340/D3340</f>
        <v>1.0218</v>
      </c>
      <c r="R3340" s="8">
        <f>E3340/N3340</f>
        <v>136.84821428571428</v>
      </c>
      <c r="S3340" s="9" t="str">
        <f>LEFT(P3340, SEARCH("/",P3340,1)-1)</f>
        <v>theater</v>
      </c>
      <c r="T3340" s="9" t="str">
        <f>RIGHT(P3340,LEN(P3340)-SEARCH("/",P3340,1))</f>
        <v>plays</v>
      </c>
    </row>
    <row r="3341" spans="1:20" ht="30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9">
        <f>(((I3341/60)/60/24)+DATE(1970,1,1)+(-5/24))</f>
        <v>42579.457384259258</v>
      </c>
      <c r="K3341">
        <v>1467129518</v>
      </c>
      <c r="L3341" s="19">
        <f>(((K3341/60)/60/24)+DATE(1970,1,1)+(-5/24))</f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5">
        <f>E3341/D3341</f>
        <v>1.0435000000000001</v>
      </c>
      <c r="R3341" s="8">
        <f>E3341/N3341</f>
        <v>177.61702127659575</v>
      </c>
      <c r="S3341" s="9" t="str">
        <f>LEFT(P3341, SEARCH("/",P3341,1)-1)</f>
        <v>theater</v>
      </c>
      <c r="T3341" s="9" t="str">
        <f>RIGHT(P3341,LEN(P3341)-SEARCH("/",P3341,1))</f>
        <v>plays</v>
      </c>
    </row>
    <row r="3342" spans="1:20" ht="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9">
        <f>(((I3342/60)/60/24)+DATE(1970,1,1)+(-5/24))</f>
        <v>42710.765671296293</v>
      </c>
      <c r="K3342">
        <v>1478906554</v>
      </c>
      <c r="L3342" s="19">
        <f>(((K3342/60)/60/24)+DATE(1970,1,1)+(-5/24))</f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5">
        <f>E3342/D3342</f>
        <v>1.3816666666666666</v>
      </c>
      <c r="R3342" s="8">
        <f>E3342/N3342</f>
        <v>109.07894736842105</v>
      </c>
      <c r="S3342" s="9" t="str">
        <f>LEFT(P3342, SEARCH("/",P3342,1)-1)</f>
        <v>theater</v>
      </c>
      <c r="T3342" s="9" t="str">
        <f>RIGHT(P3342,LEN(P3342)-SEARCH("/",P3342,1))</f>
        <v>plays</v>
      </c>
    </row>
    <row r="3343" spans="1:20" ht="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9">
        <f>(((I3343/60)/60/24)+DATE(1970,1,1)+(-5/24))</f>
        <v>42533.499999999993</v>
      </c>
      <c r="K3343">
        <v>1463771421</v>
      </c>
      <c r="L3343" s="19">
        <f>(((K3343/60)/60/24)+DATE(1970,1,1)+(-5/24))</f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5">
        <f>E3343/D3343</f>
        <v>1</v>
      </c>
      <c r="R3343" s="8">
        <f>E3343/N3343</f>
        <v>119.64285714285714</v>
      </c>
      <c r="S3343" s="9" t="str">
        <f>LEFT(P3343, SEARCH("/",P3343,1)-1)</f>
        <v>theater</v>
      </c>
      <c r="T3343" s="9" t="str">
        <f>RIGHT(P3343,LEN(P3343)-SEARCH("/",P3343,1))</f>
        <v>plays</v>
      </c>
    </row>
    <row r="3344" spans="1:20" ht="30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9">
        <f>(((I3344/60)/60/24)+DATE(1970,1,1)+(-5/24))</f>
        <v>42094.999305555553</v>
      </c>
      <c r="K3344">
        <v>1425020810</v>
      </c>
      <c r="L3344" s="19">
        <f>(((K3344/60)/60/24)+DATE(1970,1,1)+(-5/24))</f>
        <v>42062.088078703695</v>
      </c>
      <c r="M3344" t="b">
        <v>0</v>
      </c>
      <c r="N3344">
        <v>78</v>
      </c>
      <c r="O3344" t="b">
        <v>1</v>
      </c>
      <c r="P3344" t="s">
        <v>8271</v>
      </c>
      <c r="Q3344" s="5">
        <f>E3344/D3344</f>
        <v>1.0166666666666666</v>
      </c>
      <c r="R3344" s="8">
        <f>E3344/N3344</f>
        <v>78.205128205128204</v>
      </c>
      <c r="S3344" s="9" t="str">
        <f>LEFT(P3344, SEARCH("/",P3344,1)-1)</f>
        <v>theater</v>
      </c>
      <c r="T3344" s="9" t="str">
        <f>RIGHT(P3344,LEN(P3344)-SEARCH("/",P3344,1))</f>
        <v>plays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9">
        <f>(((I3345/60)/60/24)+DATE(1970,1,1)+(-5/24))</f>
        <v>42473.345833333333</v>
      </c>
      <c r="K3345">
        <v>1458770384</v>
      </c>
      <c r="L3345" s="19">
        <f>(((K3345/60)/60/24)+DATE(1970,1,1)+(-5/24))</f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5">
        <f>E3345/D3345</f>
        <v>1.7142857142857142</v>
      </c>
      <c r="R3345" s="8">
        <f>E3345/N3345</f>
        <v>52.173913043478258</v>
      </c>
      <c r="S3345" s="9" t="str">
        <f>LEFT(P3345, SEARCH("/",P3345,1)-1)</f>
        <v>theater</v>
      </c>
      <c r="T3345" s="9" t="str">
        <f>RIGHT(P3345,LEN(P3345)-SEARCH("/",P3345,1))</f>
        <v>plays</v>
      </c>
    </row>
    <row r="3346" spans="1:20" ht="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9">
        <f>(((I3346/60)/60/24)+DATE(1970,1,1)+(-5/24))</f>
        <v>41880.991817129623</v>
      </c>
      <c r="K3346">
        <v>1406782093</v>
      </c>
      <c r="L3346" s="19">
        <f>(((K3346/60)/60/24)+DATE(1970,1,1)+(-5/24))</f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5">
        <f>E3346/D3346</f>
        <v>1.0144444444444445</v>
      </c>
      <c r="R3346" s="8">
        <f>E3346/N3346</f>
        <v>114.125</v>
      </c>
      <c r="S3346" s="9" t="str">
        <f>LEFT(P3346, SEARCH("/",P3346,1)-1)</f>
        <v>theater</v>
      </c>
      <c r="T3346" s="9" t="str">
        <f>RIGHT(P3346,LEN(P3346)-SEARCH("/",P3346,1))</f>
        <v>plays</v>
      </c>
    </row>
    <row r="3347" spans="1:20" ht="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9">
        <f>(((I3347/60)/60/24)+DATE(1970,1,1)+(-5/24))</f>
        <v>42111.817361111105</v>
      </c>
      <c r="K3347">
        <v>1424226768</v>
      </c>
      <c r="L3347" s="19">
        <f>(((K3347/60)/60/24)+DATE(1970,1,1)+(-5/24))</f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5">
        <f>E3347/D3347</f>
        <v>1.3</v>
      </c>
      <c r="R3347" s="8">
        <f>E3347/N3347</f>
        <v>50</v>
      </c>
      <c r="S3347" s="9" t="str">
        <f>LEFT(P3347, SEARCH("/",P3347,1)-1)</f>
        <v>theater</v>
      </c>
      <c r="T3347" s="9" t="str">
        <f>RIGHT(P3347,LEN(P3347)-SEARCH("/",P3347,1))</f>
        <v>plays</v>
      </c>
    </row>
    <row r="3348" spans="1:20" ht="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9">
        <f>(((I3348/60)/60/24)+DATE(1970,1,1)+(-5/24))</f>
        <v>42060.816087962965</v>
      </c>
      <c r="K3348">
        <v>1424306110</v>
      </c>
      <c r="L3348" s="19">
        <f>(((K3348/60)/60/24)+DATE(1970,1,1)+(-5/24))</f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5">
        <f>E3348/D3348</f>
        <v>1.1000000000000001</v>
      </c>
      <c r="R3348" s="8">
        <f>E3348/N3348</f>
        <v>91.666666666666671</v>
      </c>
      <c r="S3348" s="9" t="str">
        <f>LEFT(P3348, SEARCH("/",P3348,1)-1)</f>
        <v>theater</v>
      </c>
      <c r="T3348" s="9" t="str">
        <f>RIGHT(P3348,LEN(P3348)-SEARCH("/",P3348,1))</f>
        <v>plays</v>
      </c>
    </row>
    <row r="3349" spans="1:20" ht="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9">
        <f>(((I3349/60)/60/24)+DATE(1970,1,1)+(-5/24))</f>
        <v>42498.666666666664</v>
      </c>
      <c r="K3349">
        <v>1461503654</v>
      </c>
      <c r="L3349" s="19">
        <f>(((K3349/60)/60/24)+DATE(1970,1,1)+(-5/24))</f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5">
        <f>E3349/D3349</f>
        <v>1.1944999999999999</v>
      </c>
      <c r="R3349" s="8">
        <f>E3349/N3349</f>
        <v>108.59090909090909</v>
      </c>
      <c r="S3349" s="9" t="str">
        <f>LEFT(P3349, SEARCH("/",P3349,1)-1)</f>
        <v>theater</v>
      </c>
      <c r="T3349" s="9" t="str">
        <f>RIGHT(P3349,LEN(P3349)-SEARCH("/",P3349,1))</f>
        <v>plays</v>
      </c>
    </row>
    <row r="3350" spans="1:20" ht="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9">
        <f>(((I3350/60)/60/24)+DATE(1970,1,1)+(-5/24))</f>
        <v>42489.957638888889</v>
      </c>
      <c r="K3350">
        <v>1459949080</v>
      </c>
      <c r="L3350" s="19">
        <f>(((K3350/60)/60/24)+DATE(1970,1,1)+(-5/24))</f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5">
        <f>E3350/D3350</f>
        <v>1.002909090909091</v>
      </c>
      <c r="R3350" s="8">
        <f>E3350/N3350</f>
        <v>69.822784810126578</v>
      </c>
      <c r="S3350" s="9" t="str">
        <f>LEFT(P3350, SEARCH("/",P3350,1)-1)</f>
        <v>theater</v>
      </c>
      <c r="T3350" s="9" t="str">
        <f>RIGHT(P3350,LEN(P3350)-SEARCH("/",P3350,1))</f>
        <v>plays</v>
      </c>
    </row>
    <row r="3351" spans="1:20" ht="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9">
        <f>(((I3351/60)/60/24)+DATE(1970,1,1)+(-5/24))</f>
        <v>42534.499999999993</v>
      </c>
      <c r="K3351">
        <v>1463971172</v>
      </c>
      <c r="L3351" s="19">
        <f>(((K3351/60)/60/24)+DATE(1970,1,1)+(-5/24))</f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5">
        <f>E3351/D3351</f>
        <v>1.534</v>
      </c>
      <c r="R3351" s="8">
        <f>E3351/N3351</f>
        <v>109.57142857142857</v>
      </c>
      <c r="S3351" s="9" t="str">
        <f>LEFT(P3351, SEARCH("/",P3351,1)-1)</f>
        <v>theater</v>
      </c>
      <c r="T3351" s="9" t="str">
        <f>RIGHT(P3351,LEN(P3351)-SEARCH("/",P3351,1))</f>
        <v>plays</v>
      </c>
    </row>
    <row r="3352" spans="1:20" ht="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9">
        <f>(((I3352/60)/60/24)+DATE(1970,1,1)+(-5/24))</f>
        <v>42337.749999999993</v>
      </c>
      <c r="K3352">
        <v>1445791811</v>
      </c>
      <c r="L3352" s="19">
        <f>(((K3352/60)/60/24)+DATE(1970,1,1)+(-5/24))</f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5">
        <f>E3352/D3352</f>
        <v>1.0442857142857143</v>
      </c>
      <c r="R3352" s="8">
        <f>E3352/N3352</f>
        <v>71.666666666666671</v>
      </c>
      <c r="S3352" s="9" t="str">
        <f>LEFT(P3352, SEARCH("/",P3352,1)-1)</f>
        <v>theater</v>
      </c>
      <c r="T3352" s="9" t="str">
        <f>RIGHT(P3352,LEN(P3352)-SEARCH("/",P3352,1))</f>
        <v>plays</v>
      </c>
    </row>
    <row r="3353" spans="1:20" ht="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9">
        <f>(((I3353/60)/60/24)+DATE(1970,1,1)+(-5/24))</f>
        <v>41843.25</v>
      </c>
      <c r="K3353">
        <v>1402910965</v>
      </c>
      <c r="L3353" s="19">
        <f>(((K3353/60)/60/24)+DATE(1970,1,1)+(-5/24))</f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5">
        <f>E3353/D3353</f>
        <v>1.0109999999999999</v>
      </c>
      <c r="R3353" s="8">
        <f>E3353/N3353</f>
        <v>93.611111111111114</v>
      </c>
      <c r="S3353" s="9" t="str">
        <f>LEFT(P3353, SEARCH("/",P3353,1)-1)</f>
        <v>theater</v>
      </c>
      <c r="T3353" s="9" t="str">
        <f>RIGHT(P3353,LEN(P3353)-SEARCH("/",P3353,1))</f>
        <v>plays</v>
      </c>
    </row>
    <row r="3354" spans="1:20" ht="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9">
        <f>(((I3354/60)/60/24)+DATE(1970,1,1)+(-5/24))</f>
        <v>42552.749999999993</v>
      </c>
      <c r="K3354">
        <v>1462492178</v>
      </c>
      <c r="L3354" s="19">
        <f>(((K3354/60)/60/24)+DATE(1970,1,1)+(-5/24))</f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5">
        <f>E3354/D3354</f>
        <v>1.0751999999999999</v>
      </c>
      <c r="R3354" s="8">
        <f>E3354/N3354</f>
        <v>76.8</v>
      </c>
      <c r="S3354" s="9" t="str">
        <f>LEFT(P3354, SEARCH("/",P3354,1)-1)</f>
        <v>theater</v>
      </c>
      <c r="T3354" s="9" t="str">
        <f>RIGHT(P3354,LEN(P3354)-SEARCH("/",P3354,1))</f>
        <v>plays</v>
      </c>
    </row>
    <row r="3355" spans="1:20" ht="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9">
        <f>(((I3355/60)/60/24)+DATE(1970,1,1)+(-5/24))</f>
        <v>42492.749999999993</v>
      </c>
      <c r="K3355">
        <v>1461061350</v>
      </c>
      <c r="L3355" s="19">
        <f>(((K3355/60)/60/24)+DATE(1970,1,1)+(-5/24))</f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5">
        <f>E3355/D3355</f>
        <v>3.15</v>
      </c>
      <c r="R3355" s="8">
        <f>E3355/N3355</f>
        <v>35.795454545454547</v>
      </c>
      <c r="S3355" s="9" t="str">
        <f>LEFT(P3355, SEARCH("/",P3355,1)-1)</f>
        <v>theater</v>
      </c>
      <c r="T3355" s="9" t="str">
        <f>RIGHT(P3355,LEN(P3355)-SEARCH("/",P3355,1))</f>
        <v>plays</v>
      </c>
    </row>
    <row r="3356" spans="1:20" ht="30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9">
        <f>(((I3356/60)/60/24)+DATE(1970,1,1)+(-5/24))</f>
        <v>42305.959027777775</v>
      </c>
      <c r="K3356">
        <v>1443029206</v>
      </c>
      <c r="L3356" s="19">
        <f>(((K3356/60)/60/24)+DATE(1970,1,1)+(-5/24))</f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5">
        <f>E3356/D3356</f>
        <v>1.0193333333333334</v>
      </c>
      <c r="R3356" s="8">
        <f>E3356/N3356</f>
        <v>55.6</v>
      </c>
      <c r="S3356" s="9" t="str">
        <f>LEFT(P3356, SEARCH("/",P3356,1)-1)</f>
        <v>theater</v>
      </c>
      <c r="T3356" s="9" t="str">
        <f>RIGHT(P3356,LEN(P3356)-SEARCH("/",P3356,1))</f>
        <v>plays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9">
        <f>(((I3357/60)/60/24)+DATE(1970,1,1)+(-5/24))</f>
        <v>42500.261805555558</v>
      </c>
      <c r="K3357">
        <v>1461941527</v>
      </c>
      <c r="L3357" s="19">
        <f>(((K3357/60)/60/24)+DATE(1970,1,1)+(-5/24))</f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5">
        <f>E3357/D3357</f>
        <v>1.2628571428571429</v>
      </c>
      <c r="R3357" s="8">
        <f>E3357/N3357</f>
        <v>147.33333333333334</v>
      </c>
      <c r="S3357" s="9" t="str">
        <f>LEFT(P3357, SEARCH("/",P3357,1)-1)</f>
        <v>theater</v>
      </c>
      <c r="T3357" s="9" t="str">
        <f>RIGHT(P3357,LEN(P3357)-SEARCH("/",P3357,1))</f>
        <v>plays</v>
      </c>
    </row>
    <row r="3358" spans="1:20" ht="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9">
        <f>(((I3358/60)/60/24)+DATE(1970,1,1)+(-5/24))</f>
        <v>42566.607314814813</v>
      </c>
      <c r="K3358">
        <v>1466019272</v>
      </c>
      <c r="L3358" s="19">
        <f>(((K3358/60)/60/24)+DATE(1970,1,1)+(-5/24))</f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5">
        <f>E3358/D3358</f>
        <v>1.014</v>
      </c>
      <c r="R3358" s="8">
        <f>E3358/N3358</f>
        <v>56.333333333333336</v>
      </c>
      <c r="S3358" s="9" t="str">
        <f>LEFT(P3358, SEARCH("/",P3358,1)-1)</f>
        <v>theater</v>
      </c>
      <c r="T3358" s="9" t="str">
        <f>RIGHT(P3358,LEN(P3358)-SEARCH("/",P3358,1))</f>
        <v>plays</v>
      </c>
    </row>
    <row r="3359" spans="1:20" ht="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9">
        <f>(((I3359/60)/60/24)+DATE(1970,1,1)+(-5/24))</f>
        <v>41852.209606481476</v>
      </c>
      <c r="K3359">
        <v>1404295310</v>
      </c>
      <c r="L3359" s="19">
        <f>(((K3359/60)/60/24)+DATE(1970,1,1)+(-5/24))</f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5">
        <f>E3359/D3359</f>
        <v>1.01</v>
      </c>
      <c r="R3359" s="8">
        <f>E3359/N3359</f>
        <v>96.19047619047619</v>
      </c>
      <c r="S3359" s="9" t="str">
        <f>LEFT(P3359, SEARCH("/",P3359,1)-1)</f>
        <v>theater</v>
      </c>
      <c r="T3359" s="9" t="str">
        <f>RIGHT(P3359,LEN(P3359)-SEARCH("/",P3359,1))</f>
        <v>plays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9">
        <f>(((I3360/60)/60/24)+DATE(1970,1,1)+(-5/24))</f>
        <v>41962.144432870373</v>
      </c>
      <c r="K3360">
        <v>1413790079</v>
      </c>
      <c r="L3360" s="19">
        <f>(((K3360/60)/60/24)+DATE(1970,1,1)+(-5/24))</f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5">
        <f>E3360/D3360</f>
        <v>1.0299</v>
      </c>
      <c r="R3360" s="8">
        <f>E3360/N3360</f>
        <v>63.574074074074076</v>
      </c>
      <c r="S3360" s="9" t="str">
        <f>LEFT(P3360, SEARCH("/",P3360,1)-1)</f>
        <v>theater</v>
      </c>
      <c r="T3360" s="9" t="str">
        <f>RIGHT(P3360,LEN(P3360)-SEARCH("/",P3360,1))</f>
        <v>plays</v>
      </c>
    </row>
    <row r="3361" spans="1:20" ht="30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9">
        <f>(((I3361/60)/60/24)+DATE(1970,1,1)+(-5/24))</f>
        <v>42790.848773148151</v>
      </c>
      <c r="K3361">
        <v>1484097734</v>
      </c>
      <c r="L3361" s="19">
        <f>(((K3361/60)/60/24)+DATE(1970,1,1)+(-5/24))</f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5">
        <f>E3361/D3361</f>
        <v>1.0625</v>
      </c>
      <c r="R3361" s="8">
        <f>E3361/N3361</f>
        <v>184.78260869565219</v>
      </c>
      <c r="S3361" s="9" t="str">
        <f>LEFT(P3361, SEARCH("/",P3361,1)-1)</f>
        <v>theater</v>
      </c>
      <c r="T3361" s="9" t="str">
        <f>RIGHT(P3361,LEN(P3361)-SEARCH("/",P3361,1))</f>
        <v>plays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9">
        <f>(((I3362/60)/60/24)+DATE(1970,1,1)+(-5/24))</f>
        <v>42718.457638888889</v>
      </c>
      <c r="K3362">
        <v>1479866343</v>
      </c>
      <c r="L3362" s="19">
        <f>(((K3362/60)/60/24)+DATE(1970,1,1)+(-5/24))</f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5">
        <f>E3362/D3362</f>
        <v>1.0137777777777779</v>
      </c>
      <c r="R3362" s="8">
        <f>E3362/N3362</f>
        <v>126.72222222222223</v>
      </c>
      <c r="S3362" s="9" t="str">
        <f>LEFT(P3362, SEARCH("/",P3362,1)-1)</f>
        <v>theater</v>
      </c>
      <c r="T3362" s="9" t="str">
        <f>RIGHT(P3362,LEN(P3362)-SEARCH("/",P3362,1))</f>
        <v>plays</v>
      </c>
    </row>
    <row r="3363" spans="1:20" ht="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9">
        <f>(((I3363/60)/60/24)+DATE(1970,1,1)+(-5/24))</f>
        <v>41883.457638888889</v>
      </c>
      <c r="K3363">
        <v>1408062990</v>
      </c>
      <c r="L3363" s="19">
        <f>(((K3363/60)/60/24)+DATE(1970,1,1)+(-5/24))</f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5">
        <f>E3363/D3363</f>
        <v>1.1346000000000001</v>
      </c>
      <c r="R3363" s="8">
        <f>E3363/N3363</f>
        <v>83.42647058823529</v>
      </c>
      <c r="S3363" s="9" t="str">
        <f>LEFT(P3363, SEARCH("/",P3363,1)-1)</f>
        <v>theater</v>
      </c>
      <c r="T3363" s="9" t="str">
        <f>RIGHT(P3363,LEN(P3363)-SEARCH("/",P3363,1))</f>
        <v>plays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9">
        <f>(((I3364/60)/60/24)+DATE(1970,1,1)+(-5/24))</f>
        <v>42069.996527777774</v>
      </c>
      <c r="K3364">
        <v>1424484717</v>
      </c>
      <c r="L3364" s="19">
        <f>(((K3364/60)/60/24)+DATE(1970,1,1)+(-5/24))</f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5">
        <f>E3364/D3364</f>
        <v>2.1800000000000002</v>
      </c>
      <c r="R3364" s="8">
        <f>E3364/N3364</f>
        <v>54.5</v>
      </c>
      <c r="S3364" s="9" t="str">
        <f>LEFT(P3364, SEARCH("/",P3364,1)-1)</f>
        <v>theater</v>
      </c>
      <c r="T3364" s="9" t="str">
        <f>RIGHT(P3364,LEN(P3364)-SEARCH("/",P3364,1))</f>
        <v>plays</v>
      </c>
    </row>
    <row r="3365" spans="1:20" ht="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9">
        <f>(((I3365/60)/60/24)+DATE(1970,1,1)+(-5/24))</f>
        <v>41870.458333333328</v>
      </c>
      <c r="K3365">
        <v>1406831445</v>
      </c>
      <c r="L3365" s="19">
        <f>(((K3365/60)/60/24)+DATE(1970,1,1)+(-5/24))</f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5">
        <f>E3365/D3365</f>
        <v>1.0141935483870967</v>
      </c>
      <c r="R3365" s="8">
        <f>E3365/N3365</f>
        <v>302.30769230769232</v>
      </c>
      <c r="S3365" s="9" t="str">
        <f>LEFT(P3365, SEARCH("/",P3365,1)-1)</f>
        <v>theater</v>
      </c>
      <c r="T3365" s="9" t="str">
        <f>RIGHT(P3365,LEN(P3365)-SEARCH("/",P3365,1))</f>
        <v>plays</v>
      </c>
    </row>
    <row r="3366" spans="1:20" ht="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9">
        <f>(((I3366/60)/60/24)+DATE(1970,1,1)+(-5/24))</f>
        <v>42444.666666666664</v>
      </c>
      <c r="K3366">
        <v>1456183649</v>
      </c>
      <c r="L3366" s="19">
        <f>(((K3366/60)/60/24)+DATE(1970,1,1)+(-5/24))</f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5">
        <f>E3366/D3366</f>
        <v>1.0593333333333332</v>
      </c>
      <c r="R3366" s="8">
        <f>E3366/N3366</f>
        <v>44.138888888888886</v>
      </c>
      <c r="S3366" s="9" t="str">
        <f>LEFT(P3366, SEARCH("/",P3366,1)-1)</f>
        <v>theater</v>
      </c>
      <c r="T3366" s="9" t="str">
        <f>RIGHT(P3366,LEN(P3366)-SEARCH("/",P3366,1))</f>
        <v>plays</v>
      </c>
    </row>
    <row r="3367" spans="1:20" ht="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9">
        <f>(((I3367/60)/60/24)+DATE(1970,1,1)+(-5/24))</f>
        <v>42350.893425925926</v>
      </c>
      <c r="K3367">
        <v>1447381592</v>
      </c>
      <c r="L3367" s="19">
        <f>(((K3367/60)/60/24)+DATE(1970,1,1)+(-5/24))</f>
        <v>42320.893425925926</v>
      </c>
      <c r="M3367" t="b">
        <v>0</v>
      </c>
      <c r="N3367">
        <v>3</v>
      </c>
      <c r="O3367" t="b">
        <v>1</v>
      </c>
      <c r="P3367" t="s">
        <v>8271</v>
      </c>
      <c r="Q3367" s="5">
        <f>E3367/D3367</f>
        <v>1.04</v>
      </c>
      <c r="R3367" s="8">
        <f>E3367/N3367</f>
        <v>866.66666666666663</v>
      </c>
      <c r="S3367" s="9" t="str">
        <f>LEFT(P3367, SEARCH("/",P3367,1)-1)</f>
        <v>theater</v>
      </c>
      <c r="T3367" s="9" t="str">
        <f>RIGHT(P3367,LEN(P3367)-SEARCH("/",P3367,1))</f>
        <v>plays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9">
        <f>(((I3368/60)/60/24)+DATE(1970,1,1)+(-5/24))</f>
        <v>42136.859224537031</v>
      </c>
      <c r="K3368">
        <v>1428889037</v>
      </c>
      <c r="L3368" s="19">
        <f>(((K3368/60)/60/24)+DATE(1970,1,1)+(-5/24))</f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5">
        <f>E3368/D3368</f>
        <v>2.21</v>
      </c>
      <c r="R3368" s="8">
        <f>E3368/N3368</f>
        <v>61.388888888888886</v>
      </c>
      <c r="S3368" s="9" t="str">
        <f>LEFT(P3368, SEARCH("/",P3368,1)-1)</f>
        <v>theater</v>
      </c>
      <c r="T3368" s="9" t="str">
        <f>RIGHT(P3368,LEN(P3368)-SEARCH("/",P3368,1))</f>
        <v>plays</v>
      </c>
    </row>
    <row r="3369" spans="1:20" ht="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9">
        <f>(((I3369/60)/60/24)+DATE(1970,1,1)+(-5/24))</f>
        <v>42217.725624999999</v>
      </c>
      <c r="K3369">
        <v>1436307894</v>
      </c>
      <c r="L3369" s="19">
        <f>(((K3369/60)/60/24)+DATE(1970,1,1)+(-5/24))</f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5">
        <f>E3369/D3369</f>
        <v>1.1866666666666668</v>
      </c>
      <c r="R3369" s="8">
        <f>E3369/N3369</f>
        <v>29.666666666666668</v>
      </c>
      <c r="S3369" s="9" t="str">
        <f>LEFT(P3369, SEARCH("/",P3369,1)-1)</f>
        <v>theater</v>
      </c>
      <c r="T3369" s="9" t="str">
        <f>RIGHT(P3369,LEN(P3369)-SEARCH("/",P3369,1))</f>
        <v>plays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9">
        <f>(((I3370/60)/60/24)+DATE(1970,1,1)+(-5/24))</f>
        <v>42004.999999999993</v>
      </c>
      <c r="K3370">
        <v>1416977259</v>
      </c>
      <c r="L3370" s="19">
        <f>(((K3370/60)/60/24)+DATE(1970,1,1)+(-5/24))</f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5">
        <f>E3370/D3370</f>
        <v>1.046</v>
      </c>
      <c r="R3370" s="8">
        <f>E3370/N3370</f>
        <v>45.478260869565219</v>
      </c>
      <c r="S3370" s="9" t="str">
        <f>LEFT(P3370, SEARCH("/",P3370,1)-1)</f>
        <v>theater</v>
      </c>
      <c r="T3370" s="9" t="str">
        <f>RIGHT(P3370,LEN(P3370)-SEARCH("/",P3370,1))</f>
        <v>plays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9">
        <f>(((I3371/60)/60/24)+DATE(1970,1,1)+(-5/24))</f>
        <v>42749.833101851851</v>
      </c>
      <c r="K3371">
        <v>1479257980</v>
      </c>
      <c r="L3371" s="19">
        <f>(((K3371/60)/60/24)+DATE(1970,1,1)+(-5/24))</f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5">
        <f>E3371/D3371</f>
        <v>1.0389999999999999</v>
      </c>
      <c r="R3371" s="8">
        <f>E3371/N3371</f>
        <v>96.203703703703709</v>
      </c>
      <c r="S3371" s="9" t="str">
        <f>LEFT(P3371, SEARCH("/",P3371,1)-1)</f>
        <v>theater</v>
      </c>
      <c r="T3371" s="9" t="str">
        <f>RIGHT(P3371,LEN(P3371)-SEARCH("/",P3371,1))</f>
        <v>plays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9">
        <f>(((I3372/60)/60/24)+DATE(1970,1,1)+(-5/24))</f>
        <v>42721.124999999993</v>
      </c>
      <c r="K3372">
        <v>1479283285</v>
      </c>
      <c r="L3372" s="19">
        <f>(((K3372/60)/60/24)+DATE(1970,1,1)+(-5/24))</f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5">
        <f>E3372/D3372</f>
        <v>1.1773333333333333</v>
      </c>
      <c r="R3372" s="8">
        <f>E3372/N3372</f>
        <v>67.92307692307692</v>
      </c>
      <c r="S3372" s="9" t="str">
        <f>LEFT(P3372, SEARCH("/",P3372,1)-1)</f>
        <v>theater</v>
      </c>
      <c r="T3372" s="9" t="str">
        <f>RIGHT(P3372,LEN(P3372)-SEARCH("/",P3372,1))</f>
        <v>plays</v>
      </c>
    </row>
    <row r="3373" spans="1:20" ht="30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9">
        <f>(((I3373/60)/60/24)+DATE(1970,1,1)+(-5/24))</f>
        <v>42340.666261574072</v>
      </c>
      <c r="K3373">
        <v>1446670765</v>
      </c>
      <c r="L3373" s="19">
        <f>(((K3373/60)/60/24)+DATE(1970,1,1)+(-5/24))</f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5">
        <f>E3373/D3373</f>
        <v>1.385</v>
      </c>
      <c r="R3373" s="8">
        <f>E3373/N3373</f>
        <v>30.777777777777779</v>
      </c>
      <c r="S3373" s="9" t="str">
        <f>LEFT(P3373, SEARCH("/",P3373,1)-1)</f>
        <v>theater</v>
      </c>
      <c r="T3373" s="9" t="str">
        <f>RIGHT(P3373,LEN(P3373)-SEARCH("/",P3373,1))</f>
        <v>plays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9">
        <f>(((I3374/60)/60/24)+DATE(1970,1,1)+(-5/24))</f>
        <v>41875.999305555553</v>
      </c>
      <c r="K3374">
        <v>1407157756</v>
      </c>
      <c r="L3374" s="19">
        <f>(((K3374/60)/60/24)+DATE(1970,1,1)+(-5/24))</f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5">
        <f>E3374/D3374</f>
        <v>1.0349999999999999</v>
      </c>
      <c r="R3374" s="8">
        <f>E3374/N3374</f>
        <v>38.333333333333336</v>
      </c>
      <c r="S3374" s="9" t="str">
        <f>LEFT(P3374, SEARCH("/",P3374,1)-1)</f>
        <v>theater</v>
      </c>
      <c r="T3374" s="9" t="str">
        <f>RIGHT(P3374,LEN(P3374)-SEARCH("/",P3374,1))</f>
        <v>plays</v>
      </c>
    </row>
    <row r="3375" spans="1:20" ht="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9">
        <f>(((I3375/60)/60/24)+DATE(1970,1,1)+(-5/24))</f>
        <v>42203.458333333336</v>
      </c>
      <c r="K3375">
        <v>1435177840</v>
      </c>
      <c r="L3375" s="19">
        <f>(((K3375/60)/60/24)+DATE(1970,1,1)+(-5/24))</f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5">
        <f>E3375/D3375</f>
        <v>1.0024999999999999</v>
      </c>
      <c r="R3375" s="8">
        <f>E3375/N3375</f>
        <v>66.833333333333329</v>
      </c>
      <c r="S3375" s="9" t="str">
        <f>LEFT(P3375, SEARCH("/",P3375,1)-1)</f>
        <v>theater</v>
      </c>
      <c r="T3375" s="9" t="str">
        <f>RIGHT(P3375,LEN(P3375)-SEARCH("/",P3375,1))</f>
        <v>plays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9">
        <f>(((I3376/60)/60/24)+DATE(1970,1,1)+(-5/24))</f>
        <v>42305.523333333331</v>
      </c>
      <c r="K3376">
        <v>1443461616</v>
      </c>
      <c r="L3376" s="19">
        <f>(((K3376/60)/60/24)+DATE(1970,1,1)+(-5/24))</f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5">
        <f>E3376/D3376</f>
        <v>1.0657142857142856</v>
      </c>
      <c r="R3376" s="8">
        <f>E3376/N3376</f>
        <v>71.730769230769226</v>
      </c>
      <c r="S3376" s="9" t="str">
        <f>LEFT(P3376, SEARCH("/",P3376,1)-1)</f>
        <v>theater</v>
      </c>
      <c r="T3376" s="9" t="str">
        <f>RIGHT(P3376,LEN(P3376)-SEARCH("/",P3376,1))</f>
        <v>plays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9">
        <f>(((I3377/60)/60/24)+DATE(1970,1,1)+(-5/24))</f>
        <v>41777.402465277773</v>
      </c>
      <c r="K3377">
        <v>1399387173</v>
      </c>
      <c r="L3377" s="19">
        <f>(((K3377/60)/60/24)+DATE(1970,1,1)+(-5/24))</f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5">
        <f>E3377/D3377</f>
        <v>1</v>
      </c>
      <c r="R3377" s="8">
        <f>E3377/N3377</f>
        <v>176.47058823529412</v>
      </c>
      <c r="S3377" s="9" t="str">
        <f>LEFT(P3377, SEARCH("/",P3377,1)-1)</f>
        <v>theater</v>
      </c>
      <c r="T3377" s="9" t="str">
        <f>RIGHT(P3377,LEN(P3377)-SEARCH("/",P3377,1))</f>
        <v>plays</v>
      </c>
    </row>
    <row r="3378" spans="1:20" ht="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9">
        <f>(((I3378/60)/60/24)+DATE(1970,1,1)+(-5/24))</f>
        <v>42119.451319444437</v>
      </c>
      <c r="K3378">
        <v>1424796594</v>
      </c>
      <c r="L3378" s="19">
        <f>(((K3378/60)/60/24)+DATE(1970,1,1)+(-5/24))</f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5">
        <f>E3378/D3378</f>
        <v>1.0001249999999999</v>
      </c>
      <c r="R3378" s="8">
        <f>E3378/N3378</f>
        <v>421.10526315789474</v>
      </c>
      <c r="S3378" s="9" t="str">
        <f>LEFT(P3378, SEARCH("/",P3378,1)-1)</f>
        <v>theater</v>
      </c>
      <c r="T3378" s="9" t="str">
        <f>RIGHT(P3378,LEN(P3378)-SEARCH("/",P3378,1))</f>
        <v>plays</v>
      </c>
    </row>
    <row r="3379" spans="1:20" ht="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9">
        <f>(((I3379/60)/60/24)+DATE(1970,1,1)+(-5/24))</f>
        <v>42083.49722222222</v>
      </c>
      <c r="K3379">
        <v>1424280899</v>
      </c>
      <c r="L3379" s="19">
        <f>(((K3379/60)/60/24)+DATE(1970,1,1)+(-5/24))</f>
        <v>42053.524293981485</v>
      </c>
      <c r="M3379" t="b">
        <v>0</v>
      </c>
      <c r="N3379">
        <v>77</v>
      </c>
      <c r="O3379" t="b">
        <v>1</v>
      </c>
      <c r="P3379" t="s">
        <v>8271</v>
      </c>
      <c r="Q3379" s="5">
        <f>E3379/D3379</f>
        <v>1.0105</v>
      </c>
      <c r="R3379" s="8">
        <f>E3379/N3379</f>
        <v>104.98701298701299</v>
      </c>
      <c r="S3379" s="9" t="str">
        <f>LEFT(P3379, SEARCH("/",P3379,1)-1)</f>
        <v>theater</v>
      </c>
      <c r="T3379" s="9" t="str">
        <f>RIGHT(P3379,LEN(P3379)-SEARCH("/",P3379,1))</f>
        <v>plays</v>
      </c>
    </row>
    <row r="3380" spans="1:20" ht="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9">
        <f>(((I3380/60)/60/24)+DATE(1970,1,1)+(-5/24))</f>
        <v>41882.338888888888</v>
      </c>
      <c r="K3380">
        <v>1407400306</v>
      </c>
      <c r="L3380" s="19">
        <f>(((K3380/60)/60/24)+DATE(1970,1,1)+(-5/24))</f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5">
        <f>E3380/D3380</f>
        <v>1.0763636363636364</v>
      </c>
      <c r="R3380" s="8">
        <f>E3380/N3380</f>
        <v>28.19047619047619</v>
      </c>
      <c r="S3380" s="9" t="str">
        <f>LEFT(P3380, SEARCH("/",P3380,1)-1)</f>
        <v>theater</v>
      </c>
      <c r="T3380" s="9" t="str">
        <f>RIGHT(P3380,LEN(P3380)-SEARCH("/",P3380,1))</f>
        <v>plays</v>
      </c>
    </row>
    <row r="3381" spans="1:20" ht="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9">
        <f>(((I3381/60)/60/24)+DATE(1970,1,1)+(-5/24))</f>
        <v>42242.749999999993</v>
      </c>
      <c r="K3381">
        <v>1439122800</v>
      </c>
      <c r="L3381" s="19">
        <f>(((K3381/60)/60/24)+DATE(1970,1,1)+(-5/24))</f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5">
        <f>E3381/D3381</f>
        <v>1.0365</v>
      </c>
      <c r="R3381" s="8">
        <f>E3381/N3381</f>
        <v>54.55263157894737</v>
      </c>
      <c r="S3381" s="9" t="str">
        <f>LEFT(P3381, SEARCH("/",P3381,1)-1)</f>
        <v>theater</v>
      </c>
      <c r="T3381" s="9" t="str">
        <f>RIGHT(P3381,LEN(P3381)-SEARCH("/",P3381,1))</f>
        <v>plays</v>
      </c>
    </row>
    <row r="3382" spans="1:20" ht="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9">
        <f>(((I3382/60)/60/24)+DATE(1970,1,1)+(-5/24))</f>
        <v>41972.786782407398</v>
      </c>
      <c r="K3382">
        <v>1414277578</v>
      </c>
      <c r="L3382" s="19">
        <f>(((K3382/60)/60/24)+DATE(1970,1,1)+(-5/24))</f>
        <v>41937.745115740734</v>
      </c>
      <c r="M3382" t="b">
        <v>0</v>
      </c>
      <c r="N3382">
        <v>28</v>
      </c>
      <c r="O3382" t="b">
        <v>1</v>
      </c>
      <c r="P3382" t="s">
        <v>8271</v>
      </c>
      <c r="Q3382" s="5">
        <f>E3382/D3382</f>
        <v>1.0443333333333333</v>
      </c>
      <c r="R3382" s="8">
        <f>E3382/N3382</f>
        <v>111.89285714285714</v>
      </c>
      <c r="S3382" s="9" t="str">
        <f>LEFT(P3382, SEARCH("/",P3382,1)-1)</f>
        <v>theater</v>
      </c>
      <c r="T3382" s="9" t="str">
        <f>RIGHT(P3382,LEN(P3382)-SEARCH("/",P3382,1))</f>
        <v>plays</v>
      </c>
    </row>
    <row r="3383" spans="1:20" ht="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9">
        <f>(((I3383/60)/60/24)+DATE(1970,1,1)+(-5/24))</f>
        <v>42073.934988425921</v>
      </c>
      <c r="K3383">
        <v>1423455983</v>
      </c>
      <c r="L3383" s="19">
        <f>(((K3383/60)/60/24)+DATE(1970,1,1)+(-5/24))</f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5">
        <f>E3383/D3383</f>
        <v>1.0225</v>
      </c>
      <c r="R3383" s="8">
        <f>E3383/N3383</f>
        <v>85.208333333333329</v>
      </c>
      <c r="S3383" s="9" t="str">
        <f>LEFT(P3383, SEARCH("/",P3383,1)-1)</f>
        <v>theater</v>
      </c>
      <c r="T3383" s="9" t="str">
        <f>RIGHT(P3383,LEN(P3383)-SEARCH("/",P3383,1))</f>
        <v>plays</v>
      </c>
    </row>
    <row r="3384" spans="1:20" ht="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9">
        <f>(((I3384/60)/60/24)+DATE(1970,1,1)+(-5/24))</f>
        <v>42583.749305555553</v>
      </c>
      <c r="K3384">
        <v>1467973256</v>
      </c>
      <c r="L3384" s="19">
        <f>(((K3384/60)/60/24)+DATE(1970,1,1)+(-5/24))</f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5">
        <f>E3384/D3384</f>
        <v>1.0074285714285713</v>
      </c>
      <c r="R3384" s="8">
        <f>E3384/N3384</f>
        <v>76.652173913043484</v>
      </c>
      <c r="S3384" s="9" t="str">
        <f>LEFT(P3384, SEARCH("/",P3384,1)-1)</f>
        <v>theater</v>
      </c>
      <c r="T3384" s="9" t="str">
        <f>RIGHT(P3384,LEN(P3384)-SEARCH("/",P3384,1))</f>
        <v>plays</v>
      </c>
    </row>
    <row r="3385" spans="1:20" ht="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9">
        <f>(((I3385/60)/60/24)+DATE(1970,1,1)+(-5/24))</f>
        <v>42544.574305555558</v>
      </c>
      <c r="K3385">
        <v>1464979620</v>
      </c>
      <c r="L3385" s="19">
        <f>(((K3385/60)/60/24)+DATE(1970,1,1)+(-5/24))</f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5">
        <f>E3385/D3385</f>
        <v>1.1171428571428572</v>
      </c>
      <c r="R3385" s="8">
        <f>E3385/N3385</f>
        <v>65.166666666666671</v>
      </c>
      <c r="S3385" s="9" t="str">
        <f>LEFT(P3385, SEARCH("/",P3385,1)-1)</f>
        <v>theater</v>
      </c>
      <c r="T3385" s="9" t="str">
        <f>RIGHT(P3385,LEN(P3385)-SEARCH("/",P3385,1))</f>
        <v>plays</v>
      </c>
    </row>
    <row r="3386" spans="1:20" ht="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9">
        <f>(((I3386/60)/60/24)+DATE(1970,1,1)+(-5/24))</f>
        <v>42328.916666666664</v>
      </c>
      <c r="K3386">
        <v>1444874768</v>
      </c>
      <c r="L3386" s="19">
        <f>(((K3386/60)/60/24)+DATE(1970,1,1)+(-5/24))</f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5">
        <f>E3386/D3386</f>
        <v>1.0001100000000001</v>
      </c>
      <c r="R3386" s="8">
        <f>E3386/N3386</f>
        <v>93.760312499999998</v>
      </c>
      <c r="S3386" s="9" t="str">
        <f>LEFT(P3386, SEARCH("/",P3386,1)-1)</f>
        <v>theater</v>
      </c>
      <c r="T3386" s="9" t="str">
        <f>RIGHT(P3386,LEN(P3386)-SEARCH("/",P3386,1))</f>
        <v>plays</v>
      </c>
    </row>
    <row r="3387" spans="1:20" ht="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9">
        <f>(((I3387/60)/60/24)+DATE(1970,1,1)+(-5/24))</f>
        <v>41983.659166666665</v>
      </c>
      <c r="K3387">
        <v>1415652552</v>
      </c>
      <c r="L3387" s="19">
        <f>(((K3387/60)/60/24)+DATE(1970,1,1)+(-5/24))</f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5">
        <f>E3387/D3387</f>
        <v>1</v>
      </c>
      <c r="R3387" s="8">
        <f>E3387/N3387</f>
        <v>133.33333333333334</v>
      </c>
      <c r="S3387" s="9" t="str">
        <f>LEFT(P3387, SEARCH("/",P3387,1)-1)</f>
        <v>theater</v>
      </c>
      <c r="T3387" s="9" t="str">
        <f>RIGHT(P3387,LEN(P3387)-SEARCH("/",P3387,1))</f>
        <v>plays</v>
      </c>
    </row>
    <row r="3388" spans="1:20" ht="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9">
        <f>(((I3388/60)/60/24)+DATE(1970,1,1)+(-5/24))</f>
        <v>41976.436412037037</v>
      </c>
      <c r="K3388">
        <v>1415028506</v>
      </c>
      <c r="L3388" s="19">
        <f>(((K3388/60)/60/24)+DATE(1970,1,1)+(-5/24))</f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5">
        <f>E3388/D3388</f>
        <v>1.05</v>
      </c>
      <c r="R3388" s="8">
        <f>E3388/N3388</f>
        <v>51.219512195121951</v>
      </c>
      <c r="S3388" s="9" t="str">
        <f>LEFT(P3388, SEARCH("/",P3388,1)-1)</f>
        <v>theater</v>
      </c>
      <c r="T3388" s="9" t="str">
        <f>RIGHT(P3388,LEN(P3388)-SEARCH("/",P3388,1))</f>
        <v>plays</v>
      </c>
    </row>
    <row r="3389" spans="1:20" ht="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9">
        <f>(((I3389/60)/60/24)+DATE(1970,1,1)+(-5/24))</f>
        <v>41987.554259259261</v>
      </c>
      <c r="K3389">
        <v>1415125088</v>
      </c>
      <c r="L3389" s="19">
        <f>(((K3389/60)/60/24)+DATE(1970,1,1)+(-5/24))</f>
        <v>41947.554259259254</v>
      </c>
      <c r="M3389" t="b">
        <v>0</v>
      </c>
      <c r="N3389">
        <v>35</v>
      </c>
      <c r="O3389" t="b">
        <v>1</v>
      </c>
      <c r="P3389" t="s">
        <v>8271</v>
      </c>
      <c r="Q3389" s="5">
        <f>E3389/D3389</f>
        <v>1.1686666666666667</v>
      </c>
      <c r="R3389" s="8">
        <f>E3389/N3389</f>
        <v>100.17142857142858</v>
      </c>
      <c r="S3389" s="9" t="str">
        <f>LEFT(P3389, SEARCH("/",P3389,1)-1)</f>
        <v>theater</v>
      </c>
      <c r="T3389" s="9" t="str">
        <f>RIGHT(P3389,LEN(P3389)-SEARCH("/",P3389,1))</f>
        <v>plays</v>
      </c>
    </row>
    <row r="3390" spans="1:20" ht="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9">
        <f>(((I3390/60)/60/24)+DATE(1970,1,1)+(-5/24))</f>
        <v>42173.252789351849</v>
      </c>
      <c r="K3390">
        <v>1432033441</v>
      </c>
      <c r="L3390" s="19">
        <f>(((K3390/60)/60/24)+DATE(1970,1,1)+(-5/24))</f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5">
        <f>E3390/D3390</f>
        <v>1.038</v>
      </c>
      <c r="R3390" s="8">
        <f>E3390/N3390</f>
        <v>34.6</v>
      </c>
      <c r="S3390" s="9" t="str">
        <f>LEFT(P3390, SEARCH("/",P3390,1)-1)</f>
        <v>theater</v>
      </c>
      <c r="T3390" s="9" t="str">
        <f>RIGHT(P3390,LEN(P3390)-SEARCH("/",P3390,1))</f>
        <v>plays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9">
        <f>(((I3391/60)/60/24)+DATE(1970,1,1)+(-5/24))</f>
        <v>42524.355115740742</v>
      </c>
      <c r="K3391">
        <v>1462368682</v>
      </c>
      <c r="L3391" s="19">
        <f>(((K3391/60)/60/24)+DATE(1970,1,1)+(-5/24))</f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5">
        <f>E3391/D3391</f>
        <v>1.145</v>
      </c>
      <c r="R3391" s="8">
        <f>E3391/N3391</f>
        <v>184.67741935483872</v>
      </c>
      <c r="S3391" s="9" t="str">
        <f>LEFT(P3391, SEARCH("/",P3391,1)-1)</f>
        <v>theater</v>
      </c>
      <c r="T3391" s="9" t="str">
        <f>RIGHT(P3391,LEN(P3391)-SEARCH("/",P3391,1))</f>
        <v>plays</v>
      </c>
    </row>
    <row r="3392" spans="1:20" ht="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9">
        <f>(((I3392/60)/60/24)+DATE(1970,1,1)+(-5/24))</f>
        <v>41830.56649305555</v>
      </c>
      <c r="K3392">
        <v>1403721345</v>
      </c>
      <c r="L3392" s="19">
        <f>(((K3392/60)/60/24)+DATE(1970,1,1)+(-5/24))</f>
        <v>41815.56649305555</v>
      </c>
      <c r="M3392" t="b">
        <v>0</v>
      </c>
      <c r="N3392">
        <v>22</v>
      </c>
      <c r="O3392" t="b">
        <v>1</v>
      </c>
      <c r="P3392" t="s">
        <v>8271</v>
      </c>
      <c r="Q3392" s="5">
        <f>E3392/D3392</f>
        <v>1.024</v>
      </c>
      <c r="R3392" s="8">
        <f>E3392/N3392</f>
        <v>69.818181818181813</v>
      </c>
      <c r="S3392" s="9" t="str">
        <f>LEFT(P3392, SEARCH("/",P3392,1)-1)</f>
        <v>theater</v>
      </c>
      <c r="T3392" s="9" t="str">
        <f>RIGHT(P3392,LEN(P3392)-SEARCH("/",P3392,1))</f>
        <v>plays</v>
      </c>
    </row>
    <row r="3393" spans="1:20" ht="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9">
        <f>(((I3393/60)/60/24)+DATE(1970,1,1)+(-5/24))</f>
        <v>41859.727777777778</v>
      </c>
      <c r="K3393">
        <v>1404997548</v>
      </c>
      <c r="L3393" s="19">
        <f>(((K3393/60)/60/24)+DATE(1970,1,1)+(-5/24))</f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5">
        <f>E3393/D3393</f>
        <v>2.23</v>
      </c>
      <c r="R3393" s="8">
        <f>E3393/N3393</f>
        <v>61.944444444444443</v>
      </c>
      <c r="S3393" s="9" t="str">
        <f>LEFT(P3393, SEARCH("/",P3393,1)-1)</f>
        <v>theater</v>
      </c>
      <c r="T3393" s="9" t="str">
        <f>RIGHT(P3393,LEN(P3393)-SEARCH("/",P3393,1))</f>
        <v>plays</v>
      </c>
    </row>
    <row r="3394" spans="1:20" ht="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9">
        <f>(((I3394/60)/60/24)+DATE(1970,1,1)+(-5/24))</f>
        <v>42496.63721064815</v>
      </c>
      <c r="K3394">
        <v>1458245855</v>
      </c>
      <c r="L3394" s="19">
        <f>(((K3394/60)/60/24)+DATE(1970,1,1)+(-5/24))</f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5">
        <f>E3394/D3394</f>
        <v>1</v>
      </c>
      <c r="R3394" s="8">
        <f>E3394/N3394</f>
        <v>41.666666666666664</v>
      </c>
      <c r="S3394" s="9" t="str">
        <f>LEFT(P3394, SEARCH("/",P3394,1)-1)</f>
        <v>theater</v>
      </c>
      <c r="T3394" s="9" t="str">
        <f>RIGHT(P3394,LEN(P3394)-SEARCH("/",P3394,1))</f>
        <v>plays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9">
        <f>(((I3395/60)/60/24)+DATE(1970,1,1)+(-5/24))</f>
        <v>41948.823611111111</v>
      </c>
      <c r="K3395">
        <v>1413065230</v>
      </c>
      <c r="L3395" s="19">
        <f>(((K3395/60)/60/24)+DATE(1970,1,1)+(-5/24))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5">
        <f>E3395/D3395</f>
        <v>1.0580000000000001</v>
      </c>
      <c r="R3395" s="8">
        <f>E3395/N3395</f>
        <v>36.06818181818182</v>
      </c>
      <c r="S3395" s="9" t="str">
        <f>LEFT(P3395, SEARCH("/",P3395,1)-1)</f>
        <v>theater</v>
      </c>
      <c r="T3395" s="9" t="str">
        <f>RIGHT(P3395,LEN(P3395)-SEARCH("/",P3395,1))</f>
        <v>plays</v>
      </c>
    </row>
    <row r="3396" spans="1:20" ht="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9">
        <f>(((I3396/60)/60/24)+DATE(1970,1,1)+(-5/24))</f>
        <v>41847.387094907404</v>
      </c>
      <c r="K3396">
        <v>1403878645</v>
      </c>
      <c r="L3396" s="19">
        <f>(((K3396/60)/60/24)+DATE(1970,1,1)+(-5/24))</f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5">
        <f>E3396/D3396</f>
        <v>1.4236363636363636</v>
      </c>
      <c r="R3396" s="8">
        <f>E3396/N3396</f>
        <v>29</v>
      </c>
      <c r="S3396" s="9" t="str">
        <f>LEFT(P3396, SEARCH("/",P3396,1)-1)</f>
        <v>theater</v>
      </c>
      <c r="T3396" s="9" t="str">
        <f>RIGHT(P3396,LEN(P3396)-SEARCH("/",P3396,1))</f>
        <v>plays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9">
        <f>(((I3397/60)/60/24)+DATE(1970,1,1)+(-5/24))</f>
        <v>42154.548611111109</v>
      </c>
      <c r="K3397">
        <v>1431795944</v>
      </c>
      <c r="L3397" s="19">
        <f>(((K3397/60)/60/24)+DATE(1970,1,1)+(-5/24))</f>
        <v>42140.503981481481</v>
      </c>
      <c r="M3397" t="b">
        <v>0</v>
      </c>
      <c r="N3397">
        <v>38</v>
      </c>
      <c r="O3397" t="b">
        <v>1</v>
      </c>
      <c r="P3397" t="s">
        <v>8271</v>
      </c>
      <c r="Q3397" s="5">
        <f>E3397/D3397</f>
        <v>1.84</v>
      </c>
      <c r="R3397" s="8">
        <f>E3397/N3397</f>
        <v>24.210526315789473</v>
      </c>
      <c r="S3397" s="9" t="str">
        <f>LEFT(P3397, SEARCH("/",P3397,1)-1)</f>
        <v>theater</v>
      </c>
      <c r="T3397" s="9" t="str">
        <f>RIGHT(P3397,LEN(P3397)-SEARCH("/",P3397,1))</f>
        <v>plays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9">
        <f>(((I3398/60)/60/24)+DATE(1970,1,1)+(-5/24))</f>
        <v>41790.957638888889</v>
      </c>
      <c r="K3398">
        <v>1399286589</v>
      </c>
      <c r="L3398" s="19">
        <f>(((K3398/60)/60/24)+DATE(1970,1,1)+(-5/24))</f>
        <v>41764.238298611104</v>
      </c>
      <c r="M3398" t="b">
        <v>0</v>
      </c>
      <c r="N3398">
        <v>28</v>
      </c>
      <c r="O3398" t="b">
        <v>1</v>
      </c>
      <c r="P3398" t="s">
        <v>8271</v>
      </c>
      <c r="Q3398" s="5">
        <f>E3398/D3398</f>
        <v>1.0433333333333332</v>
      </c>
      <c r="R3398" s="8">
        <f>E3398/N3398</f>
        <v>55.892857142857146</v>
      </c>
      <c r="S3398" s="9" t="str">
        <f>LEFT(P3398, SEARCH("/",P3398,1)-1)</f>
        <v>theater</v>
      </c>
      <c r="T3398" s="9" t="str">
        <f>RIGHT(P3398,LEN(P3398)-SEARCH("/",P3398,1))</f>
        <v>plays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9">
        <f>(((I3399/60)/60/24)+DATE(1970,1,1)+(-5/24))</f>
        <v>42418.708333333336</v>
      </c>
      <c r="K3399">
        <v>1452338929</v>
      </c>
      <c r="L3399" s="19">
        <f>(((K3399/60)/60/24)+DATE(1970,1,1)+(-5/24))</f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5">
        <f>E3399/D3399</f>
        <v>1.1200000000000001</v>
      </c>
      <c r="R3399" s="8">
        <f>E3399/N3399</f>
        <v>11.666666666666666</v>
      </c>
      <c r="S3399" s="9" t="str">
        <f>LEFT(P3399, SEARCH("/",P3399,1)-1)</f>
        <v>theater</v>
      </c>
      <c r="T3399" s="9" t="str">
        <f>RIGHT(P3399,LEN(P3399)-SEARCH("/",P3399,1))</f>
        <v>plays</v>
      </c>
    </row>
    <row r="3400" spans="1:20" ht="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9">
        <f>(((I3400/60)/60/24)+DATE(1970,1,1)+(-5/24))</f>
        <v>41964.499999999993</v>
      </c>
      <c r="K3400">
        <v>1414605776</v>
      </c>
      <c r="L3400" s="19">
        <f>(((K3400/60)/60/24)+DATE(1970,1,1)+(-5/24))</f>
        <v>41941.543703703705</v>
      </c>
      <c r="M3400" t="b">
        <v>0</v>
      </c>
      <c r="N3400">
        <v>65</v>
      </c>
      <c r="O3400" t="b">
        <v>1</v>
      </c>
      <c r="P3400" t="s">
        <v>8271</v>
      </c>
      <c r="Q3400" s="5">
        <f>E3400/D3400</f>
        <v>1.1107499999999999</v>
      </c>
      <c r="R3400" s="8">
        <f>E3400/N3400</f>
        <v>68.353846153846149</v>
      </c>
      <c r="S3400" s="9" t="str">
        <f>LEFT(P3400, SEARCH("/",P3400,1)-1)</f>
        <v>theater</v>
      </c>
      <c r="T3400" s="9" t="str">
        <f>RIGHT(P3400,LEN(P3400)-SEARCH("/",P3400,1))</f>
        <v>plays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9">
        <f>(((I3401/60)/60/24)+DATE(1970,1,1)+(-5/24))</f>
        <v>42056.712094907409</v>
      </c>
      <c r="K3401">
        <v>1421964325</v>
      </c>
      <c r="L3401" s="19">
        <f>(((K3401/60)/60/24)+DATE(1970,1,1)+(-5/24))</f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5">
        <f>E3401/D3401</f>
        <v>1.0375000000000001</v>
      </c>
      <c r="R3401" s="8">
        <f>E3401/N3401</f>
        <v>27.065217391304348</v>
      </c>
      <c r="S3401" s="9" t="str">
        <f>LEFT(P3401, SEARCH("/",P3401,1)-1)</f>
        <v>theater</v>
      </c>
      <c r="T3401" s="9" t="str">
        <f>RIGHT(P3401,LEN(P3401)-SEARCH("/",P3401,1))</f>
        <v>plays</v>
      </c>
    </row>
    <row r="3402" spans="1:20" ht="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9">
        <f>(((I3402/60)/60/24)+DATE(1970,1,1)+(-5/24))</f>
        <v>41879.745532407404</v>
      </c>
      <c r="K3402">
        <v>1405378414</v>
      </c>
      <c r="L3402" s="19">
        <f>(((K3402/60)/60/24)+DATE(1970,1,1)+(-5/24))</f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5">
        <f>E3402/D3402</f>
        <v>1.0041</v>
      </c>
      <c r="R3402" s="8">
        <f>E3402/N3402</f>
        <v>118.12941176470588</v>
      </c>
      <c r="S3402" s="9" t="str">
        <f>LEFT(P3402, SEARCH("/",P3402,1)-1)</f>
        <v>theater</v>
      </c>
      <c r="T3402" s="9" t="str">
        <f>RIGHT(P3402,LEN(P3402)-SEARCH("/",P3402,1))</f>
        <v>plays</v>
      </c>
    </row>
    <row r="3403" spans="1:20" ht="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9">
        <f>(((I3403/60)/60/24)+DATE(1970,1,1)+(-5/24))</f>
        <v>42223.5155787037</v>
      </c>
      <c r="K3403">
        <v>1436376146</v>
      </c>
      <c r="L3403" s="19">
        <f>(((K3403/60)/60/24)+DATE(1970,1,1)+(-5/24))</f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5">
        <f>E3403/D3403</f>
        <v>1.0186206896551724</v>
      </c>
      <c r="R3403" s="8">
        <f>E3403/N3403</f>
        <v>44.757575757575758</v>
      </c>
      <c r="S3403" s="9" t="str">
        <f>LEFT(P3403, SEARCH("/",P3403,1)-1)</f>
        <v>theater</v>
      </c>
      <c r="T3403" s="9" t="str">
        <f>RIGHT(P3403,LEN(P3403)-SEARCH("/",P3403,1))</f>
        <v>plays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9">
        <f>(((I3404/60)/60/24)+DATE(1970,1,1)+(-5/24))</f>
        <v>42319.896527777775</v>
      </c>
      <c r="K3404">
        <v>1444747843</v>
      </c>
      <c r="L3404" s="19">
        <f>(((K3404/60)/60/24)+DATE(1970,1,1)+(-5/24))</f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5">
        <f>E3404/D3404</f>
        <v>1.0976666666666666</v>
      </c>
      <c r="R3404" s="8">
        <f>E3404/N3404</f>
        <v>99.787878787878782</v>
      </c>
      <c r="S3404" s="9" t="str">
        <f>LEFT(P3404, SEARCH("/",P3404,1)-1)</f>
        <v>theater</v>
      </c>
      <c r="T3404" s="9" t="str">
        <f>RIGHT(P3404,LEN(P3404)-SEARCH("/",P3404,1))</f>
        <v>plays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9">
        <f>(((I3405/60)/60/24)+DATE(1970,1,1)+(-5/24))</f>
        <v>42180.253749999996</v>
      </c>
      <c r="K3405">
        <v>1432638324</v>
      </c>
      <c r="L3405" s="19">
        <f>(((K3405/60)/60/24)+DATE(1970,1,1)+(-5/24))</f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5">
        <f>E3405/D3405</f>
        <v>1</v>
      </c>
      <c r="R3405" s="8">
        <f>E3405/N3405</f>
        <v>117.64705882352941</v>
      </c>
      <c r="S3405" s="9" t="str">
        <f>LEFT(P3405, SEARCH("/",P3405,1)-1)</f>
        <v>theater</v>
      </c>
      <c r="T3405" s="9" t="str">
        <f>RIGHT(P3405,LEN(P3405)-SEARCH("/",P3405,1))</f>
        <v>plays</v>
      </c>
    </row>
    <row r="3406" spans="1:20" ht="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9">
        <f>(((I3406/60)/60/24)+DATE(1970,1,1)+(-5/24))</f>
        <v>42172.295162037037</v>
      </c>
      <c r="K3406">
        <v>1432814702</v>
      </c>
      <c r="L3406" s="19">
        <f>(((K3406/60)/60/24)+DATE(1970,1,1)+(-5/24))</f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5">
        <f>E3406/D3406</f>
        <v>1.22</v>
      </c>
      <c r="R3406" s="8">
        <f>E3406/N3406</f>
        <v>203.33333333333334</v>
      </c>
      <c r="S3406" s="9" t="str">
        <f>LEFT(P3406, SEARCH("/",P3406,1)-1)</f>
        <v>theater</v>
      </c>
      <c r="T3406" s="9" t="str">
        <f>RIGHT(P3406,LEN(P3406)-SEARCH("/",P3406,1))</f>
        <v>plays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9">
        <f>(((I3407/60)/60/24)+DATE(1970,1,1)+(-5/24))</f>
        <v>42430.790972222218</v>
      </c>
      <c r="K3407">
        <v>1455063886</v>
      </c>
      <c r="L3407" s="19">
        <f>(((K3407/60)/60/24)+DATE(1970,1,1)+(-5/24))</f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5">
        <f>E3407/D3407</f>
        <v>1.3757142857142857</v>
      </c>
      <c r="R3407" s="8">
        <f>E3407/N3407</f>
        <v>28.323529411764707</v>
      </c>
      <c r="S3407" s="9" t="str">
        <f>LEFT(P3407, SEARCH("/",P3407,1)-1)</f>
        <v>theater</v>
      </c>
      <c r="T3407" s="9" t="str">
        <f>RIGHT(P3407,LEN(P3407)-SEARCH("/",P3407,1))</f>
        <v>plays</v>
      </c>
    </row>
    <row r="3408" spans="1:20" ht="30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9">
        <f>(((I3408/60)/60/24)+DATE(1970,1,1)+(-5/24))</f>
        <v>41836.284444444442</v>
      </c>
      <c r="K3408">
        <v>1401623376</v>
      </c>
      <c r="L3408" s="19">
        <f>(((K3408/60)/60/24)+DATE(1970,1,1)+(-5/24))</f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5">
        <f>E3408/D3408</f>
        <v>1.0031000000000001</v>
      </c>
      <c r="R3408" s="8">
        <f>E3408/N3408</f>
        <v>110.23076923076923</v>
      </c>
      <c r="S3408" s="9" t="str">
        <f>LEFT(P3408, SEARCH("/",P3408,1)-1)</f>
        <v>theater</v>
      </c>
      <c r="T3408" s="9" t="str">
        <f>RIGHT(P3408,LEN(P3408)-SEARCH("/",P3408,1))</f>
        <v>plays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9">
        <f>(((I3409/60)/60/24)+DATE(1970,1,1)+(-5/24))</f>
        <v>41826.21399305555</v>
      </c>
      <c r="K3409">
        <v>1402049289</v>
      </c>
      <c r="L3409" s="19">
        <f>(((K3409/60)/60/24)+DATE(1970,1,1)+(-5/24))</f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5">
        <f>E3409/D3409</f>
        <v>1.071</v>
      </c>
      <c r="R3409" s="8">
        <f>E3409/N3409</f>
        <v>31.970149253731343</v>
      </c>
      <c r="S3409" s="9" t="str">
        <f>LEFT(P3409, SEARCH("/",P3409,1)-1)</f>
        <v>theater</v>
      </c>
      <c r="T3409" s="9" t="str">
        <f>RIGHT(P3409,LEN(P3409)-SEARCH("/",P3409,1))</f>
        <v>plays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9">
        <f>(((I3410/60)/60/24)+DATE(1970,1,1)+(-5/24))</f>
        <v>41838.78361111111</v>
      </c>
      <c r="K3410">
        <v>1403135304</v>
      </c>
      <c r="L3410" s="19">
        <f>(((K3410/60)/60/24)+DATE(1970,1,1)+(-5/24))</f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5">
        <f>E3410/D3410</f>
        <v>2.11</v>
      </c>
      <c r="R3410" s="8">
        <f>E3410/N3410</f>
        <v>58.611111111111114</v>
      </c>
      <c r="S3410" s="9" t="str">
        <f>LEFT(P3410, SEARCH("/",P3410,1)-1)</f>
        <v>theater</v>
      </c>
      <c r="T3410" s="9" t="str">
        <f>RIGHT(P3410,LEN(P3410)-SEARCH("/",P3410,1))</f>
        <v>plays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9">
        <f>(((I3411/60)/60/24)+DATE(1970,1,1)+(-5/24))</f>
        <v>42582.665277777771</v>
      </c>
      <c r="K3411">
        <v>1466710358</v>
      </c>
      <c r="L3411" s="19">
        <f>(((K3411/60)/60/24)+DATE(1970,1,1)+(-5/24))</f>
        <v>42544.605995370373</v>
      </c>
      <c r="M3411" t="b">
        <v>0</v>
      </c>
      <c r="N3411">
        <v>21</v>
      </c>
      <c r="O3411" t="b">
        <v>1</v>
      </c>
      <c r="P3411" t="s">
        <v>8271</v>
      </c>
      <c r="Q3411" s="5">
        <f>E3411/D3411</f>
        <v>1.236</v>
      </c>
      <c r="R3411" s="8">
        <f>E3411/N3411</f>
        <v>29.428571428571427</v>
      </c>
      <c r="S3411" s="9" t="str">
        <f>LEFT(P3411, SEARCH("/",P3411,1)-1)</f>
        <v>theater</v>
      </c>
      <c r="T3411" s="9" t="str">
        <f>RIGHT(P3411,LEN(P3411)-SEARCH("/",P3411,1))</f>
        <v>plays</v>
      </c>
    </row>
    <row r="3412" spans="1:20" ht="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9">
        <f>(((I3412/60)/60/24)+DATE(1970,1,1)+(-5/24))</f>
        <v>42527.083333333336</v>
      </c>
      <c r="K3412">
        <v>1462841990</v>
      </c>
      <c r="L3412" s="19">
        <f>(((K3412/60)/60/24)+DATE(1970,1,1)+(-5/24))</f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5">
        <f>E3412/D3412</f>
        <v>1.085</v>
      </c>
      <c r="R3412" s="8">
        <f>E3412/N3412</f>
        <v>81.375</v>
      </c>
      <c r="S3412" s="9" t="str">
        <f>LEFT(P3412, SEARCH("/",P3412,1)-1)</f>
        <v>theater</v>
      </c>
      <c r="T3412" s="9" t="str">
        <f>RIGHT(P3412,LEN(P3412)-SEARCH("/",P3412,1))</f>
        <v>plays</v>
      </c>
    </row>
    <row r="3413" spans="1:20" ht="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9">
        <f>(((I3413/60)/60/24)+DATE(1970,1,1)+(-5/24))</f>
        <v>42284.814490740733</v>
      </c>
      <c r="K3413">
        <v>1442536372</v>
      </c>
      <c r="L3413" s="19">
        <f>(((K3413/60)/60/24)+DATE(1970,1,1)+(-5/24))</f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5">
        <f>E3413/D3413</f>
        <v>1.0356666666666667</v>
      </c>
      <c r="R3413" s="8">
        <f>E3413/N3413</f>
        <v>199.16666666666666</v>
      </c>
      <c r="S3413" s="9" t="str">
        <f>LEFT(P3413, SEARCH("/",P3413,1)-1)</f>
        <v>theater</v>
      </c>
      <c r="T3413" s="9" t="str">
        <f>RIGHT(P3413,LEN(P3413)-SEARCH("/",P3413,1))</f>
        <v>plays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9">
        <f>(((I3414/60)/60/24)+DATE(1970,1,1)+(-5/24))</f>
        <v>41909.750717592593</v>
      </c>
      <c r="K3414">
        <v>1409266862</v>
      </c>
      <c r="L3414" s="19">
        <f>(((K3414/60)/60/24)+DATE(1970,1,1)+(-5/24))</f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5">
        <f>E3414/D3414</f>
        <v>1</v>
      </c>
      <c r="R3414" s="8">
        <f>E3414/N3414</f>
        <v>115.38461538461539</v>
      </c>
      <c r="S3414" s="9" t="str">
        <f>LEFT(P3414, SEARCH("/",P3414,1)-1)</f>
        <v>theater</v>
      </c>
      <c r="T3414" s="9" t="str">
        <f>RIGHT(P3414,LEN(P3414)-SEARCH("/",P3414,1))</f>
        <v>plays</v>
      </c>
    </row>
    <row r="3415" spans="1:20" ht="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9">
        <f>(((I3415/60)/60/24)+DATE(1970,1,1)+(-5/24))</f>
        <v>42062.999305555553</v>
      </c>
      <c r="K3415">
        <v>1424280938</v>
      </c>
      <c r="L3415" s="19">
        <f>(((K3415/60)/60/24)+DATE(1970,1,1)+(-5/24))</f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5">
        <f>E3415/D3415</f>
        <v>1.3</v>
      </c>
      <c r="R3415" s="8">
        <f>E3415/N3415</f>
        <v>46.428571428571431</v>
      </c>
      <c r="S3415" s="9" t="str">
        <f>LEFT(P3415, SEARCH("/",P3415,1)-1)</f>
        <v>theater</v>
      </c>
      <c r="T3415" s="9" t="str">
        <f>RIGHT(P3415,LEN(P3415)-SEARCH("/",P3415,1))</f>
        <v>plays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9">
        <f>(((I3416/60)/60/24)+DATE(1970,1,1)+(-5/24))</f>
        <v>42705.124305555553</v>
      </c>
      <c r="K3416">
        <v>1478030325</v>
      </c>
      <c r="L3416" s="19">
        <f>(((K3416/60)/60/24)+DATE(1970,1,1)+(-5/24))</f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5">
        <f>E3416/D3416</f>
        <v>1.0349999999999999</v>
      </c>
      <c r="R3416" s="8">
        <f>E3416/N3416</f>
        <v>70.568181818181813</v>
      </c>
      <c r="S3416" s="9" t="str">
        <f>LEFT(P3416, SEARCH("/",P3416,1)-1)</f>
        <v>theater</v>
      </c>
      <c r="T3416" s="9" t="str">
        <f>RIGHT(P3416,LEN(P3416)-SEARCH("/",P3416,1))</f>
        <v>plays</v>
      </c>
    </row>
    <row r="3417" spans="1:20" ht="30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9">
        <f>(((I3417/60)/60/24)+DATE(1970,1,1)+(-5/24))</f>
        <v>42477.770833333336</v>
      </c>
      <c r="K3417">
        <v>1459999656</v>
      </c>
      <c r="L3417" s="19">
        <f>(((K3417/60)/60/24)+DATE(1970,1,1)+(-5/24))</f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5">
        <f>E3417/D3417</f>
        <v>1</v>
      </c>
      <c r="R3417" s="8">
        <f>E3417/N3417</f>
        <v>22.222222222222221</v>
      </c>
      <c r="S3417" s="9" t="str">
        <f>LEFT(P3417, SEARCH("/",P3417,1)-1)</f>
        <v>theater</v>
      </c>
      <c r="T3417" s="9" t="str">
        <f>RIGHT(P3417,LEN(P3417)-SEARCH("/",P3417,1))</f>
        <v>plays</v>
      </c>
    </row>
    <row r="3418" spans="1:20" ht="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9">
        <f>(((I3418/60)/60/24)+DATE(1970,1,1)+(-5/24))</f>
        <v>42117.562499999993</v>
      </c>
      <c r="K3418">
        <v>1427363645</v>
      </c>
      <c r="L3418" s="19">
        <f>(((K3418/60)/60/24)+DATE(1970,1,1)+(-5/24))</f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5">
        <f>E3418/D3418</f>
        <v>1.196</v>
      </c>
      <c r="R3418" s="8">
        <f>E3418/N3418</f>
        <v>159.46666666666667</v>
      </c>
      <c r="S3418" s="9" t="str">
        <f>LEFT(P3418, SEARCH("/",P3418,1)-1)</f>
        <v>theater</v>
      </c>
      <c r="T3418" s="9" t="str">
        <f>RIGHT(P3418,LEN(P3418)-SEARCH("/",P3418,1))</f>
        <v>plays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9">
        <f>(((I3419/60)/60/24)+DATE(1970,1,1)+(-5/24))</f>
        <v>41937.821527777778</v>
      </c>
      <c r="K3419">
        <v>1410558948</v>
      </c>
      <c r="L3419" s="19">
        <f>(((K3419/60)/60/24)+DATE(1970,1,1)+(-5/24))</f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5">
        <f>E3419/D3419</f>
        <v>1.0000058823529412</v>
      </c>
      <c r="R3419" s="8">
        <f>E3419/N3419</f>
        <v>37.777999999999999</v>
      </c>
      <c r="S3419" s="9" t="str">
        <f>LEFT(P3419, SEARCH("/",P3419,1)-1)</f>
        <v>theater</v>
      </c>
      <c r="T3419" s="9" t="str">
        <f>RIGHT(P3419,LEN(P3419)-SEARCH("/",P3419,1))</f>
        <v>plays</v>
      </c>
    </row>
    <row r="3420" spans="1:20" ht="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9">
        <f>(((I3420/60)/60/24)+DATE(1970,1,1)+(-5/24))</f>
        <v>41782.626238425924</v>
      </c>
      <c r="K3420">
        <v>1398283307</v>
      </c>
      <c r="L3420" s="19">
        <f>(((K3420/60)/60/24)+DATE(1970,1,1)+(-5/24))</f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5">
        <f>E3420/D3420</f>
        <v>1.00875</v>
      </c>
      <c r="R3420" s="8">
        <f>E3420/N3420</f>
        <v>72.053571428571431</v>
      </c>
      <c r="S3420" s="9" t="str">
        <f>LEFT(P3420, SEARCH("/",P3420,1)-1)</f>
        <v>theater</v>
      </c>
      <c r="T3420" s="9" t="str">
        <f>RIGHT(P3420,LEN(P3420)-SEARCH("/",P3420,1))</f>
        <v>plays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9">
        <f>(((I3421/60)/60/24)+DATE(1970,1,1)+(-5/24))</f>
        <v>42466.687499999993</v>
      </c>
      <c r="K3421">
        <v>1458416585</v>
      </c>
      <c r="L3421" s="19">
        <f>(((K3421/60)/60/24)+DATE(1970,1,1)+(-5/24))</f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5">
        <f>E3421/D3421</f>
        <v>1.0654545454545454</v>
      </c>
      <c r="R3421" s="8">
        <f>E3421/N3421</f>
        <v>63.695652173913047</v>
      </c>
      <c r="S3421" s="9" t="str">
        <f>LEFT(P3421, SEARCH("/",P3421,1)-1)</f>
        <v>theater</v>
      </c>
      <c r="T3421" s="9" t="str">
        <f>RIGHT(P3421,LEN(P3421)-SEARCH("/",P3421,1))</f>
        <v>plays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9">
        <f>(((I3422/60)/60/24)+DATE(1970,1,1)+(-5/24))</f>
        <v>42413.791666666664</v>
      </c>
      <c r="K3422">
        <v>1454638202</v>
      </c>
      <c r="L3422" s="19">
        <f>(((K3422/60)/60/24)+DATE(1970,1,1)+(-5/24))</f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5">
        <f>E3422/D3422</f>
        <v>1.38</v>
      </c>
      <c r="R3422" s="8">
        <f>E3422/N3422</f>
        <v>28.411764705882351</v>
      </c>
      <c r="S3422" s="9" t="str">
        <f>LEFT(P3422, SEARCH("/",P3422,1)-1)</f>
        <v>theater</v>
      </c>
      <c r="T3422" s="9" t="str">
        <f>RIGHT(P3422,LEN(P3422)-SEARCH("/",P3422,1))</f>
        <v>plays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9">
        <f>(((I3423/60)/60/24)+DATE(1970,1,1)+(-5/24))</f>
        <v>42067.582905092589</v>
      </c>
      <c r="K3423">
        <v>1422903563</v>
      </c>
      <c r="L3423" s="19">
        <f>(((K3423/60)/60/24)+DATE(1970,1,1)+(-5/24))</f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5">
        <f>E3423/D3423</f>
        <v>1.0115000000000001</v>
      </c>
      <c r="R3423" s="8">
        <f>E3423/N3423</f>
        <v>103.21428571428571</v>
      </c>
      <c r="S3423" s="9" t="str">
        <f>LEFT(P3423, SEARCH("/",P3423,1)-1)</f>
        <v>theater</v>
      </c>
      <c r="T3423" s="9" t="str">
        <f>RIGHT(P3423,LEN(P3423)-SEARCH("/",P3423,1))</f>
        <v>plays</v>
      </c>
    </row>
    <row r="3424" spans="1:20" ht="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9">
        <f>(((I3424/60)/60/24)+DATE(1970,1,1)+(-5/24))</f>
        <v>42351.791666666664</v>
      </c>
      <c r="K3424">
        <v>1447594176</v>
      </c>
      <c r="L3424" s="19">
        <f>(((K3424/60)/60/24)+DATE(1970,1,1)+(-5/24))</f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5">
        <f>E3424/D3424</f>
        <v>1.091</v>
      </c>
      <c r="R3424" s="8">
        <f>E3424/N3424</f>
        <v>71.152173913043484</v>
      </c>
      <c r="S3424" s="9" t="str">
        <f>LEFT(P3424, SEARCH("/",P3424,1)-1)</f>
        <v>theater</v>
      </c>
      <c r="T3424" s="9" t="str">
        <f>RIGHT(P3424,LEN(P3424)-SEARCH("/",P3424,1))</f>
        <v>plays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9">
        <f>(((I3425/60)/60/24)+DATE(1970,1,1)+(-5/24))</f>
        <v>42118.703020833331</v>
      </c>
      <c r="K3425">
        <v>1427320341</v>
      </c>
      <c r="L3425" s="19">
        <f>(((K3425/60)/60/24)+DATE(1970,1,1)+(-5/24))</f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5">
        <f>E3425/D3425</f>
        <v>1.4</v>
      </c>
      <c r="R3425" s="8">
        <f>E3425/N3425</f>
        <v>35</v>
      </c>
      <c r="S3425" s="9" t="str">
        <f>LEFT(P3425, SEARCH("/",P3425,1)-1)</f>
        <v>theater</v>
      </c>
      <c r="T3425" s="9" t="str">
        <f>RIGHT(P3425,LEN(P3425)-SEARCH("/",P3425,1))</f>
        <v>plays</v>
      </c>
    </row>
    <row r="3426" spans="1:20" ht="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9">
        <f>(((I3426/60)/60/24)+DATE(1970,1,1)+(-5/24))</f>
        <v>42040.082638888889</v>
      </c>
      <c r="K3426">
        <v>1421252084</v>
      </c>
      <c r="L3426" s="19">
        <f>(((K3426/60)/60/24)+DATE(1970,1,1)+(-5/24))</f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5">
        <f>E3426/D3426</f>
        <v>1.0358333333333334</v>
      </c>
      <c r="R3426" s="8">
        <f>E3426/N3426</f>
        <v>81.776315789473685</v>
      </c>
      <c r="S3426" s="9" t="str">
        <f>LEFT(P3426, SEARCH("/",P3426,1)-1)</f>
        <v>theater</v>
      </c>
      <c r="T3426" s="9" t="str">
        <f>RIGHT(P3426,LEN(P3426)-SEARCH("/",P3426,1))</f>
        <v>plays</v>
      </c>
    </row>
    <row r="3427" spans="1:20" ht="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9">
        <f>(((I3427/60)/60/24)+DATE(1970,1,1)+(-5/24))</f>
        <v>41916.40898148148</v>
      </c>
      <c r="K3427">
        <v>1409669336</v>
      </c>
      <c r="L3427" s="19">
        <f>(((K3427/60)/60/24)+DATE(1970,1,1)+(-5/24))</f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5">
        <f>E3427/D3427</f>
        <v>1.0297033333333332</v>
      </c>
      <c r="R3427" s="8">
        <f>E3427/N3427</f>
        <v>297.02980769230766</v>
      </c>
      <c r="S3427" s="9" t="str">
        <f>LEFT(P3427, SEARCH("/",P3427,1)-1)</f>
        <v>theater</v>
      </c>
      <c r="T3427" s="9" t="str">
        <f>RIGHT(P3427,LEN(P3427)-SEARCH("/",P3427,1))</f>
        <v>plays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9">
        <f>(((I3428/60)/60/24)+DATE(1970,1,1)+(-5/24))</f>
        <v>41902.875</v>
      </c>
      <c r="K3428">
        <v>1409620903</v>
      </c>
      <c r="L3428" s="19">
        <f>(((K3428/60)/60/24)+DATE(1970,1,1)+(-5/24))</f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5">
        <f>E3428/D3428</f>
        <v>1.0813333333333333</v>
      </c>
      <c r="R3428" s="8">
        <f>E3428/N3428</f>
        <v>46.609195402298852</v>
      </c>
      <c r="S3428" s="9" t="str">
        <f>LEFT(P3428, SEARCH("/",P3428,1)-1)</f>
        <v>theater</v>
      </c>
      <c r="T3428" s="9" t="str">
        <f>RIGHT(P3428,LEN(P3428)-SEARCH("/",P3428,1))</f>
        <v>plays</v>
      </c>
    </row>
    <row r="3429" spans="1:20" ht="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9">
        <f>(((I3429/60)/60/24)+DATE(1970,1,1)+(-5/24))</f>
        <v>41822.436944444438</v>
      </c>
      <c r="K3429">
        <v>1401722952</v>
      </c>
      <c r="L3429" s="19">
        <f>(((K3429/60)/60/24)+DATE(1970,1,1)+(-5/24))</f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5">
        <f>E3429/D3429</f>
        <v>1</v>
      </c>
      <c r="R3429" s="8">
        <f>E3429/N3429</f>
        <v>51.724137931034484</v>
      </c>
      <c r="S3429" s="9" t="str">
        <f>LEFT(P3429, SEARCH("/",P3429,1)-1)</f>
        <v>theater</v>
      </c>
      <c r="T3429" s="9" t="str">
        <f>RIGHT(P3429,LEN(P3429)-SEARCH("/",P3429,1))</f>
        <v>plays</v>
      </c>
    </row>
    <row r="3430" spans="1:20" ht="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9">
        <f>(((I3430/60)/60/24)+DATE(1970,1,1)+(-5/24))</f>
        <v>42063.499999999993</v>
      </c>
      <c r="K3430">
        <v>1422983847</v>
      </c>
      <c r="L3430" s="19">
        <f>(((K3430/60)/60/24)+DATE(1970,1,1)+(-5/24))</f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5">
        <f>E3430/D3430</f>
        <v>1.0275000000000001</v>
      </c>
      <c r="R3430" s="8">
        <f>E3430/N3430</f>
        <v>40.294117647058826</v>
      </c>
      <c r="S3430" s="9" t="str">
        <f>LEFT(P3430, SEARCH("/",P3430,1)-1)</f>
        <v>theater</v>
      </c>
      <c r="T3430" s="9" t="str">
        <f>RIGHT(P3430,LEN(P3430)-SEARCH("/",P3430,1))</f>
        <v>plays</v>
      </c>
    </row>
    <row r="3431" spans="1:20" ht="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9">
        <f>(((I3431/60)/60/24)+DATE(1970,1,1)+(-5/24))</f>
        <v>42675.813206018516</v>
      </c>
      <c r="K3431">
        <v>1476837061</v>
      </c>
      <c r="L3431" s="19">
        <f>(((K3431/60)/60/24)+DATE(1970,1,1)+(-5/24))</f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5">
        <f>E3431/D3431</f>
        <v>1.3</v>
      </c>
      <c r="R3431" s="8">
        <f>E3431/N3431</f>
        <v>16.25</v>
      </c>
      <c r="S3431" s="9" t="str">
        <f>LEFT(P3431, SEARCH("/",P3431,1)-1)</f>
        <v>theater</v>
      </c>
      <c r="T3431" s="9" t="str">
        <f>RIGHT(P3431,LEN(P3431)-SEARCH("/",P3431,1))</f>
        <v>plays</v>
      </c>
    </row>
    <row r="3432" spans="1:20" ht="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9">
        <f>(((I3432/60)/60/24)+DATE(1970,1,1)+(-5/24))</f>
        <v>41850.737280092588</v>
      </c>
      <c r="K3432">
        <v>1404168101</v>
      </c>
      <c r="L3432" s="19">
        <f>(((K3432/60)/60/24)+DATE(1970,1,1)+(-5/24))</f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5">
        <f>E3432/D3432</f>
        <v>1.0854949999999999</v>
      </c>
      <c r="R3432" s="8">
        <f>E3432/N3432</f>
        <v>30.152638888888887</v>
      </c>
      <c r="S3432" s="9" t="str">
        <f>LEFT(P3432, SEARCH("/",P3432,1)-1)</f>
        <v>theater</v>
      </c>
      <c r="T3432" s="9" t="str">
        <f>RIGHT(P3432,LEN(P3432)-SEARCH("/",P3432,1))</f>
        <v>plays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9">
        <f>(((I3433/60)/60/24)+DATE(1970,1,1)+(-5/24))</f>
        <v>41869.522604166668</v>
      </c>
      <c r="K3433">
        <v>1405791153</v>
      </c>
      <c r="L3433" s="19">
        <f>(((K3433/60)/60/24)+DATE(1970,1,1)+(-5/24))</f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5">
        <f>E3433/D3433</f>
        <v>1</v>
      </c>
      <c r="R3433" s="8">
        <f>E3433/N3433</f>
        <v>95.238095238095241</v>
      </c>
      <c r="S3433" s="9" t="str">
        <f>LEFT(P3433, SEARCH("/",P3433,1)-1)</f>
        <v>theater</v>
      </c>
      <c r="T3433" s="9" t="str">
        <f>RIGHT(P3433,LEN(P3433)-SEARCH("/",P3433,1))</f>
        <v>plays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9">
        <f>(((I3434/60)/60/24)+DATE(1970,1,1)+(-5/24))</f>
        <v>42405.708333333336</v>
      </c>
      <c r="K3434">
        <v>1452520614</v>
      </c>
      <c r="L3434" s="19">
        <f>(((K3434/60)/60/24)+DATE(1970,1,1)+(-5/24))</f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5">
        <f>E3434/D3434</f>
        <v>1.0965</v>
      </c>
      <c r="R3434" s="8">
        <f>E3434/N3434</f>
        <v>52.214285714285715</v>
      </c>
      <c r="S3434" s="9" t="str">
        <f>LEFT(P3434, SEARCH("/",P3434,1)-1)</f>
        <v>theater</v>
      </c>
      <c r="T3434" s="9" t="str">
        <f>RIGHT(P3434,LEN(P3434)-SEARCH("/",P3434,1))</f>
        <v>plays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9">
        <f>(((I3435/60)/60/24)+DATE(1970,1,1)+(-5/24))</f>
        <v>41806.916666666664</v>
      </c>
      <c r="K3435">
        <v>1400290255</v>
      </c>
      <c r="L3435" s="19">
        <f>(((K3435/60)/60/24)+DATE(1970,1,1)+(-5/24))</f>
        <v>41775.854803240742</v>
      </c>
      <c r="M3435" t="b">
        <v>0</v>
      </c>
      <c r="N3435">
        <v>71</v>
      </c>
      <c r="O3435" t="b">
        <v>1</v>
      </c>
      <c r="P3435" t="s">
        <v>8271</v>
      </c>
      <c r="Q3435" s="5">
        <f>E3435/D3435</f>
        <v>1.0026315789473683</v>
      </c>
      <c r="R3435" s="8">
        <f>E3435/N3435</f>
        <v>134.1549295774648</v>
      </c>
      <c r="S3435" s="9" t="str">
        <f>LEFT(P3435, SEARCH("/",P3435,1)-1)</f>
        <v>theater</v>
      </c>
      <c r="T3435" s="9" t="str">
        <f>RIGHT(P3435,LEN(P3435)-SEARCH("/",P3435,1))</f>
        <v>plays</v>
      </c>
    </row>
    <row r="3436" spans="1:20" ht="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9">
        <f>(((I3436/60)/60/24)+DATE(1970,1,1)+(-5/24))</f>
        <v>41830.172094907408</v>
      </c>
      <c r="K3436">
        <v>1402391269</v>
      </c>
      <c r="L3436" s="19">
        <f>(((K3436/60)/60/24)+DATE(1970,1,1)+(-5/24))</f>
        <v>41800.172094907408</v>
      </c>
      <c r="M3436" t="b">
        <v>0</v>
      </c>
      <c r="N3436">
        <v>168</v>
      </c>
      <c r="O3436" t="b">
        <v>1</v>
      </c>
      <c r="P3436" t="s">
        <v>8271</v>
      </c>
      <c r="Q3436" s="5">
        <f>E3436/D3436</f>
        <v>1.0555000000000001</v>
      </c>
      <c r="R3436" s="8">
        <f>E3436/N3436</f>
        <v>62.827380952380949</v>
      </c>
      <c r="S3436" s="9" t="str">
        <f>LEFT(P3436, SEARCH("/",P3436,1)-1)</f>
        <v>theater</v>
      </c>
      <c r="T3436" s="9" t="str">
        <f>RIGHT(P3436,LEN(P3436)-SEARCH("/",P3436,1))</f>
        <v>plays</v>
      </c>
    </row>
    <row r="3437" spans="1:20" ht="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9">
        <f>(((I3437/60)/60/24)+DATE(1970,1,1)+(-5/24))</f>
        <v>42588.916666666664</v>
      </c>
      <c r="K3437">
        <v>1469112493</v>
      </c>
      <c r="L3437" s="19">
        <f>(((K3437/60)/60/24)+DATE(1970,1,1)+(-5/24))</f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5">
        <f>E3437/D3437</f>
        <v>1.1200000000000001</v>
      </c>
      <c r="R3437" s="8">
        <f>E3437/N3437</f>
        <v>58.94736842105263</v>
      </c>
      <c r="S3437" s="9" t="str">
        <f>LEFT(P3437, SEARCH("/",P3437,1)-1)</f>
        <v>theater</v>
      </c>
      <c r="T3437" s="9" t="str">
        <f>RIGHT(P3437,LEN(P3437)-SEARCH("/",P3437,1))</f>
        <v>plays</v>
      </c>
    </row>
    <row r="3438" spans="1:20" ht="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9">
        <f>(((I3438/60)/60/24)+DATE(1970,1,1)+(-5/24))</f>
        <v>41872.477777777778</v>
      </c>
      <c r="K3438">
        <v>1406811593</v>
      </c>
      <c r="L3438" s="19">
        <f>(((K3438/60)/60/24)+DATE(1970,1,1)+(-5/24))</f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5">
        <f>E3438/D3438</f>
        <v>1.0589999999999999</v>
      </c>
      <c r="R3438" s="8">
        <f>E3438/N3438</f>
        <v>143.1081081081081</v>
      </c>
      <c r="S3438" s="9" t="str">
        <f>LEFT(P3438, SEARCH("/",P3438,1)-1)</f>
        <v>theater</v>
      </c>
      <c r="T3438" s="9" t="str">
        <f>RIGHT(P3438,LEN(P3438)-SEARCH("/",P3438,1))</f>
        <v>plays</v>
      </c>
    </row>
    <row r="3439" spans="1:20" ht="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9">
        <f>(((I3439/60)/60/24)+DATE(1970,1,1)+(-5/24))</f>
        <v>42235.502546296295</v>
      </c>
      <c r="K3439">
        <v>1437411820</v>
      </c>
      <c r="L3439" s="19">
        <f>(((K3439/60)/60/24)+DATE(1970,1,1)+(-5/24))</f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5">
        <f>E3439/D3439</f>
        <v>1.01</v>
      </c>
      <c r="R3439" s="8">
        <f>E3439/N3439</f>
        <v>84.166666666666671</v>
      </c>
      <c r="S3439" s="9" t="str">
        <f>LEFT(P3439, SEARCH("/",P3439,1)-1)</f>
        <v>theater</v>
      </c>
      <c r="T3439" s="9" t="str">
        <f>RIGHT(P3439,LEN(P3439)-SEARCH("/",P3439,1))</f>
        <v>plays</v>
      </c>
    </row>
    <row r="3440" spans="1:20" ht="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9">
        <f>(((I3440/60)/60/24)+DATE(1970,1,1)+(-5/24))</f>
        <v>42126.666666666664</v>
      </c>
      <c r="K3440">
        <v>1428358567</v>
      </c>
      <c r="L3440" s="19">
        <f>(((K3440/60)/60/24)+DATE(1970,1,1)+(-5/24))</f>
        <v>42100.719525462955</v>
      </c>
      <c r="M3440" t="b">
        <v>0</v>
      </c>
      <c r="N3440">
        <v>14</v>
      </c>
      <c r="O3440" t="b">
        <v>1</v>
      </c>
      <c r="P3440" t="s">
        <v>8271</v>
      </c>
      <c r="Q3440" s="5">
        <f>E3440/D3440</f>
        <v>1.042</v>
      </c>
      <c r="R3440" s="8">
        <f>E3440/N3440</f>
        <v>186.07142857142858</v>
      </c>
      <c r="S3440" s="9" t="str">
        <f>LEFT(P3440, SEARCH("/",P3440,1)-1)</f>
        <v>theater</v>
      </c>
      <c r="T3440" s="9" t="str">
        <f>RIGHT(P3440,LEN(P3440)-SEARCH("/",P3440,1))</f>
        <v>plays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9">
        <f>(((I3441/60)/60/24)+DATE(1970,1,1)+(-5/24))</f>
        <v>42387.999305555553</v>
      </c>
      <c r="K3441">
        <v>1452030730</v>
      </c>
      <c r="L3441" s="19">
        <f>(((K3441/60)/60/24)+DATE(1970,1,1)+(-5/24))</f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5">
        <f>E3441/D3441</f>
        <v>1.3467833333333334</v>
      </c>
      <c r="R3441" s="8">
        <f>E3441/N3441</f>
        <v>89.785555555555561</v>
      </c>
      <c r="S3441" s="9" t="str">
        <f>LEFT(P3441, SEARCH("/",P3441,1)-1)</f>
        <v>theater</v>
      </c>
      <c r="T3441" s="9" t="str">
        <f>RIGHT(P3441,LEN(P3441)-SEARCH("/",P3441,1))</f>
        <v>plays</v>
      </c>
    </row>
    <row r="3442" spans="1:20" ht="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9">
        <f>(((I3442/60)/60/24)+DATE(1970,1,1)+(-5/24))</f>
        <v>41831.46875</v>
      </c>
      <c r="K3442">
        <v>1403146628</v>
      </c>
      <c r="L3442" s="19">
        <f>(((K3442/60)/60/24)+DATE(1970,1,1)+(-5/24))</f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5">
        <f>E3442/D3442</f>
        <v>1.052184</v>
      </c>
      <c r="R3442" s="8">
        <f>E3442/N3442</f>
        <v>64.157560975609755</v>
      </c>
      <c r="S3442" s="9" t="str">
        <f>LEFT(P3442, SEARCH("/",P3442,1)-1)</f>
        <v>theater</v>
      </c>
      <c r="T3442" s="9" t="str">
        <f>RIGHT(P3442,LEN(P3442)-SEARCH("/",P3442,1))</f>
        <v>plays</v>
      </c>
    </row>
    <row r="3443" spans="1:20" ht="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9">
        <f>(((I3443/60)/60/24)+DATE(1970,1,1)+(-5/24))</f>
        <v>42321.636805555558</v>
      </c>
      <c r="K3443">
        <v>1445077121</v>
      </c>
      <c r="L3443" s="19">
        <f>(((K3443/60)/60/24)+DATE(1970,1,1)+(-5/24))</f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5">
        <f>E3443/D3443</f>
        <v>1.026</v>
      </c>
      <c r="R3443" s="8">
        <f>E3443/N3443</f>
        <v>59.651162790697676</v>
      </c>
      <c r="S3443" s="9" t="str">
        <f>LEFT(P3443, SEARCH("/",P3443,1)-1)</f>
        <v>theater</v>
      </c>
      <c r="T3443" s="9" t="str">
        <f>RIGHT(P3443,LEN(P3443)-SEARCH("/",P3443,1))</f>
        <v>plays</v>
      </c>
    </row>
    <row r="3444" spans="1:20" ht="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9">
        <f>(((I3444/60)/60/24)+DATE(1970,1,1)+(-5/24))</f>
        <v>42154.63277777777</v>
      </c>
      <c r="K3444">
        <v>1430424672</v>
      </c>
      <c r="L3444" s="19">
        <f>(((K3444/60)/60/24)+DATE(1970,1,1)+(-5/24))</f>
        <v>42124.63277777777</v>
      </c>
      <c r="M3444" t="b">
        <v>0</v>
      </c>
      <c r="N3444">
        <v>8</v>
      </c>
      <c r="O3444" t="b">
        <v>1</v>
      </c>
      <c r="P3444" t="s">
        <v>8271</v>
      </c>
      <c r="Q3444" s="5">
        <f>E3444/D3444</f>
        <v>1</v>
      </c>
      <c r="R3444" s="8">
        <f>E3444/N3444</f>
        <v>31.25</v>
      </c>
      <c r="S3444" s="9" t="str">
        <f>LEFT(P3444, SEARCH("/",P3444,1)-1)</f>
        <v>theater</v>
      </c>
      <c r="T3444" s="9" t="str">
        <f>RIGHT(P3444,LEN(P3444)-SEARCH("/",P3444,1))</f>
        <v>plays</v>
      </c>
    </row>
    <row r="3445" spans="1:20" ht="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9">
        <f>(((I3445/60)/60/24)+DATE(1970,1,1)+(-5/24))</f>
        <v>41891.316504629627</v>
      </c>
      <c r="K3445">
        <v>1407674146</v>
      </c>
      <c r="L3445" s="19">
        <f>(((K3445/60)/60/24)+DATE(1970,1,1)+(-5/24))</f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5">
        <f>E3445/D3445</f>
        <v>1.855</v>
      </c>
      <c r="R3445" s="8">
        <f>E3445/N3445</f>
        <v>41.222222222222221</v>
      </c>
      <c r="S3445" s="9" t="str">
        <f>LEFT(P3445, SEARCH("/",P3445,1)-1)</f>
        <v>theater</v>
      </c>
      <c r="T3445" s="9" t="str">
        <f>RIGHT(P3445,LEN(P3445)-SEARCH("/",P3445,1))</f>
        <v>plays</v>
      </c>
    </row>
    <row r="3446" spans="1:20" ht="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9">
        <f>(((I3446/60)/60/24)+DATE(1970,1,1)+(-5/24))</f>
        <v>42529.374305555553</v>
      </c>
      <c r="K3446">
        <v>1464677986</v>
      </c>
      <c r="L3446" s="19">
        <f>(((K3446/60)/60/24)+DATE(1970,1,1)+(-5/24))</f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5">
        <f>E3446/D3446</f>
        <v>2.89</v>
      </c>
      <c r="R3446" s="8">
        <f>E3446/N3446</f>
        <v>43.35</v>
      </c>
      <c r="S3446" s="9" t="str">
        <f>LEFT(P3446, SEARCH("/",P3446,1)-1)</f>
        <v>theater</v>
      </c>
      <c r="T3446" s="9" t="str">
        <f>RIGHT(P3446,LEN(P3446)-SEARCH("/",P3446,1))</f>
        <v>plays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9">
        <f>(((I3447/60)/60/24)+DATE(1970,1,1)+(-5/24))</f>
        <v>42300.322175925925</v>
      </c>
      <c r="K3447">
        <v>1443185036</v>
      </c>
      <c r="L3447" s="19">
        <f>(((K3447/60)/60/24)+DATE(1970,1,1)+(-5/24))</f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5">
        <f>E3447/D3447</f>
        <v>1</v>
      </c>
      <c r="R3447" s="8">
        <f>E3447/N3447</f>
        <v>64.516129032258064</v>
      </c>
      <c r="S3447" s="9" t="str">
        <f>LEFT(P3447, SEARCH("/",P3447,1)-1)</f>
        <v>theater</v>
      </c>
      <c r="T3447" s="9" t="str">
        <f>RIGHT(P3447,LEN(P3447)-SEARCH("/",P3447,1))</f>
        <v>plays</v>
      </c>
    </row>
    <row r="3448" spans="1:20" ht="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9">
        <f>(((I3448/60)/60/24)+DATE(1970,1,1)+(-5/24))</f>
        <v>42040.305555555555</v>
      </c>
      <c r="K3448">
        <v>1421092725</v>
      </c>
      <c r="L3448" s="19">
        <f>(((K3448/60)/60/24)+DATE(1970,1,1)+(-5/24))</f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5">
        <f>E3448/D3448</f>
        <v>1.0820000000000001</v>
      </c>
      <c r="R3448" s="8">
        <f>E3448/N3448</f>
        <v>43.28</v>
      </c>
      <c r="S3448" s="9" t="str">
        <f>LEFT(P3448, SEARCH("/",P3448,1)-1)</f>
        <v>theater</v>
      </c>
      <c r="T3448" s="9" t="str">
        <f>RIGHT(P3448,LEN(P3448)-SEARCH("/",P3448,1))</f>
        <v>plays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9">
        <f>(((I3449/60)/60/24)+DATE(1970,1,1)+(-5/24))</f>
        <v>42447.639027777775</v>
      </c>
      <c r="K3449">
        <v>1454448012</v>
      </c>
      <c r="L3449" s="19">
        <f>(((K3449/60)/60/24)+DATE(1970,1,1)+(-5/24))</f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5">
        <f>E3449/D3449</f>
        <v>1.0780000000000001</v>
      </c>
      <c r="R3449" s="8">
        <f>E3449/N3449</f>
        <v>77</v>
      </c>
      <c r="S3449" s="9" t="str">
        <f>LEFT(P3449, SEARCH("/",P3449,1)-1)</f>
        <v>theater</v>
      </c>
      <c r="T3449" s="9" t="str">
        <f>RIGHT(P3449,LEN(P3449)-SEARCH("/",P3449,1))</f>
        <v>plays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9">
        <f>(((I3450/60)/60/24)+DATE(1970,1,1)+(-5/24))</f>
        <v>41989.910752314812</v>
      </c>
      <c r="K3450">
        <v>1416192689</v>
      </c>
      <c r="L3450" s="19">
        <f>(((K3450/60)/60/24)+DATE(1970,1,1)+(-5/24))</f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5">
        <f>E3450/D3450</f>
        <v>1.0976190476190477</v>
      </c>
      <c r="R3450" s="8">
        <f>E3450/N3450</f>
        <v>51.222222222222221</v>
      </c>
      <c r="S3450" s="9" t="str">
        <f>LEFT(P3450, SEARCH("/",P3450,1)-1)</f>
        <v>theater</v>
      </c>
      <c r="T3450" s="9" t="str">
        <f>RIGHT(P3450,LEN(P3450)-SEARCH("/",P3450,1))</f>
        <v>plays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9">
        <f>(((I3451/60)/60/24)+DATE(1970,1,1)+(-5/24))</f>
        <v>42559.958333333336</v>
      </c>
      <c r="K3451">
        <v>1465607738</v>
      </c>
      <c r="L3451" s="19">
        <f>(((K3451/60)/60/24)+DATE(1970,1,1)+(-5/24))</f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5">
        <f>E3451/D3451</f>
        <v>1.70625</v>
      </c>
      <c r="R3451" s="8">
        <f>E3451/N3451</f>
        <v>68.25</v>
      </c>
      <c r="S3451" s="9" t="str">
        <f>LEFT(P3451, SEARCH("/",P3451,1)-1)</f>
        <v>theater</v>
      </c>
      <c r="T3451" s="9" t="str">
        <f>RIGHT(P3451,LEN(P3451)-SEARCH("/",P3451,1))</f>
        <v>plays</v>
      </c>
    </row>
    <row r="3452" spans="1:20" ht="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9">
        <f>(((I3452/60)/60/24)+DATE(1970,1,1)+(-5/24))</f>
        <v>42096.454525462956</v>
      </c>
      <c r="K3452">
        <v>1422809671</v>
      </c>
      <c r="L3452" s="19">
        <f>(((K3452/60)/60/24)+DATE(1970,1,1)+(-5/24))</f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5">
        <f>E3452/D3452</f>
        <v>1.52</v>
      </c>
      <c r="R3452" s="8">
        <f>E3452/N3452</f>
        <v>19.487179487179485</v>
      </c>
      <c r="S3452" s="9" t="str">
        <f>LEFT(P3452, SEARCH("/",P3452,1)-1)</f>
        <v>theater</v>
      </c>
      <c r="T3452" s="9" t="str">
        <f>RIGHT(P3452,LEN(P3452)-SEARCH("/",P3452,1))</f>
        <v>plays</v>
      </c>
    </row>
    <row r="3453" spans="1:20" ht="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9">
        <f>(((I3453/60)/60/24)+DATE(1970,1,1)+(-5/24))</f>
        <v>42115.515358796292</v>
      </c>
      <c r="K3453">
        <v>1427304127</v>
      </c>
      <c r="L3453" s="19">
        <f>(((K3453/60)/60/24)+DATE(1970,1,1)+(-5/24))</f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5">
        <f>E3453/D3453</f>
        <v>1.0123076923076924</v>
      </c>
      <c r="R3453" s="8">
        <f>E3453/N3453</f>
        <v>41.125</v>
      </c>
      <c r="S3453" s="9" t="str">
        <f>LEFT(P3453, SEARCH("/",P3453,1)-1)</f>
        <v>theater</v>
      </c>
      <c r="T3453" s="9" t="str">
        <f>RIGHT(P3453,LEN(P3453)-SEARCH("/",P3453,1))</f>
        <v>plays</v>
      </c>
    </row>
    <row r="3454" spans="1:20" ht="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9">
        <f>(((I3454/60)/60/24)+DATE(1970,1,1)+(-5/24))</f>
        <v>41842.957638888889</v>
      </c>
      <c r="K3454">
        <v>1404141626</v>
      </c>
      <c r="L3454" s="19">
        <f>(((K3454/60)/60/24)+DATE(1970,1,1)+(-5/24))</f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5">
        <f>E3454/D3454</f>
        <v>1.532</v>
      </c>
      <c r="R3454" s="8">
        <f>E3454/N3454</f>
        <v>41.405405405405403</v>
      </c>
      <c r="S3454" s="9" t="str">
        <f>LEFT(P3454, SEARCH("/",P3454,1)-1)</f>
        <v>theater</v>
      </c>
      <c r="T3454" s="9" t="str">
        <f>RIGHT(P3454,LEN(P3454)-SEARCH("/",P3454,1))</f>
        <v>plays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9">
        <f>(((I3455/60)/60/24)+DATE(1970,1,1)+(-5/24))</f>
        <v>42595.770324074074</v>
      </c>
      <c r="K3455">
        <v>1465946956</v>
      </c>
      <c r="L3455" s="19">
        <f>(((K3455/60)/60/24)+DATE(1970,1,1)+(-5/24))</f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5">
        <f>E3455/D3455</f>
        <v>1.2833333333333334</v>
      </c>
      <c r="R3455" s="8">
        <f>E3455/N3455</f>
        <v>27.5</v>
      </c>
      <c r="S3455" s="9" t="str">
        <f>LEFT(P3455, SEARCH("/",P3455,1)-1)</f>
        <v>theater</v>
      </c>
      <c r="T3455" s="9" t="str">
        <f>RIGHT(P3455,LEN(P3455)-SEARCH("/",P3455,1))</f>
        <v>plays</v>
      </c>
    </row>
    <row r="3456" spans="1:20" ht="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9">
        <f>(((I3456/60)/60/24)+DATE(1970,1,1)+(-5/24))</f>
        <v>41851.490266203698</v>
      </c>
      <c r="K3456">
        <v>1404233159</v>
      </c>
      <c r="L3456" s="19">
        <f>(((K3456/60)/60/24)+DATE(1970,1,1)+(-5/24))</f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5">
        <f>E3456/D3456</f>
        <v>1.0071428571428571</v>
      </c>
      <c r="R3456" s="8">
        <f>E3456/N3456</f>
        <v>33.571428571428569</v>
      </c>
      <c r="S3456" s="9" t="str">
        <f>LEFT(P3456, SEARCH("/",P3456,1)-1)</f>
        <v>theater</v>
      </c>
      <c r="T3456" s="9" t="str">
        <f>RIGHT(P3456,LEN(P3456)-SEARCH("/",P3456,1))</f>
        <v>plays</v>
      </c>
    </row>
    <row r="3457" spans="1:20" ht="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9">
        <f>(((I3457/60)/60/24)+DATE(1970,1,1)+(-5/24))</f>
        <v>42656.541979166665</v>
      </c>
      <c r="K3457">
        <v>1473789627</v>
      </c>
      <c r="L3457" s="19">
        <f>(((K3457/60)/60/24)+DATE(1970,1,1)+(-5/24))</f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5">
        <f>E3457/D3457</f>
        <v>1.0065</v>
      </c>
      <c r="R3457" s="8">
        <f>E3457/N3457</f>
        <v>145.86956521739131</v>
      </c>
      <c r="S3457" s="9" t="str">
        <f>LEFT(P3457, SEARCH("/",P3457,1)-1)</f>
        <v>theater</v>
      </c>
      <c r="T3457" s="9" t="str">
        <f>RIGHT(P3457,LEN(P3457)-SEARCH("/",P3457,1))</f>
        <v>plays</v>
      </c>
    </row>
    <row r="3458" spans="1:20" ht="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9">
        <f>(((I3458/60)/60/24)+DATE(1970,1,1)+(-5/24))</f>
        <v>41852.082638888889</v>
      </c>
      <c r="K3458">
        <v>1404190567</v>
      </c>
      <c r="L3458" s="19">
        <f>(((K3458/60)/60/24)+DATE(1970,1,1)+(-5/24))</f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5">
        <f>E3458/D3458</f>
        <v>1.913</v>
      </c>
      <c r="R3458" s="8">
        <f>E3458/N3458</f>
        <v>358.6875</v>
      </c>
      <c r="S3458" s="9" t="str">
        <f>LEFT(P3458, SEARCH("/",P3458,1)-1)</f>
        <v>theater</v>
      </c>
      <c r="T3458" s="9" t="str">
        <f>RIGHT(P3458,LEN(P3458)-SEARCH("/",P3458,1))</f>
        <v>plays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9">
        <f>(((I3459/60)/60/24)+DATE(1970,1,1)+(-5/24))</f>
        <v>42047.040972222218</v>
      </c>
      <c r="K3459">
        <v>1421081857</v>
      </c>
      <c r="L3459" s="19">
        <f>(((K3459/60)/60/24)+DATE(1970,1,1)+(-5/24))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5">
        <f>E3459/D3459</f>
        <v>1.4019999999999999</v>
      </c>
      <c r="R3459" s="8">
        <f>E3459/N3459</f>
        <v>50.981818181818184</v>
      </c>
      <c r="S3459" s="9" t="str">
        <f>LEFT(P3459, SEARCH("/",P3459,1)-1)</f>
        <v>theater</v>
      </c>
      <c r="T3459" s="9" t="str">
        <f>RIGHT(P3459,LEN(P3459)-SEARCH("/",P3459,1))</f>
        <v>plays</v>
      </c>
    </row>
    <row r="3460" spans="1:20" ht="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9">
        <f>(((I3460/60)/60/24)+DATE(1970,1,1)+(-5/24))</f>
        <v>42037.977083333331</v>
      </c>
      <c r="K3460">
        <v>1420606303</v>
      </c>
      <c r="L3460" s="19">
        <f>(((K3460/60)/60/24)+DATE(1970,1,1)+(-5/24))</f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5">
        <f>E3460/D3460</f>
        <v>1.2433537832310839</v>
      </c>
      <c r="R3460" s="8">
        <f>E3460/N3460</f>
        <v>45.037037037037038</v>
      </c>
      <c r="S3460" s="9" t="str">
        <f>LEFT(P3460, SEARCH("/",P3460,1)-1)</f>
        <v>theater</v>
      </c>
      <c r="T3460" s="9" t="str">
        <f>RIGHT(P3460,LEN(P3460)-SEARCH("/",P3460,1))</f>
        <v>plays</v>
      </c>
    </row>
    <row r="3461" spans="1:20" ht="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9">
        <f>(((I3461/60)/60/24)+DATE(1970,1,1)+(-5/24))</f>
        <v>42510.271527777775</v>
      </c>
      <c r="K3461">
        <v>1461151860</v>
      </c>
      <c r="L3461" s="19">
        <f>(((K3461/60)/60/24)+DATE(1970,1,1)+(-5/24))</f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5">
        <f>E3461/D3461</f>
        <v>1.262</v>
      </c>
      <c r="R3461" s="8">
        <f>E3461/N3461</f>
        <v>17.527777777777779</v>
      </c>
      <c r="S3461" s="9" t="str">
        <f>LEFT(P3461, SEARCH("/",P3461,1)-1)</f>
        <v>theater</v>
      </c>
      <c r="T3461" s="9" t="str">
        <f>RIGHT(P3461,LEN(P3461)-SEARCH("/",P3461,1))</f>
        <v>plays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9">
        <f>(((I3462/60)/60/24)+DATE(1970,1,1)+(-5/24))</f>
        <v>41866.318888888884</v>
      </c>
      <c r="K3462">
        <v>1406896752</v>
      </c>
      <c r="L3462" s="19">
        <f>(((K3462/60)/60/24)+DATE(1970,1,1)+(-5/24))</f>
        <v>41852.318888888884</v>
      </c>
      <c r="M3462" t="b">
        <v>0</v>
      </c>
      <c r="N3462">
        <v>19</v>
      </c>
      <c r="O3462" t="b">
        <v>1</v>
      </c>
      <c r="P3462" t="s">
        <v>8271</v>
      </c>
      <c r="Q3462" s="5">
        <f>E3462/D3462</f>
        <v>1.9</v>
      </c>
      <c r="R3462" s="8">
        <f>E3462/N3462</f>
        <v>50</v>
      </c>
      <c r="S3462" s="9" t="str">
        <f>LEFT(P3462, SEARCH("/",P3462,1)-1)</f>
        <v>theater</v>
      </c>
      <c r="T3462" s="9" t="str">
        <f>RIGHT(P3462,LEN(P3462)-SEARCH("/",P3462,1))</f>
        <v>plays</v>
      </c>
    </row>
    <row r="3463" spans="1:20" ht="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9">
        <f>(((I3463/60)/60/24)+DATE(1970,1,1)+(-5/24))</f>
        <v>42671.916666666664</v>
      </c>
      <c r="K3463">
        <v>1475248279</v>
      </c>
      <c r="L3463" s="19">
        <f>(((K3463/60)/60/24)+DATE(1970,1,1)+(-5/24))</f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5">
        <f>E3463/D3463</f>
        <v>1.39</v>
      </c>
      <c r="R3463" s="8">
        <f>E3463/N3463</f>
        <v>57.916666666666664</v>
      </c>
      <c r="S3463" s="9" t="str">
        <f>LEFT(P3463, SEARCH("/",P3463,1)-1)</f>
        <v>theater</v>
      </c>
      <c r="T3463" s="9" t="str">
        <f>RIGHT(P3463,LEN(P3463)-SEARCH("/",P3463,1))</f>
        <v>plays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9">
        <f>(((I3464/60)/60/24)+DATE(1970,1,1)+(-5/24))</f>
        <v>42195.541666666664</v>
      </c>
      <c r="K3464">
        <v>1435181628</v>
      </c>
      <c r="L3464" s="19">
        <f>(((K3464/60)/60/24)+DATE(1970,1,1)+(-5/24))</f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5">
        <f>E3464/D3464</f>
        <v>2.02</v>
      </c>
      <c r="R3464" s="8">
        <f>E3464/N3464</f>
        <v>29.705882352941178</v>
      </c>
      <c r="S3464" s="9" t="str">
        <f>LEFT(P3464, SEARCH("/",P3464,1)-1)</f>
        <v>theater</v>
      </c>
      <c r="T3464" s="9" t="str">
        <f>RIGHT(P3464,LEN(P3464)-SEARCH("/",P3464,1))</f>
        <v>plays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9">
        <f>(((I3465/60)/60/24)+DATE(1970,1,1)+(-5/24))</f>
        <v>42653.957638888889</v>
      </c>
      <c r="K3465">
        <v>1472594585</v>
      </c>
      <c r="L3465" s="19">
        <f>(((K3465/60)/60/24)+DATE(1970,1,1)+(-5/24))</f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5">
        <f>E3465/D3465</f>
        <v>1.0338000000000001</v>
      </c>
      <c r="R3465" s="8">
        <f>E3465/N3465</f>
        <v>90.684210526315795</v>
      </c>
      <c r="S3465" s="9" t="str">
        <f>LEFT(P3465, SEARCH("/",P3465,1)-1)</f>
        <v>theater</v>
      </c>
      <c r="T3465" s="9" t="str">
        <f>RIGHT(P3465,LEN(P3465)-SEARCH("/",P3465,1))</f>
        <v>plays</v>
      </c>
    </row>
    <row r="3466" spans="1:20" ht="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9">
        <f>(((I3466/60)/60/24)+DATE(1970,1,1)+(-5/24))</f>
        <v>42604.921724537031</v>
      </c>
      <c r="K3466">
        <v>1469329637</v>
      </c>
      <c r="L3466" s="19">
        <f>(((K3466/60)/60/24)+DATE(1970,1,1)+(-5/24))</f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5">
        <f>E3466/D3466</f>
        <v>1.023236</v>
      </c>
      <c r="R3466" s="8">
        <f>E3466/N3466</f>
        <v>55.012688172043013</v>
      </c>
      <c r="S3466" s="9" t="str">
        <f>LEFT(P3466, SEARCH("/",P3466,1)-1)</f>
        <v>theater</v>
      </c>
      <c r="T3466" s="9" t="str">
        <f>RIGHT(P3466,LEN(P3466)-SEARCH("/",P3466,1))</f>
        <v>plays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9">
        <f>(((I3467/60)/60/24)+DATE(1970,1,1)+(-5/24))</f>
        <v>42225.458333333336</v>
      </c>
      <c r="K3467">
        <v>1436972472</v>
      </c>
      <c r="L3467" s="19">
        <f>(((K3467/60)/60/24)+DATE(1970,1,1)+(-5/24))</f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5">
        <f>E3467/D3467</f>
        <v>1.03</v>
      </c>
      <c r="R3467" s="8">
        <f>E3467/N3467</f>
        <v>57.222222222222221</v>
      </c>
      <c r="S3467" s="9" t="str">
        <f>LEFT(P3467, SEARCH("/",P3467,1)-1)</f>
        <v>theater</v>
      </c>
      <c r="T3467" s="9" t="str">
        <f>RIGHT(P3467,LEN(P3467)-SEARCH("/",P3467,1))</f>
        <v>plays</v>
      </c>
    </row>
    <row r="3468" spans="1:20" ht="30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9">
        <f>(((I3468/60)/60/24)+DATE(1970,1,1)+(-5/24))</f>
        <v>42479.769097222219</v>
      </c>
      <c r="K3468">
        <v>1455928050</v>
      </c>
      <c r="L3468" s="19">
        <f>(((K3468/60)/60/24)+DATE(1970,1,1)+(-5/24))</f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5">
        <f>E3468/D3468</f>
        <v>1.2714285714285714</v>
      </c>
      <c r="R3468" s="8">
        <f>E3468/N3468</f>
        <v>72.950819672131146</v>
      </c>
      <c r="S3468" s="9" t="str">
        <f>LEFT(P3468, SEARCH("/",P3468,1)-1)</f>
        <v>theater</v>
      </c>
      <c r="T3468" s="9" t="str">
        <f>RIGHT(P3468,LEN(P3468)-SEARCH("/",P3468,1))</f>
        <v>plays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9">
        <f>(((I3469/60)/60/24)+DATE(1970,1,1)+(-5/24))</f>
        <v>42083.421666666669</v>
      </c>
      <c r="K3469">
        <v>1424275632</v>
      </c>
      <c r="L3469" s="19">
        <f>(((K3469/60)/60/24)+DATE(1970,1,1)+(-5/24))</f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5">
        <f>E3469/D3469</f>
        <v>1.01</v>
      </c>
      <c r="R3469" s="8">
        <f>E3469/N3469</f>
        <v>64.468085106382972</v>
      </c>
      <c r="S3469" s="9" t="str">
        <f>LEFT(P3469, SEARCH("/",P3469,1)-1)</f>
        <v>theater</v>
      </c>
      <c r="T3469" s="9" t="str">
        <f>RIGHT(P3469,LEN(P3469)-SEARCH("/",P3469,1))</f>
        <v>plays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9">
        <f>(((I3470/60)/60/24)+DATE(1970,1,1)+(-5/24))</f>
        <v>42633.916666666664</v>
      </c>
      <c r="K3470">
        <v>1471976529</v>
      </c>
      <c r="L3470" s="19">
        <f>(((K3470/60)/60/24)+DATE(1970,1,1)+(-5/24))</f>
        <v>42605.557048611103</v>
      </c>
      <c r="M3470" t="b">
        <v>0</v>
      </c>
      <c r="N3470">
        <v>17</v>
      </c>
      <c r="O3470" t="b">
        <v>1</v>
      </c>
      <c r="P3470" t="s">
        <v>8271</v>
      </c>
      <c r="Q3470" s="5">
        <f>E3470/D3470</f>
        <v>1.2178</v>
      </c>
      <c r="R3470" s="8">
        <f>E3470/N3470</f>
        <v>716.35294117647061</v>
      </c>
      <c r="S3470" s="9" t="str">
        <f>LEFT(P3470, SEARCH("/",P3470,1)-1)</f>
        <v>theater</v>
      </c>
      <c r="T3470" s="9" t="str">
        <f>RIGHT(P3470,LEN(P3470)-SEARCH("/",P3470,1))</f>
        <v>plays</v>
      </c>
    </row>
    <row r="3471" spans="1:20" ht="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9">
        <f>(((I3471/60)/60/24)+DATE(1970,1,1)+(-5/24))</f>
        <v>42488.433391203704</v>
      </c>
      <c r="K3471">
        <v>1459265045</v>
      </c>
      <c r="L3471" s="19">
        <f>(((K3471/60)/60/24)+DATE(1970,1,1)+(-5/24))</f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5">
        <f>E3471/D3471</f>
        <v>1.1339285714285714</v>
      </c>
      <c r="R3471" s="8">
        <f>E3471/N3471</f>
        <v>50.396825396825399</v>
      </c>
      <c r="S3471" s="9" t="str">
        <f>LEFT(P3471, SEARCH("/",P3471,1)-1)</f>
        <v>theater</v>
      </c>
      <c r="T3471" s="9" t="str">
        <f>RIGHT(P3471,LEN(P3471)-SEARCH("/",P3471,1))</f>
        <v>plays</v>
      </c>
    </row>
    <row r="3472" spans="1:20" ht="30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9">
        <f>(((I3472/60)/60/24)+DATE(1970,1,1)+(-5/24))</f>
        <v>42566.693055555552</v>
      </c>
      <c r="K3472">
        <v>1465345902</v>
      </c>
      <c r="L3472" s="19">
        <f>(((K3472/60)/60/24)+DATE(1970,1,1)+(-5/24))</f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5">
        <f>E3472/D3472</f>
        <v>1.5</v>
      </c>
      <c r="R3472" s="8">
        <f>E3472/N3472</f>
        <v>41.666666666666664</v>
      </c>
      <c r="S3472" s="9" t="str">
        <f>LEFT(P3472, SEARCH("/",P3472,1)-1)</f>
        <v>theater</v>
      </c>
      <c r="T3472" s="9" t="str">
        <f>RIGHT(P3472,LEN(P3472)-SEARCH("/",P3472,1))</f>
        <v>plays</v>
      </c>
    </row>
    <row r="3473" spans="1:20" ht="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9">
        <f>(((I3473/60)/60/24)+DATE(1970,1,1)+(-5/24))</f>
        <v>41882.625</v>
      </c>
      <c r="K3473">
        <v>1405971690</v>
      </c>
      <c r="L3473" s="19">
        <f>(((K3473/60)/60/24)+DATE(1970,1,1)+(-5/24))</f>
        <v>41841.612152777772</v>
      </c>
      <c r="M3473" t="b">
        <v>0</v>
      </c>
      <c r="N3473">
        <v>30</v>
      </c>
      <c r="O3473" t="b">
        <v>1</v>
      </c>
      <c r="P3473" t="s">
        <v>8271</v>
      </c>
      <c r="Q3473" s="5">
        <f>E3473/D3473</f>
        <v>2.1459999999999999</v>
      </c>
      <c r="R3473" s="8">
        <f>E3473/N3473</f>
        <v>35.766666666666666</v>
      </c>
      <c r="S3473" s="9" t="str">
        <f>LEFT(P3473, SEARCH("/",P3473,1)-1)</f>
        <v>theater</v>
      </c>
      <c r="T3473" s="9" t="str">
        <f>RIGHT(P3473,LEN(P3473)-SEARCH("/",P3473,1))</f>
        <v>plays</v>
      </c>
    </row>
    <row r="3474" spans="1:20" ht="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9">
        <f>(((I3474/60)/60/24)+DATE(1970,1,1)+(-5/24))</f>
        <v>41949.040972222218</v>
      </c>
      <c r="K3474">
        <v>1413432331</v>
      </c>
      <c r="L3474" s="19">
        <f>(((K3474/60)/60/24)+DATE(1970,1,1)+(-5/24))</f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5">
        <f>E3474/D3474</f>
        <v>1.0205</v>
      </c>
      <c r="R3474" s="8">
        <f>E3474/N3474</f>
        <v>88.739130434782609</v>
      </c>
      <c r="S3474" s="9" t="str">
        <f>LEFT(P3474, SEARCH("/",P3474,1)-1)</f>
        <v>theater</v>
      </c>
      <c r="T3474" s="9" t="str">
        <f>RIGHT(P3474,LEN(P3474)-SEARCH("/",P3474,1))</f>
        <v>plays</v>
      </c>
    </row>
    <row r="3475" spans="1:20" ht="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9">
        <f>(((I3475/60)/60/24)+DATE(1970,1,1)+(-5/24))</f>
        <v>42083.643749999996</v>
      </c>
      <c r="K3475">
        <v>1425067296</v>
      </c>
      <c r="L3475" s="19">
        <f>(((K3475/60)/60/24)+DATE(1970,1,1)+(-5/24))</f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5">
        <f>E3475/D3475</f>
        <v>1</v>
      </c>
      <c r="R3475" s="8">
        <f>E3475/N3475</f>
        <v>148.4848484848485</v>
      </c>
      <c r="S3475" s="9" t="str">
        <f>LEFT(P3475, SEARCH("/",P3475,1)-1)</f>
        <v>theater</v>
      </c>
      <c r="T3475" s="9" t="str">
        <f>RIGHT(P3475,LEN(P3475)-SEARCH("/",P3475,1))</f>
        <v>plays</v>
      </c>
    </row>
    <row r="3476" spans="1:20" ht="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9">
        <f>(((I3476/60)/60/24)+DATE(1970,1,1)+(-5/24))</f>
        <v>42571.293182870366</v>
      </c>
      <c r="K3476">
        <v>1466424131</v>
      </c>
      <c r="L3476" s="19">
        <f>(((K3476/60)/60/24)+DATE(1970,1,1)+(-5/24))</f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5">
        <f>E3476/D3476</f>
        <v>1.01</v>
      </c>
      <c r="R3476" s="8">
        <f>E3476/N3476</f>
        <v>51.794871794871796</v>
      </c>
      <c r="S3476" s="9" t="str">
        <f>LEFT(P3476, SEARCH("/",P3476,1)-1)</f>
        <v>theater</v>
      </c>
      <c r="T3476" s="9" t="str">
        <f>RIGHT(P3476,LEN(P3476)-SEARCH("/",P3476,1))</f>
        <v>plays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9">
        <f>(((I3477/60)/60/24)+DATE(1970,1,1)+(-5/24))</f>
        <v>41945.791666666664</v>
      </c>
      <c r="K3477">
        <v>1412629704</v>
      </c>
      <c r="L3477" s="19">
        <f>(((K3477/60)/60/24)+DATE(1970,1,1)+(-5/24))</f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5">
        <f>E3477/D3477</f>
        <v>1.1333333333333333</v>
      </c>
      <c r="R3477" s="8">
        <f>E3477/N3477</f>
        <v>20</v>
      </c>
      <c r="S3477" s="9" t="str">
        <f>LEFT(P3477, SEARCH("/",P3477,1)-1)</f>
        <v>theater</v>
      </c>
      <c r="T3477" s="9" t="str">
        <f>RIGHT(P3477,LEN(P3477)-SEARCH("/",P3477,1))</f>
        <v>plays</v>
      </c>
    </row>
    <row r="3478" spans="1:20" ht="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9">
        <f>(((I3478/60)/60/24)+DATE(1970,1,1)+(-5/24))</f>
        <v>41938.916666666664</v>
      </c>
      <c r="K3478">
        <v>1412836990</v>
      </c>
      <c r="L3478" s="19">
        <f>(((K3478/60)/60/24)+DATE(1970,1,1)+(-5/24))</f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5">
        <f>E3478/D3478</f>
        <v>1.04</v>
      </c>
      <c r="R3478" s="8">
        <f>E3478/N3478</f>
        <v>52</v>
      </c>
      <c r="S3478" s="9" t="str">
        <f>LEFT(P3478, SEARCH("/",P3478,1)-1)</f>
        <v>theater</v>
      </c>
      <c r="T3478" s="9" t="str">
        <f>RIGHT(P3478,LEN(P3478)-SEARCH("/",P3478,1))</f>
        <v>plays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9">
        <f>(((I3479/60)/60/24)+DATE(1970,1,1)+(-5/24))</f>
        <v>42140.916666666664</v>
      </c>
      <c r="K3479">
        <v>1430761243</v>
      </c>
      <c r="L3479" s="19">
        <f>(((K3479/60)/60/24)+DATE(1970,1,1)+(-5/24))</f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5">
        <f>E3479/D3479</f>
        <v>1.1533333333333333</v>
      </c>
      <c r="R3479" s="8">
        <f>E3479/N3479</f>
        <v>53.230769230769234</v>
      </c>
      <c r="S3479" s="9" t="str">
        <f>LEFT(P3479, SEARCH("/",P3479,1)-1)</f>
        <v>theater</v>
      </c>
      <c r="T3479" s="9" t="str">
        <f>RIGHT(P3479,LEN(P3479)-SEARCH("/",P3479,1))</f>
        <v>plays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9">
        <f>(((I3480/60)/60/24)+DATE(1970,1,1)+(-5/24))</f>
        <v>42079.666666666664</v>
      </c>
      <c r="K3480">
        <v>1424296822</v>
      </c>
      <c r="L3480" s="19">
        <f>(((K3480/60)/60/24)+DATE(1970,1,1)+(-5/24))</f>
        <v>42053.708587962967</v>
      </c>
      <c r="M3480" t="b">
        <v>0</v>
      </c>
      <c r="N3480">
        <v>57</v>
      </c>
      <c r="O3480" t="b">
        <v>1</v>
      </c>
      <c r="P3480" t="s">
        <v>8271</v>
      </c>
      <c r="Q3480" s="5">
        <f>E3480/D3480</f>
        <v>1.1285000000000001</v>
      </c>
      <c r="R3480" s="8">
        <f>E3480/N3480</f>
        <v>39.596491228070178</v>
      </c>
      <c r="S3480" s="9" t="str">
        <f>LEFT(P3480, SEARCH("/",P3480,1)-1)</f>
        <v>theater</v>
      </c>
      <c r="T3480" s="9" t="str">
        <f>RIGHT(P3480,LEN(P3480)-SEARCH("/",P3480,1))</f>
        <v>plays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9">
        <f>(((I3481/60)/60/24)+DATE(1970,1,1)+(-5/24))</f>
        <v>41811.646759259253</v>
      </c>
      <c r="K3481">
        <v>1400790680</v>
      </c>
      <c r="L3481" s="19">
        <f>(((K3481/60)/60/24)+DATE(1970,1,1)+(-5/24))</f>
        <v>41781.646759259253</v>
      </c>
      <c r="M3481" t="b">
        <v>0</v>
      </c>
      <c r="N3481">
        <v>56</v>
      </c>
      <c r="O3481" t="b">
        <v>1</v>
      </c>
      <c r="P3481" t="s">
        <v>8271</v>
      </c>
      <c r="Q3481" s="5">
        <f>E3481/D3481</f>
        <v>1.2786666666666666</v>
      </c>
      <c r="R3481" s="8">
        <f>E3481/N3481</f>
        <v>34.25</v>
      </c>
      <c r="S3481" s="9" t="str">
        <f>LEFT(P3481, SEARCH("/",P3481,1)-1)</f>
        <v>theater</v>
      </c>
      <c r="T3481" s="9" t="str">
        <f>RIGHT(P3481,LEN(P3481)-SEARCH("/",P3481,1))</f>
        <v>plays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9">
        <f>(((I3482/60)/60/24)+DATE(1970,1,1)+(-5/24))</f>
        <v>42195.666666666664</v>
      </c>
      <c r="K3482">
        <v>1434440227</v>
      </c>
      <c r="L3482" s="19">
        <f>(((K3482/60)/60/24)+DATE(1970,1,1)+(-5/24))</f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5">
        <f>E3482/D3482</f>
        <v>1.4266666666666667</v>
      </c>
      <c r="R3482" s="8">
        <f>E3482/N3482</f>
        <v>164.61538461538461</v>
      </c>
      <c r="S3482" s="9" t="str">
        <f>LEFT(P3482, SEARCH("/",P3482,1)-1)</f>
        <v>theater</v>
      </c>
      <c r="T3482" s="9" t="str">
        <f>RIGHT(P3482,LEN(P3482)-SEARCH("/",P3482,1))</f>
        <v>plays</v>
      </c>
    </row>
    <row r="3483" spans="1:20" ht="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9">
        <f>(((I3483/60)/60/24)+DATE(1970,1,1)+(-5/24))</f>
        <v>42006.039212962954</v>
      </c>
      <c r="K3483">
        <v>1418709388</v>
      </c>
      <c r="L3483" s="19">
        <f>(((K3483/60)/60/24)+DATE(1970,1,1)+(-5/24))</f>
        <v>41989.039212962954</v>
      </c>
      <c r="M3483" t="b">
        <v>0</v>
      </c>
      <c r="N3483">
        <v>95</v>
      </c>
      <c r="O3483" t="b">
        <v>1</v>
      </c>
      <c r="P3483" t="s">
        <v>8271</v>
      </c>
      <c r="Q3483" s="5">
        <f>E3483/D3483</f>
        <v>1.1879999999999999</v>
      </c>
      <c r="R3483" s="8">
        <f>E3483/N3483</f>
        <v>125.05263157894737</v>
      </c>
      <c r="S3483" s="9" t="str">
        <f>LEFT(P3483, SEARCH("/",P3483,1)-1)</f>
        <v>theater</v>
      </c>
      <c r="T3483" s="9" t="str">
        <f>RIGHT(P3483,LEN(P3483)-SEARCH("/",P3483,1))</f>
        <v>plays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9">
        <f>(((I3484/60)/60/24)+DATE(1970,1,1)+(-5/24))</f>
        <v>41826.563263888886</v>
      </c>
      <c r="K3484">
        <v>1402079466</v>
      </c>
      <c r="L3484" s="19">
        <f>(((K3484/60)/60/24)+DATE(1970,1,1)+(-5/24))</f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5">
        <f>E3484/D3484</f>
        <v>1.3833333333333333</v>
      </c>
      <c r="R3484" s="8">
        <f>E3484/N3484</f>
        <v>51.875</v>
      </c>
      <c r="S3484" s="9" t="str">
        <f>LEFT(P3484, SEARCH("/",P3484,1)-1)</f>
        <v>theater</v>
      </c>
      <c r="T3484" s="9" t="str">
        <f>RIGHT(P3484,LEN(P3484)-SEARCH("/",P3484,1))</f>
        <v>plays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9">
        <f>(((I3485/60)/60/24)+DATE(1970,1,1)+(-5/24))</f>
        <v>41823.460428240738</v>
      </c>
      <c r="K3485">
        <v>1401811381</v>
      </c>
      <c r="L3485" s="19">
        <f>(((K3485/60)/60/24)+DATE(1970,1,1)+(-5/24))</f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5">
        <f>E3485/D3485</f>
        <v>1.599402985074627</v>
      </c>
      <c r="R3485" s="8">
        <f>E3485/N3485</f>
        <v>40.285714285714285</v>
      </c>
      <c r="S3485" s="9" t="str">
        <f>LEFT(P3485, SEARCH("/",P3485,1)-1)</f>
        <v>theater</v>
      </c>
      <c r="T3485" s="9" t="str">
        <f>RIGHT(P3485,LEN(P3485)-SEARCH("/",P3485,1))</f>
        <v>plays</v>
      </c>
    </row>
    <row r="3486" spans="1:20" ht="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9">
        <f>(((I3486/60)/60/24)+DATE(1970,1,1)+(-5/24))</f>
        <v>42536.552071759252</v>
      </c>
      <c r="K3486">
        <v>1463422499</v>
      </c>
      <c r="L3486" s="19">
        <f>(((K3486/60)/60/24)+DATE(1970,1,1)+(-5/24))</f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5">
        <f>E3486/D3486</f>
        <v>1.1424000000000001</v>
      </c>
      <c r="R3486" s="8">
        <f>E3486/N3486</f>
        <v>64.909090909090907</v>
      </c>
      <c r="S3486" s="9" t="str">
        <f>LEFT(P3486, SEARCH("/",P3486,1)-1)</f>
        <v>theater</v>
      </c>
      <c r="T3486" s="9" t="str">
        <f>RIGHT(P3486,LEN(P3486)-SEARCH("/",P3486,1))</f>
        <v>plays</v>
      </c>
    </row>
    <row r="3487" spans="1:20" ht="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9">
        <f>(((I3487/60)/60/24)+DATE(1970,1,1)+(-5/24))</f>
        <v>42402.484722222223</v>
      </c>
      <c r="K3487">
        <v>1451839080</v>
      </c>
      <c r="L3487" s="19">
        <f>(((K3487/60)/60/24)+DATE(1970,1,1)+(-5/24))</f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5">
        <f>E3487/D3487</f>
        <v>1.0060606060606061</v>
      </c>
      <c r="R3487" s="8">
        <f>E3487/N3487</f>
        <v>55.333333333333336</v>
      </c>
      <c r="S3487" s="9" t="str">
        <f>LEFT(P3487, SEARCH("/",P3487,1)-1)</f>
        <v>theater</v>
      </c>
      <c r="T3487" s="9" t="str">
        <f>RIGHT(P3487,LEN(P3487)-SEARCH("/",P3487,1))</f>
        <v>plays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9">
        <f>(((I3488/60)/60/24)+DATE(1970,1,1)+(-5/24))</f>
        <v>42158.082638888889</v>
      </c>
      <c r="K3488">
        <v>1430600401</v>
      </c>
      <c r="L3488" s="19">
        <f>(((K3488/60)/60/24)+DATE(1970,1,1)+(-5/24))</f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5">
        <f>E3488/D3488</f>
        <v>1.552</v>
      </c>
      <c r="R3488" s="8">
        <f>E3488/N3488</f>
        <v>83.142857142857139</v>
      </c>
      <c r="S3488" s="9" t="str">
        <f>LEFT(P3488, SEARCH("/",P3488,1)-1)</f>
        <v>theater</v>
      </c>
      <c r="T3488" s="9" t="str">
        <f>RIGHT(P3488,LEN(P3488)-SEARCH("/",P3488,1))</f>
        <v>plays</v>
      </c>
    </row>
    <row r="3489" spans="1:20" ht="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9">
        <f>(((I3489/60)/60/24)+DATE(1970,1,1)+(-5/24))</f>
        <v>42179.732083333329</v>
      </c>
      <c r="K3489">
        <v>1432593252</v>
      </c>
      <c r="L3489" s="19">
        <f>(((K3489/60)/60/24)+DATE(1970,1,1)+(-5/24))</f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5">
        <f>E3489/D3489</f>
        <v>1.2775000000000001</v>
      </c>
      <c r="R3489" s="8">
        <f>E3489/N3489</f>
        <v>38.712121212121211</v>
      </c>
      <c r="S3489" s="9" t="str">
        <f>LEFT(P3489, SEARCH("/",P3489,1)-1)</f>
        <v>theater</v>
      </c>
      <c r="T3489" s="9" t="str">
        <f>RIGHT(P3489,LEN(P3489)-SEARCH("/",P3489,1))</f>
        <v>plays</v>
      </c>
    </row>
    <row r="3490" spans="1:20" ht="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9">
        <f>(((I3490/60)/60/24)+DATE(1970,1,1)+(-5/24))</f>
        <v>42111.458333333336</v>
      </c>
      <c r="K3490">
        <v>1427221560</v>
      </c>
      <c r="L3490" s="19">
        <f>(((K3490/60)/60/24)+DATE(1970,1,1)+(-5/24))</f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5">
        <f>E3490/D3490</f>
        <v>1.212</v>
      </c>
      <c r="R3490" s="8">
        <f>E3490/N3490</f>
        <v>125.37931034482759</v>
      </c>
      <c r="S3490" s="9" t="str">
        <f>LEFT(P3490, SEARCH("/",P3490,1)-1)</f>
        <v>theater</v>
      </c>
      <c r="T3490" s="9" t="str">
        <f>RIGHT(P3490,LEN(P3490)-SEARCH("/",P3490,1))</f>
        <v>plays</v>
      </c>
    </row>
    <row r="3491" spans="1:20" ht="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9">
        <f>(((I3491/60)/60/24)+DATE(1970,1,1)+(-5/24))</f>
        <v>41783.666666666664</v>
      </c>
      <c r="K3491">
        <v>1398352531</v>
      </c>
      <c r="L3491" s="19">
        <f>(((K3491/60)/60/24)+DATE(1970,1,1)+(-5/24))</f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5">
        <f>E3491/D3491</f>
        <v>1.127</v>
      </c>
      <c r="R3491" s="8">
        <f>E3491/N3491</f>
        <v>78.263888888888886</v>
      </c>
      <c r="S3491" s="9" t="str">
        <f>LEFT(P3491, SEARCH("/",P3491,1)-1)</f>
        <v>theater</v>
      </c>
      <c r="T3491" s="9" t="str">
        <f>RIGHT(P3491,LEN(P3491)-SEARCH("/",P3491,1))</f>
        <v>plays</v>
      </c>
    </row>
    <row r="3492" spans="1:20" ht="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9">
        <f>(((I3492/60)/60/24)+DATE(1970,1,1)+(-5/24))</f>
        <v>42473.594027777777</v>
      </c>
      <c r="K3492">
        <v>1457982924</v>
      </c>
      <c r="L3492" s="19">
        <f>(((K3492/60)/60/24)+DATE(1970,1,1)+(-5/24))</f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5">
        <f>E3492/D3492</f>
        <v>1.2749999999999999</v>
      </c>
      <c r="R3492" s="8">
        <f>E3492/N3492</f>
        <v>47.222222222222221</v>
      </c>
      <c r="S3492" s="9" t="str">
        <f>LEFT(P3492, SEARCH("/",P3492,1)-1)</f>
        <v>theater</v>
      </c>
      <c r="T3492" s="9" t="str">
        <f>RIGHT(P3492,LEN(P3492)-SEARCH("/",P3492,1))</f>
        <v>plays</v>
      </c>
    </row>
    <row r="3493" spans="1:20" ht="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9">
        <f>(((I3493/60)/60/24)+DATE(1970,1,1)+(-5/24))</f>
        <v>42142.041481481479</v>
      </c>
      <c r="K3493">
        <v>1430114384</v>
      </c>
      <c r="L3493" s="19">
        <f>(((K3493/60)/60/24)+DATE(1970,1,1)+(-5/24))</f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5">
        <f>E3493/D3493</f>
        <v>1.5820000000000001</v>
      </c>
      <c r="R3493" s="8">
        <f>E3493/N3493</f>
        <v>79.099999999999994</v>
      </c>
      <c r="S3493" s="9" t="str">
        <f>LEFT(P3493, SEARCH("/",P3493,1)-1)</f>
        <v>theater</v>
      </c>
      <c r="T3493" s="9" t="str">
        <f>RIGHT(P3493,LEN(P3493)-SEARCH("/",P3493,1))</f>
        <v>plays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9">
        <f>(((I3494/60)/60/24)+DATE(1970,1,1)+(-5/24))</f>
        <v>42302.800891203697</v>
      </c>
      <c r="K3494">
        <v>1442794397</v>
      </c>
      <c r="L3494" s="19">
        <f>(((K3494/60)/60/24)+DATE(1970,1,1)+(-5/24))</f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5">
        <f>E3494/D3494</f>
        <v>1.0526894736842105</v>
      </c>
      <c r="R3494" s="8">
        <f>E3494/N3494</f>
        <v>114.29199999999999</v>
      </c>
      <c r="S3494" s="9" t="str">
        <f>LEFT(P3494, SEARCH("/",P3494,1)-1)</f>
        <v>theater</v>
      </c>
      <c r="T3494" s="9" t="str">
        <f>RIGHT(P3494,LEN(P3494)-SEARCH("/",P3494,1))</f>
        <v>plays</v>
      </c>
    </row>
    <row r="3495" spans="1:20" ht="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9">
        <f>(((I3495/60)/60/24)+DATE(1970,1,1)+(-5/24))</f>
        <v>41868.007638888885</v>
      </c>
      <c r="K3495">
        <v>1406580436</v>
      </c>
      <c r="L3495" s="19">
        <f>(((K3495/60)/60/24)+DATE(1970,1,1)+(-5/24))</f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5">
        <f>E3495/D3495</f>
        <v>1</v>
      </c>
      <c r="R3495" s="8">
        <f>E3495/N3495</f>
        <v>51.724137931034484</v>
      </c>
      <c r="S3495" s="9" t="str">
        <f>LEFT(P3495, SEARCH("/",P3495,1)-1)</f>
        <v>theater</v>
      </c>
      <c r="T3495" s="9" t="str">
        <f>RIGHT(P3495,LEN(P3495)-SEARCH("/",P3495,1))</f>
        <v>plays</v>
      </c>
    </row>
    <row r="3496" spans="1:20" ht="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9">
        <f>(((I3496/60)/60/24)+DATE(1970,1,1)+(-5/24))</f>
        <v>42700.041666666664</v>
      </c>
      <c r="K3496">
        <v>1479186575</v>
      </c>
      <c r="L3496" s="19">
        <f>(((K3496/60)/60/24)+DATE(1970,1,1)+(-5/24))</f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5">
        <f>E3496/D3496</f>
        <v>1</v>
      </c>
      <c r="R3496" s="8">
        <f>E3496/N3496</f>
        <v>30.76923076923077</v>
      </c>
      <c r="S3496" s="9" t="str">
        <f>LEFT(P3496, SEARCH("/",P3496,1)-1)</f>
        <v>theater</v>
      </c>
      <c r="T3496" s="9" t="str">
        <f>RIGHT(P3496,LEN(P3496)-SEARCH("/",P3496,1))</f>
        <v>plays</v>
      </c>
    </row>
    <row r="3497" spans="1:20" ht="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9">
        <f>(((I3497/60)/60/24)+DATE(1970,1,1)+(-5/24))</f>
        <v>41944.512499999997</v>
      </c>
      <c r="K3497">
        <v>1412360309</v>
      </c>
      <c r="L3497" s="19">
        <f>(((K3497/60)/60/24)+DATE(1970,1,1)+(-5/24))</f>
        <v>41915.554502314815</v>
      </c>
      <c r="M3497" t="b">
        <v>0</v>
      </c>
      <c r="N3497">
        <v>72</v>
      </c>
      <c r="O3497" t="b">
        <v>1</v>
      </c>
      <c r="P3497" t="s">
        <v>8271</v>
      </c>
      <c r="Q3497" s="5">
        <f>E3497/D3497</f>
        <v>1.0686</v>
      </c>
      <c r="R3497" s="8">
        <f>E3497/N3497</f>
        <v>74.208333333333329</v>
      </c>
      <c r="S3497" s="9" t="str">
        <f>LEFT(P3497, SEARCH("/",P3497,1)-1)</f>
        <v>theater</v>
      </c>
      <c r="T3497" s="9" t="str">
        <f>RIGHT(P3497,LEN(P3497)-SEARCH("/",P3497,1))</f>
        <v>plays</v>
      </c>
    </row>
    <row r="3498" spans="1:20" ht="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9">
        <f>(((I3498/60)/60/24)+DATE(1970,1,1)+(-5/24))</f>
        <v>42624.638495370367</v>
      </c>
      <c r="K3498">
        <v>1470169166</v>
      </c>
      <c r="L3498" s="19">
        <f>(((K3498/60)/60/24)+DATE(1970,1,1)+(-5/24))</f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5">
        <f>E3498/D3498</f>
        <v>1.244</v>
      </c>
      <c r="R3498" s="8">
        <f>E3498/N3498</f>
        <v>47.846153846153847</v>
      </c>
      <c r="S3498" s="9" t="str">
        <f>LEFT(P3498, SEARCH("/",P3498,1)-1)</f>
        <v>theater</v>
      </c>
      <c r="T3498" s="9" t="str">
        <f>RIGHT(P3498,LEN(P3498)-SEARCH("/",P3498,1))</f>
        <v>plays</v>
      </c>
    </row>
    <row r="3499" spans="1:20" ht="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9">
        <f>(((I3499/60)/60/24)+DATE(1970,1,1)+(-5/24))</f>
        <v>42523.708333333336</v>
      </c>
      <c r="K3499">
        <v>1463852904</v>
      </c>
      <c r="L3499" s="19">
        <f>(((K3499/60)/60/24)+DATE(1970,1,1)+(-5/24))</f>
        <v>42511.533611111103</v>
      </c>
      <c r="M3499" t="b">
        <v>0</v>
      </c>
      <c r="N3499">
        <v>49</v>
      </c>
      <c r="O3499" t="b">
        <v>1</v>
      </c>
      <c r="P3499" t="s">
        <v>8271</v>
      </c>
      <c r="Q3499" s="5">
        <f>E3499/D3499</f>
        <v>1.0870406189555126</v>
      </c>
      <c r="R3499" s="8">
        <f>E3499/N3499</f>
        <v>34.408163265306122</v>
      </c>
      <c r="S3499" s="9" t="str">
        <f>LEFT(P3499, SEARCH("/",P3499,1)-1)</f>
        <v>theater</v>
      </c>
      <c r="T3499" s="9" t="str">
        <f>RIGHT(P3499,LEN(P3499)-SEARCH("/",P3499,1))</f>
        <v>plays</v>
      </c>
    </row>
    <row r="3500" spans="1:20" ht="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9">
        <f>(((I3500/60)/60/24)+DATE(1970,1,1)+(-5/24))</f>
        <v>42518.697222222218</v>
      </c>
      <c r="K3500">
        <v>1459309704</v>
      </c>
      <c r="L3500" s="19">
        <f>(((K3500/60)/60/24)+DATE(1970,1,1)+(-5/24))</f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5">
        <f>E3500/D3500</f>
        <v>1.0242424242424242</v>
      </c>
      <c r="R3500" s="8">
        <f>E3500/N3500</f>
        <v>40.238095238095241</v>
      </c>
      <c r="S3500" s="9" t="str">
        <f>LEFT(P3500, SEARCH("/",P3500,1)-1)</f>
        <v>theater</v>
      </c>
      <c r="T3500" s="9" t="str">
        <f>RIGHT(P3500,LEN(P3500)-SEARCH("/",P3500,1))</f>
        <v>plays</v>
      </c>
    </row>
    <row r="3501" spans="1:20" ht="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9">
        <f>(((I3501/60)/60/24)+DATE(1970,1,1)+(-5/24))</f>
        <v>42186.082638888889</v>
      </c>
      <c r="K3501">
        <v>1431046325</v>
      </c>
      <c r="L3501" s="19">
        <f>(((K3501/60)/60/24)+DATE(1970,1,1)+(-5/24))</f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5">
        <f>E3501/D3501</f>
        <v>1.0549999999999999</v>
      </c>
      <c r="R3501" s="8">
        <f>E3501/N3501</f>
        <v>60.285714285714285</v>
      </c>
      <c r="S3501" s="9" t="str">
        <f>LEFT(P3501, SEARCH("/",P3501,1)-1)</f>
        <v>theater</v>
      </c>
      <c r="T3501" s="9" t="str">
        <f>RIGHT(P3501,LEN(P3501)-SEARCH("/",P3501,1))</f>
        <v>plays</v>
      </c>
    </row>
    <row r="3502" spans="1:20" ht="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9">
        <f>(((I3502/60)/60/24)+DATE(1970,1,1)+(-5/24))</f>
        <v>42435.999305555553</v>
      </c>
      <c r="K3502">
        <v>1455919438</v>
      </c>
      <c r="L3502" s="19">
        <f>(((K3502/60)/60/24)+DATE(1970,1,1)+(-5/24))</f>
        <v>42419.711087962954</v>
      </c>
      <c r="M3502" t="b">
        <v>0</v>
      </c>
      <c r="N3502">
        <v>42</v>
      </c>
      <c r="O3502" t="b">
        <v>1</v>
      </c>
      <c r="P3502" t="s">
        <v>8271</v>
      </c>
      <c r="Q3502" s="5">
        <f>E3502/D3502</f>
        <v>1.0629999999999999</v>
      </c>
      <c r="R3502" s="8">
        <f>E3502/N3502</f>
        <v>25.30952380952381</v>
      </c>
      <c r="S3502" s="9" t="str">
        <f>LEFT(P3502, SEARCH("/",P3502,1)-1)</f>
        <v>theater</v>
      </c>
      <c r="T3502" s="9" t="str">
        <f>RIGHT(P3502,LEN(P3502)-SEARCH("/",P3502,1))</f>
        <v>plays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9">
        <f>(((I3503/60)/60/24)+DATE(1970,1,1)+(-5/24))</f>
        <v>42258.555497685178</v>
      </c>
      <c r="K3503">
        <v>1439835595</v>
      </c>
      <c r="L3503" s="19">
        <f>(((K3503/60)/60/24)+DATE(1970,1,1)+(-5/24))</f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5">
        <f>E3503/D3503</f>
        <v>1.0066666666666666</v>
      </c>
      <c r="R3503" s="8">
        <f>E3503/N3503</f>
        <v>35.952380952380949</v>
      </c>
      <c r="S3503" s="9" t="str">
        <f>LEFT(P3503, SEARCH("/",P3503,1)-1)</f>
        <v>theater</v>
      </c>
      <c r="T3503" s="9" t="str">
        <f>RIGHT(P3503,LEN(P3503)-SEARCH("/",P3503,1))</f>
        <v>plays</v>
      </c>
    </row>
    <row r="3504" spans="1:20" ht="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9">
        <f>(((I3504/60)/60/24)+DATE(1970,1,1)+(-5/24))</f>
        <v>42444.957638888889</v>
      </c>
      <c r="K3504">
        <v>1456862924</v>
      </c>
      <c r="L3504" s="19">
        <f>(((K3504/60)/60/24)+DATE(1970,1,1)+(-5/24))</f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5">
        <f>E3504/D3504</f>
        <v>1.054</v>
      </c>
      <c r="R3504" s="8">
        <f>E3504/N3504</f>
        <v>136</v>
      </c>
      <c r="S3504" s="9" t="str">
        <f>LEFT(P3504, SEARCH("/",P3504,1)-1)</f>
        <v>theater</v>
      </c>
      <c r="T3504" s="9" t="str">
        <f>RIGHT(P3504,LEN(P3504)-SEARCH("/",P3504,1))</f>
        <v>plays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9">
        <f>(((I3505/60)/60/24)+DATE(1970,1,1)+(-5/24))</f>
        <v>42575.27</v>
      </c>
      <c r="K3505">
        <v>1466767728</v>
      </c>
      <c r="L3505" s="19">
        <f>(((K3505/60)/60/24)+DATE(1970,1,1)+(-5/24))</f>
        <v>42545.27</v>
      </c>
      <c r="M3505" t="b">
        <v>0</v>
      </c>
      <c r="N3505">
        <v>38</v>
      </c>
      <c r="O3505" t="b">
        <v>1</v>
      </c>
      <c r="P3505" t="s">
        <v>8271</v>
      </c>
      <c r="Q3505" s="5">
        <f>E3505/D3505</f>
        <v>1.0755999999999999</v>
      </c>
      <c r="R3505" s="8">
        <f>E3505/N3505</f>
        <v>70.763157894736835</v>
      </c>
      <c r="S3505" s="9" t="str">
        <f>LEFT(P3505, SEARCH("/",P3505,1)-1)</f>
        <v>theater</v>
      </c>
      <c r="T3505" s="9" t="str">
        <f>RIGHT(P3505,LEN(P3505)-SEARCH("/",P3505,1))</f>
        <v>plays</v>
      </c>
    </row>
    <row r="3506" spans="1:20" ht="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9">
        <f>(((I3506/60)/60/24)+DATE(1970,1,1)+(-5/24))</f>
        <v>42327.582071759258</v>
      </c>
      <c r="K3506">
        <v>1445363891</v>
      </c>
      <c r="L3506" s="19">
        <f>(((K3506/60)/60/24)+DATE(1970,1,1)+(-5/24))</f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5">
        <f>E3506/D3506</f>
        <v>1</v>
      </c>
      <c r="R3506" s="8">
        <f>E3506/N3506</f>
        <v>125</v>
      </c>
      <c r="S3506" s="9" t="str">
        <f>LEFT(P3506, SEARCH("/",P3506,1)-1)</f>
        <v>theater</v>
      </c>
      <c r="T3506" s="9" t="str">
        <f>RIGHT(P3506,LEN(P3506)-SEARCH("/",P3506,1))</f>
        <v>plays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9">
        <f>(((I3507/60)/60/24)+DATE(1970,1,1)+(-5/24))</f>
        <v>41771.958333333328</v>
      </c>
      <c r="K3507">
        <v>1398983245</v>
      </c>
      <c r="L3507" s="19">
        <f>(((K3507/60)/60/24)+DATE(1970,1,1)+(-5/24))</f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5">
        <f>E3507/D3507</f>
        <v>1.0376000000000001</v>
      </c>
      <c r="R3507" s="8">
        <f>E3507/N3507</f>
        <v>66.512820512820511</v>
      </c>
      <c r="S3507" s="9" t="str">
        <f>LEFT(P3507, SEARCH("/",P3507,1)-1)</f>
        <v>theater</v>
      </c>
      <c r="T3507" s="9" t="str">
        <f>RIGHT(P3507,LEN(P3507)-SEARCH("/",P3507,1))</f>
        <v>plays</v>
      </c>
    </row>
    <row r="3508" spans="1:20" ht="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9">
        <f>(((I3508/60)/60/24)+DATE(1970,1,1)+(-5/24))</f>
        <v>41874.525925925926</v>
      </c>
      <c r="K3508">
        <v>1404927440</v>
      </c>
      <c r="L3508" s="19">
        <f>(((K3508/60)/60/24)+DATE(1970,1,1)+(-5/24))</f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5">
        <f>E3508/D3508</f>
        <v>1.0149999999999999</v>
      </c>
      <c r="R3508" s="8">
        <f>E3508/N3508</f>
        <v>105</v>
      </c>
      <c r="S3508" s="9" t="str">
        <f>LEFT(P3508, SEARCH("/",P3508,1)-1)</f>
        <v>theater</v>
      </c>
      <c r="T3508" s="9" t="str">
        <f>RIGHT(P3508,LEN(P3508)-SEARCH("/",P3508,1))</f>
        <v>plays</v>
      </c>
    </row>
    <row r="3509" spans="1:20" ht="30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9">
        <f>(((I3509/60)/60/24)+DATE(1970,1,1)+(-5/24))</f>
        <v>42521.714548611104</v>
      </c>
      <c r="K3509">
        <v>1462140537</v>
      </c>
      <c r="L3509" s="19">
        <f>(((K3509/60)/60/24)+DATE(1970,1,1)+(-5/24))</f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5">
        <f>E3509/D3509</f>
        <v>1.044</v>
      </c>
      <c r="R3509" s="8">
        <f>E3509/N3509</f>
        <v>145</v>
      </c>
      <c r="S3509" s="9" t="str">
        <f>LEFT(P3509, SEARCH("/",P3509,1)-1)</f>
        <v>theater</v>
      </c>
      <c r="T3509" s="9" t="str">
        <f>RIGHT(P3509,LEN(P3509)-SEARCH("/",P3509,1))</f>
        <v>plays</v>
      </c>
    </row>
    <row r="3510" spans="1:20" ht="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9">
        <f>(((I3510/60)/60/24)+DATE(1970,1,1)+(-5/24))</f>
        <v>42500.666666666664</v>
      </c>
      <c r="K3510">
        <v>1460914253</v>
      </c>
      <c r="L3510" s="19">
        <f>(((K3510/60)/60/24)+DATE(1970,1,1)+(-5/24))</f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5">
        <f>E3510/D3510</f>
        <v>1.8</v>
      </c>
      <c r="R3510" s="8">
        <f>E3510/N3510</f>
        <v>12</v>
      </c>
      <c r="S3510" s="9" t="str">
        <f>LEFT(P3510, SEARCH("/",P3510,1)-1)</f>
        <v>theater</v>
      </c>
      <c r="T3510" s="9" t="str">
        <f>RIGHT(P3510,LEN(P3510)-SEARCH("/",P3510,1))</f>
        <v>plays</v>
      </c>
    </row>
    <row r="3511" spans="1:20" ht="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9">
        <f>(((I3511/60)/60/24)+DATE(1970,1,1)+(-5/24))</f>
        <v>41963.996527777774</v>
      </c>
      <c r="K3511">
        <v>1415392666</v>
      </c>
      <c r="L3511" s="19">
        <f>(((K3511/60)/60/24)+DATE(1970,1,1)+(-5/24))</f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5">
        <f>E3511/D3511</f>
        <v>1.0633333333333332</v>
      </c>
      <c r="R3511" s="8">
        <f>E3511/N3511</f>
        <v>96.666666666666671</v>
      </c>
      <c r="S3511" s="9" t="str">
        <f>LEFT(P3511, SEARCH("/",P3511,1)-1)</f>
        <v>theater</v>
      </c>
      <c r="T3511" s="9" t="str">
        <f>RIGHT(P3511,LEN(P3511)-SEARCH("/",P3511,1))</f>
        <v>plays</v>
      </c>
    </row>
    <row r="3512" spans="1:20" ht="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9">
        <f>(((I3512/60)/60/24)+DATE(1970,1,1)+(-5/24))</f>
        <v>41822.412569444445</v>
      </c>
      <c r="K3512">
        <v>1402584846</v>
      </c>
      <c r="L3512" s="19">
        <f>(((K3512/60)/60/24)+DATE(1970,1,1)+(-5/24))</f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5">
        <f>E3512/D3512</f>
        <v>1.0055555555555555</v>
      </c>
      <c r="R3512" s="8">
        <f>E3512/N3512</f>
        <v>60.333333333333336</v>
      </c>
      <c r="S3512" s="9" t="str">
        <f>LEFT(P3512, SEARCH("/",P3512,1)-1)</f>
        <v>theater</v>
      </c>
      <c r="T3512" s="9" t="str">
        <f>RIGHT(P3512,LEN(P3512)-SEARCH("/",P3512,1))</f>
        <v>plays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9">
        <f>(((I3513/60)/60/24)+DATE(1970,1,1)+(-5/24))</f>
        <v>41950.5625</v>
      </c>
      <c r="K3513">
        <v>1413406695</v>
      </c>
      <c r="L3513" s="19">
        <f>(((K3513/60)/60/24)+DATE(1970,1,1)+(-5/24))</f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5">
        <f>E3513/D3513</f>
        <v>1.012</v>
      </c>
      <c r="R3513" s="8">
        <f>E3513/N3513</f>
        <v>79.89473684210526</v>
      </c>
      <c r="S3513" s="9" t="str">
        <f>LEFT(P3513, SEARCH("/",P3513,1)-1)</f>
        <v>theater</v>
      </c>
      <c r="T3513" s="9" t="str">
        <f>RIGHT(P3513,LEN(P3513)-SEARCH("/",P3513,1))</f>
        <v>plays</v>
      </c>
    </row>
    <row r="3514" spans="1:20" ht="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9">
        <f>(((I3514/60)/60/24)+DATE(1970,1,1)+(-5/24))</f>
        <v>42117.286944444444</v>
      </c>
      <c r="K3514">
        <v>1424609592</v>
      </c>
      <c r="L3514" s="19">
        <f>(((K3514/60)/60/24)+DATE(1970,1,1)+(-5/24))</f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5">
        <f>E3514/D3514</f>
        <v>1</v>
      </c>
      <c r="R3514" s="8">
        <f>E3514/N3514</f>
        <v>58.823529411764703</v>
      </c>
      <c r="S3514" s="9" t="str">
        <f>LEFT(P3514, SEARCH("/",P3514,1)-1)</f>
        <v>theater</v>
      </c>
      <c r="T3514" s="9" t="str">
        <f>RIGHT(P3514,LEN(P3514)-SEARCH("/",P3514,1))</f>
        <v>plays</v>
      </c>
    </row>
    <row r="3515" spans="1:20" ht="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9">
        <f>(((I3515/60)/60/24)+DATE(1970,1,1)+(-5/24))</f>
        <v>41793.999305555553</v>
      </c>
      <c r="K3515">
        <v>1400725112</v>
      </c>
      <c r="L3515" s="19">
        <f>(((K3515/60)/60/24)+DATE(1970,1,1)+(-5/24))</f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5">
        <f>E3515/D3515</f>
        <v>1.1839285714285714</v>
      </c>
      <c r="R3515" s="8">
        <f>E3515/N3515</f>
        <v>75.340909090909093</v>
      </c>
      <c r="S3515" s="9" t="str">
        <f>LEFT(P3515, SEARCH("/",P3515,1)-1)</f>
        <v>theater</v>
      </c>
      <c r="T3515" s="9" t="str">
        <f>RIGHT(P3515,LEN(P3515)-SEARCH("/",P3515,1))</f>
        <v>plays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9">
        <f>(((I3516/60)/60/24)+DATE(1970,1,1)+(-5/24))</f>
        <v>42036.999305555553</v>
      </c>
      <c r="K3516">
        <v>1421439552</v>
      </c>
      <c r="L3516" s="19">
        <f>(((K3516/60)/60/24)+DATE(1970,1,1)+(-5/24))</f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5">
        <f>E3516/D3516</f>
        <v>1.1000000000000001</v>
      </c>
      <c r="R3516" s="8">
        <f>E3516/N3516</f>
        <v>55</v>
      </c>
      <c r="S3516" s="9" t="str">
        <f>LEFT(P3516, SEARCH("/",P3516,1)-1)</f>
        <v>theater</v>
      </c>
      <c r="T3516" s="9" t="str">
        <f>RIGHT(P3516,LEN(P3516)-SEARCH("/",P3516,1))</f>
        <v>plays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9">
        <f>(((I3517/60)/60/24)+DATE(1970,1,1)+(-5/24))</f>
        <v>42155.564479166664</v>
      </c>
      <c r="K3517">
        <v>1430505171</v>
      </c>
      <c r="L3517" s="19">
        <f>(((K3517/60)/60/24)+DATE(1970,1,1)+(-5/24))</f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5">
        <f>E3517/D3517</f>
        <v>1.0266666666666666</v>
      </c>
      <c r="R3517" s="8">
        <f>E3517/N3517</f>
        <v>66.956521739130437</v>
      </c>
      <c r="S3517" s="9" t="str">
        <f>LEFT(P3517, SEARCH("/",P3517,1)-1)</f>
        <v>theater</v>
      </c>
      <c r="T3517" s="9" t="str">
        <f>RIGHT(P3517,LEN(P3517)-SEARCH("/",P3517,1))</f>
        <v>plays</v>
      </c>
    </row>
    <row r="3518" spans="1:20" ht="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9">
        <f>(((I3518/60)/60/24)+DATE(1970,1,1)+(-5/24))</f>
        <v>41889.916666666664</v>
      </c>
      <c r="K3518">
        <v>1407197670</v>
      </c>
      <c r="L3518" s="19">
        <f>(((K3518/60)/60/24)+DATE(1970,1,1)+(-5/24))</f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5">
        <f>E3518/D3518</f>
        <v>1</v>
      </c>
      <c r="R3518" s="8">
        <f>E3518/N3518</f>
        <v>227.27272727272728</v>
      </c>
      <c r="S3518" s="9" t="str">
        <f>LEFT(P3518, SEARCH("/",P3518,1)-1)</f>
        <v>theater</v>
      </c>
      <c r="T3518" s="9" t="str">
        <f>RIGHT(P3518,LEN(P3518)-SEARCH("/",P3518,1))</f>
        <v>plays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9">
        <f>(((I3519/60)/60/24)+DATE(1970,1,1)+(-5/24))</f>
        <v>41824.25</v>
      </c>
      <c r="K3519">
        <v>1401910634</v>
      </c>
      <c r="L3519" s="19">
        <f>(((K3519/60)/60/24)+DATE(1970,1,1)+(-5/24))</f>
        <v>41794.609189814815</v>
      </c>
      <c r="M3519" t="b">
        <v>0</v>
      </c>
      <c r="N3519">
        <v>13</v>
      </c>
      <c r="O3519" t="b">
        <v>1</v>
      </c>
      <c r="P3519" t="s">
        <v>8271</v>
      </c>
      <c r="Q3519" s="5">
        <f>E3519/D3519</f>
        <v>1</v>
      </c>
      <c r="R3519" s="8">
        <f>E3519/N3519</f>
        <v>307.69230769230768</v>
      </c>
      <c r="S3519" s="9" t="str">
        <f>LEFT(P3519, SEARCH("/",P3519,1)-1)</f>
        <v>theater</v>
      </c>
      <c r="T3519" s="9" t="str">
        <f>RIGHT(P3519,LEN(P3519)-SEARCH("/",P3519,1))</f>
        <v>plays</v>
      </c>
    </row>
    <row r="3520" spans="1:20" ht="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9">
        <f>(((I3520/60)/60/24)+DATE(1970,1,1)+(-5/24))</f>
        <v>41914.38958333333</v>
      </c>
      <c r="K3520">
        <v>1410461299</v>
      </c>
      <c r="L3520" s="19">
        <f>(((K3520/60)/60/24)+DATE(1970,1,1)+(-5/24))</f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5">
        <f>E3520/D3520</f>
        <v>1.10046</v>
      </c>
      <c r="R3520" s="8">
        <f>E3520/N3520</f>
        <v>50.020909090909093</v>
      </c>
      <c r="S3520" s="9" t="str">
        <f>LEFT(P3520, SEARCH("/",P3520,1)-1)</f>
        <v>theater</v>
      </c>
      <c r="T3520" s="9" t="str">
        <f>RIGHT(P3520,LEN(P3520)-SEARCH("/",P3520,1))</f>
        <v>plays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9">
        <f>(((I3521/60)/60/24)+DATE(1970,1,1)+(-5/24))</f>
        <v>42067.390624999993</v>
      </c>
      <c r="K3521">
        <v>1422886950</v>
      </c>
      <c r="L3521" s="19">
        <f>(((K3521/60)/60/24)+DATE(1970,1,1)+(-5/24))</f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5">
        <f>E3521/D3521</f>
        <v>1.0135000000000001</v>
      </c>
      <c r="R3521" s="8">
        <f>E3521/N3521</f>
        <v>72.392857142857139</v>
      </c>
      <c r="S3521" s="9" t="str">
        <f>LEFT(P3521, SEARCH("/",P3521,1)-1)</f>
        <v>theater</v>
      </c>
      <c r="T3521" s="9" t="str">
        <f>RIGHT(P3521,LEN(P3521)-SEARCH("/",P3521,1))</f>
        <v>plays</v>
      </c>
    </row>
    <row r="3522" spans="1:20" ht="30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9">
        <f>(((I3522/60)/60/24)+DATE(1970,1,1)+(-5/24))</f>
        <v>42253.365972222215</v>
      </c>
      <c r="K3522">
        <v>1439322412</v>
      </c>
      <c r="L3522" s="19">
        <f>(((K3522/60)/60/24)+DATE(1970,1,1)+(-5/24))</f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5">
        <f>E3522/D3522</f>
        <v>1.0075000000000001</v>
      </c>
      <c r="R3522" s="8">
        <f>E3522/N3522</f>
        <v>95.952380952380949</v>
      </c>
      <c r="S3522" s="9" t="str">
        <f>LEFT(P3522, SEARCH("/",P3522,1)-1)</f>
        <v>theater</v>
      </c>
      <c r="T3522" s="9" t="str">
        <f>RIGHT(P3522,LEN(P3522)-SEARCH("/",P3522,1))</f>
        <v>plays</v>
      </c>
    </row>
    <row r="3523" spans="1:20" ht="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9">
        <f>(((I3523/60)/60/24)+DATE(1970,1,1)+(-5/24))</f>
        <v>41911.153009259258</v>
      </c>
      <c r="K3523">
        <v>1409388020</v>
      </c>
      <c r="L3523" s="19">
        <f>(((K3523/60)/60/24)+DATE(1970,1,1)+(-5/24))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5">
        <f>E3523/D3523</f>
        <v>1.6942857142857144</v>
      </c>
      <c r="R3523" s="8">
        <f>E3523/N3523</f>
        <v>45.615384615384613</v>
      </c>
      <c r="S3523" s="9" t="str">
        <f>LEFT(P3523, SEARCH("/",P3523,1)-1)</f>
        <v>theater</v>
      </c>
      <c r="T3523" s="9" t="str">
        <f>RIGHT(P3523,LEN(P3523)-SEARCH("/",P3523,1))</f>
        <v>plays</v>
      </c>
    </row>
    <row r="3524" spans="1:20" ht="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9">
        <f>(((I3524/60)/60/24)+DATE(1970,1,1)+(-5/24))</f>
        <v>42262.212500000001</v>
      </c>
      <c r="K3524">
        <v>1439924246</v>
      </c>
      <c r="L3524" s="19">
        <f>(((K3524/60)/60/24)+DATE(1970,1,1)+(-5/24))</f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5">
        <f>E3524/D3524</f>
        <v>1</v>
      </c>
      <c r="R3524" s="8">
        <f>E3524/N3524</f>
        <v>41.029411764705884</v>
      </c>
      <c r="S3524" s="9" t="str">
        <f>LEFT(P3524, SEARCH("/",P3524,1)-1)</f>
        <v>theater</v>
      </c>
      <c r="T3524" s="9" t="str">
        <f>RIGHT(P3524,LEN(P3524)-SEARCH("/",P3524,1))</f>
        <v>plays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9">
        <f>(((I3525/60)/60/24)+DATE(1970,1,1)+(-5/24))</f>
        <v>42638.749999999993</v>
      </c>
      <c r="K3525">
        <v>1469871148</v>
      </c>
      <c r="L3525" s="19">
        <f>(((K3525/60)/60/24)+DATE(1970,1,1)+(-5/24))</f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5">
        <f>E3525/D3525</f>
        <v>1.1365000000000001</v>
      </c>
      <c r="R3525" s="8">
        <f>E3525/N3525</f>
        <v>56.825000000000003</v>
      </c>
      <c r="S3525" s="9" t="str">
        <f>LEFT(P3525, SEARCH("/",P3525,1)-1)</f>
        <v>theater</v>
      </c>
      <c r="T3525" s="9" t="str">
        <f>RIGHT(P3525,LEN(P3525)-SEARCH("/",P3525,1))</f>
        <v>plays</v>
      </c>
    </row>
    <row r="3526" spans="1:20" ht="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9">
        <f>(((I3526/60)/60/24)+DATE(1970,1,1)+(-5/24))</f>
        <v>41894.958333333328</v>
      </c>
      <c r="K3526">
        <v>1409336373</v>
      </c>
      <c r="L3526" s="19">
        <f>(((K3526/60)/60/24)+DATE(1970,1,1)+(-5/24))</f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5">
        <f>E3526/D3526</f>
        <v>1.0156000000000001</v>
      </c>
      <c r="R3526" s="8">
        <f>E3526/N3526</f>
        <v>137.24324324324326</v>
      </c>
      <c r="S3526" s="9" t="str">
        <f>LEFT(P3526, SEARCH("/",P3526,1)-1)</f>
        <v>theater</v>
      </c>
      <c r="T3526" s="9" t="str">
        <f>RIGHT(P3526,LEN(P3526)-SEARCH("/",P3526,1))</f>
        <v>plays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9">
        <f>(((I3527/60)/60/24)+DATE(1970,1,1)+(-5/24))</f>
        <v>42225.458333333336</v>
      </c>
      <c r="K3527">
        <v>1438188106</v>
      </c>
      <c r="L3527" s="19">
        <f>(((K3527/60)/60/24)+DATE(1970,1,1)+(-5/24))</f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5">
        <f>E3527/D3527</f>
        <v>1.06</v>
      </c>
      <c r="R3527" s="8">
        <f>E3527/N3527</f>
        <v>75.714285714285708</v>
      </c>
      <c r="S3527" s="9" t="str">
        <f>LEFT(P3527, SEARCH("/",P3527,1)-1)</f>
        <v>theater</v>
      </c>
      <c r="T3527" s="9" t="str">
        <f>RIGHT(P3527,LEN(P3527)-SEARCH("/",P3527,1))</f>
        <v>plays</v>
      </c>
    </row>
    <row r="3528" spans="1:20" ht="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9">
        <f>(((I3528/60)/60/24)+DATE(1970,1,1)+(-5/24))</f>
        <v>42488.040972222218</v>
      </c>
      <c r="K3528">
        <v>1459411371</v>
      </c>
      <c r="L3528" s="19">
        <f>(((K3528/60)/60/24)+DATE(1970,1,1)+(-5/24))</f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5">
        <f>E3528/D3528</f>
        <v>1.02</v>
      </c>
      <c r="R3528" s="8">
        <f>E3528/N3528</f>
        <v>99</v>
      </c>
      <c r="S3528" s="9" t="str">
        <f>LEFT(P3528, SEARCH("/",P3528,1)-1)</f>
        <v>theater</v>
      </c>
      <c r="T3528" s="9" t="str">
        <f>RIGHT(P3528,LEN(P3528)-SEARCH("/",P3528,1))</f>
        <v>plays</v>
      </c>
    </row>
    <row r="3529" spans="1:20" ht="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9">
        <f>(((I3529/60)/60/24)+DATE(1970,1,1)+(-5/24))</f>
        <v>42195.957638888889</v>
      </c>
      <c r="K3529">
        <v>1434069205</v>
      </c>
      <c r="L3529" s="19">
        <f>(((K3529/60)/60/24)+DATE(1970,1,1)+(-5/24))</f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5">
        <f>E3529/D3529</f>
        <v>1.1691666666666667</v>
      </c>
      <c r="R3529" s="8">
        <f>E3529/N3529</f>
        <v>81.569767441860463</v>
      </c>
      <c r="S3529" s="9" t="str">
        <f>LEFT(P3529, SEARCH("/",P3529,1)-1)</f>
        <v>theater</v>
      </c>
      <c r="T3529" s="9" t="str">
        <f>RIGHT(P3529,LEN(P3529)-SEARCH("/",P3529,1))</f>
        <v>plays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9">
        <f>(((I3530/60)/60/24)+DATE(1970,1,1)+(-5/24))</f>
        <v>42753.293032407404</v>
      </c>
      <c r="K3530">
        <v>1483012918</v>
      </c>
      <c r="L3530" s="19">
        <f>(((K3530/60)/60/24)+DATE(1970,1,1)+(-5/24))</f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5">
        <f>E3530/D3530</f>
        <v>1.0115151515151515</v>
      </c>
      <c r="R3530" s="8">
        <f>E3530/N3530</f>
        <v>45.108108108108105</v>
      </c>
      <c r="S3530" s="9" t="str">
        <f>LEFT(P3530, SEARCH("/",P3530,1)-1)</f>
        <v>theater</v>
      </c>
      <c r="T3530" s="9" t="str">
        <f>RIGHT(P3530,LEN(P3530)-SEARCH("/",P3530,1))</f>
        <v>plays</v>
      </c>
    </row>
    <row r="3531" spans="1:20" ht="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9">
        <f>(((I3531/60)/60/24)+DATE(1970,1,1)+(-5/24))</f>
        <v>42197.833333333336</v>
      </c>
      <c r="K3531">
        <v>1434997018</v>
      </c>
      <c r="L3531" s="19">
        <f>(((K3531/60)/60/24)+DATE(1970,1,1)+(-5/24))</f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5">
        <f>E3531/D3531</f>
        <v>1.32</v>
      </c>
      <c r="R3531" s="8">
        <f>E3531/N3531</f>
        <v>36.666666666666664</v>
      </c>
      <c r="S3531" s="9" t="str">
        <f>LEFT(P3531, SEARCH("/",P3531,1)-1)</f>
        <v>theater</v>
      </c>
      <c r="T3531" s="9" t="str">
        <f>RIGHT(P3531,LEN(P3531)-SEARCH("/",P3531,1))</f>
        <v>plays</v>
      </c>
    </row>
    <row r="3532" spans="1:20" ht="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9">
        <f>(((I3532/60)/60/24)+DATE(1970,1,1)+(-5/24))</f>
        <v>42470.624999999993</v>
      </c>
      <c r="K3532">
        <v>1457881057</v>
      </c>
      <c r="L3532" s="19">
        <f>(((K3532/60)/60/24)+DATE(1970,1,1)+(-5/24))</f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5">
        <f>E3532/D3532</f>
        <v>1</v>
      </c>
      <c r="R3532" s="8">
        <f>E3532/N3532</f>
        <v>125</v>
      </c>
      <c r="S3532" s="9" t="str">
        <f>LEFT(P3532, SEARCH("/",P3532,1)-1)</f>
        <v>theater</v>
      </c>
      <c r="T3532" s="9" t="str">
        <f>RIGHT(P3532,LEN(P3532)-SEARCH("/",P3532,1))</f>
        <v>plays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9">
        <f>(((I3533/60)/60/24)+DATE(1970,1,1)+(-5/24))</f>
        <v>42551.44599537037</v>
      </c>
      <c r="K3533">
        <v>1464709334</v>
      </c>
      <c r="L3533" s="19">
        <f>(((K3533/60)/60/24)+DATE(1970,1,1)+(-5/24))</f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5">
        <f>E3533/D3533</f>
        <v>1.28</v>
      </c>
      <c r="R3533" s="8">
        <f>E3533/N3533</f>
        <v>49.230769230769234</v>
      </c>
      <c r="S3533" s="9" t="str">
        <f>LEFT(P3533, SEARCH("/",P3533,1)-1)</f>
        <v>theater</v>
      </c>
      <c r="T3533" s="9" t="str">
        <f>RIGHT(P3533,LEN(P3533)-SEARCH("/",P3533,1))</f>
        <v>plays</v>
      </c>
    </row>
    <row r="3534" spans="1:20" ht="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9">
        <f>(((I3534/60)/60/24)+DATE(1970,1,1)+(-5/24))</f>
        <v>41899.957638888889</v>
      </c>
      <c r="K3534">
        <v>1409667827</v>
      </c>
      <c r="L3534" s="19">
        <f>(((K3534/60)/60/24)+DATE(1970,1,1)+(-5/24))</f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5">
        <f>E3534/D3534</f>
        <v>1.1895833333333334</v>
      </c>
      <c r="R3534" s="8">
        <f>E3534/N3534</f>
        <v>42.296296296296298</v>
      </c>
      <c r="S3534" s="9" t="str">
        <f>LEFT(P3534, SEARCH("/",P3534,1)-1)</f>
        <v>theater</v>
      </c>
      <c r="T3534" s="9" t="str">
        <f>RIGHT(P3534,LEN(P3534)-SEARCH("/",P3534,1))</f>
        <v>plays</v>
      </c>
    </row>
    <row r="3535" spans="1:20" ht="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9">
        <f>(((I3535/60)/60/24)+DATE(1970,1,1)+(-5/24))</f>
        <v>42319.594525462955</v>
      </c>
      <c r="K3535">
        <v>1444673767</v>
      </c>
      <c r="L3535" s="19">
        <f>(((K3535/60)/60/24)+DATE(1970,1,1)+(-5/24))</f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5">
        <f>E3535/D3535</f>
        <v>1.262</v>
      </c>
      <c r="R3535" s="8">
        <f>E3535/N3535</f>
        <v>78.875</v>
      </c>
      <c r="S3535" s="9" t="str">
        <f>LEFT(P3535, SEARCH("/",P3535,1)-1)</f>
        <v>theater</v>
      </c>
      <c r="T3535" s="9" t="str">
        <f>RIGHT(P3535,LEN(P3535)-SEARCH("/",P3535,1))</f>
        <v>plays</v>
      </c>
    </row>
    <row r="3536" spans="1:20" ht="30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9">
        <f>(((I3536/60)/60/24)+DATE(1970,1,1)+(-5/24))</f>
        <v>42278.416932870365</v>
      </c>
      <c r="K3536">
        <v>1440687623</v>
      </c>
      <c r="L3536" s="19">
        <f>(((K3536/60)/60/24)+DATE(1970,1,1)+(-5/24))</f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5">
        <f>E3536/D3536</f>
        <v>1.5620000000000001</v>
      </c>
      <c r="R3536" s="8">
        <f>E3536/N3536</f>
        <v>38.284313725490193</v>
      </c>
      <c r="S3536" s="9" t="str">
        <f>LEFT(P3536, SEARCH("/",P3536,1)-1)</f>
        <v>theater</v>
      </c>
      <c r="T3536" s="9" t="str">
        <f>RIGHT(P3536,LEN(P3536)-SEARCH("/",P3536,1))</f>
        <v>plays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9">
        <f>(((I3537/60)/60/24)+DATE(1970,1,1)+(-5/24))</f>
        <v>42279.541666666664</v>
      </c>
      <c r="K3537">
        <v>1441120910</v>
      </c>
      <c r="L3537" s="19">
        <f>(((K3537/60)/60/24)+DATE(1970,1,1)+(-5/24))</f>
        <v>42248.431828703695</v>
      </c>
      <c r="M3537" t="b">
        <v>0</v>
      </c>
      <c r="N3537">
        <v>46</v>
      </c>
      <c r="O3537" t="b">
        <v>1</v>
      </c>
      <c r="P3537" t="s">
        <v>8271</v>
      </c>
      <c r="Q3537" s="5">
        <f>E3537/D3537</f>
        <v>1.0315000000000001</v>
      </c>
      <c r="R3537" s="8">
        <f>E3537/N3537</f>
        <v>44.847826086956523</v>
      </c>
      <c r="S3537" s="9" t="str">
        <f>LEFT(P3537, SEARCH("/",P3537,1)-1)</f>
        <v>theater</v>
      </c>
      <c r="T3537" s="9" t="str">
        <f>RIGHT(P3537,LEN(P3537)-SEARCH("/",P3537,1))</f>
        <v>plays</v>
      </c>
    </row>
    <row r="3538" spans="1:20" ht="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9">
        <f>(((I3538/60)/60/24)+DATE(1970,1,1)+(-5/24))</f>
        <v>42358.290972222218</v>
      </c>
      <c r="K3538">
        <v>1448040425</v>
      </c>
      <c r="L3538" s="19">
        <f>(((K3538/60)/60/24)+DATE(1970,1,1)+(-5/24))</f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5">
        <f>E3538/D3538</f>
        <v>1.5333333333333334</v>
      </c>
      <c r="R3538" s="8">
        <f>E3538/N3538</f>
        <v>13.529411764705882</v>
      </c>
      <c r="S3538" s="9" t="str">
        <f>LEFT(P3538, SEARCH("/",P3538,1)-1)</f>
        <v>theater</v>
      </c>
      <c r="T3538" s="9" t="str">
        <f>RIGHT(P3538,LEN(P3538)-SEARCH("/",P3538,1))</f>
        <v>plays</v>
      </c>
    </row>
    <row r="3539" spans="1:20" ht="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9">
        <f>(((I3539/60)/60/24)+DATE(1970,1,1)+(-5/24))</f>
        <v>41960.124305555553</v>
      </c>
      <c r="K3539">
        <v>1413016216</v>
      </c>
      <c r="L3539" s="19">
        <f>(((K3539/60)/60/24)+DATE(1970,1,1)+(-5/24))</f>
        <v>41923.146018518513</v>
      </c>
      <c r="M3539" t="b">
        <v>0</v>
      </c>
      <c r="N3539">
        <v>28</v>
      </c>
      <c r="O3539" t="b">
        <v>1</v>
      </c>
      <c r="P3539" t="s">
        <v>8271</v>
      </c>
      <c r="Q3539" s="5">
        <f>E3539/D3539</f>
        <v>1.8044444444444445</v>
      </c>
      <c r="R3539" s="8">
        <f>E3539/N3539</f>
        <v>43.5</v>
      </c>
      <c r="S3539" s="9" t="str">
        <f>LEFT(P3539, SEARCH("/",P3539,1)-1)</f>
        <v>theater</v>
      </c>
      <c r="T3539" s="9" t="str">
        <f>RIGHT(P3539,LEN(P3539)-SEARCH("/",P3539,1))</f>
        <v>plays</v>
      </c>
    </row>
    <row r="3540" spans="1:20" ht="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9">
        <f>(((I3540/60)/60/24)+DATE(1970,1,1)+(-5/24))</f>
        <v>42599.212268518517</v>
      </c>
      <c r="K3540">
        <v>1469009140</v>
      </c>
      <c r="L3540" s="19">
        <f>(((K3540/60)/60/24)+DATE(1970,1,1)+(-5/24))</f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5">
        <f>E3540/D3540</f>
        <v>1.2845</v>
      </c>
      <c r="R3540" s="8">
        <f>E3540/N3540</f>
        <v>30.951807228915662</v>
      </c>
      <c r="S3540" s="9" t="str">
        <f>LEFT(P3540, SEARCH("/",P3540,1)-1)</f>
        <v>theater</v>
      </c>
      <c r="T3540" s="9" t="str">
        <f>RIGHT(P3540,LEN(P3540)-SEARCH("/",P3540,1))</f>
        <v>plays</v>
      </c>
    </row>
    <row r="3541" spans="1:20" ht="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9">
        <f>(((I3541/60)/60/24)+DATE(1970,1,1)+(-5/24))</f>
        <v>42621.547708333332</v>
      </c>
      <c r="K3541">
        <v>1471543722</v>
      </c>
      <c r="L3541" s="19">
        <f>(((K3541/60)/60/24)+DATE(1970,1,1)+(-5/24))</f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5">
        <f>E3541/D3541</f>
        <v>1.1966666666666668</v>
      </c>
      <c r="R3541" s="8">
        <f>E3541/N3541</f>
        <v>55.230769230769234</v>
      </c>
      <c r="S3541" s="9" t="str">
        <f>LEFT(P3541, SEARCH("/",P3541,1)-1)</f>
        <v>theater</v>
      </c>
      <c r="T3541" s="9" t="str">
        <f>RIGHT(P3541,LEN(P3541)-SEARCH("/",P3541,1))</f>
        <v>plays</v>
      </c>
    </row>
    <row r="3542" spans="1:20" ht="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9">
        <f>(((I3542/60)/60/24)+DATE(1970,1,1)+(-5/24))</f>
        <v>42546.795034722221</v>
      </c>
      <c r="K3542">
        <v>1464307491</v>
      </c>
      <c r="L3542" s="19">
        <f>(((K3542/60)/60/24)+DATE(1970,1,1)+(-5/24))</f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5">
        <f>E3542/D3542</f>
        <v>1.23</v>
      </c>
      <c r="R3542" s="8">
        <f>E3542/N3542</f>
        <v>46.125</v>
      </c>
      <c r="S3542" s="9" t="str">
        <f>LEFT(P3542, SEARCH("/",P3542,1)-1)</f>
        <v>theater</v>
      </c>
      <c r="T3542" s="9" t="str">
        <f>RIGHT(P3542,LEN(P3542)-SEARCH("/",P3542,1))</f>
        <v>plays</v>
      </c>
    </row>
    <row r="3543" spans="1:20" ht="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9">
        <f>(((I3543/60)/60/24)+DATE(1970,1,1)+(-5/24))</f>
        <v>42247.521701388883</v>
      </c>
      <c r="K3543">
        <v>1438882275</v>
      </c>
      <c r="L3543" s="19">
        <f>(((K3543/60)/60/24)+DATE(1970,1,1)+(-5/24))</f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5">
        <f>E3543/D3543</f>
        <v>1.05</v>
      </c>
      <c r="R3543" s="8">
        <f>E3543/N3543</f>
        <v>39.375</v>
      </c>
      <c r="S3543" s="9" t="str">
        <f>LEFT(P3543, SEARCH("/",P3543,1)-1)</f>
        <v>theater</v>
      </c>
      <c r="T3543" s="9" t="str">
        <f>RIGHT(P3543,LEN(P3543)-SEARCH("/",P3543,1))</f>
        <v>plays</v>
      </c>
    </row>
    <row r="3544" spans="1:20" ht="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9">
        <f>(((I3544/60)/60/24)+DATE(1970,1,1)+(-5/24))</f>
        <v>41889.391458333332</v>
      </c>
      <c r="K3544">
        <v>1404915822</v>
      </c>
      <c r="L3544" s="19">
        <f>(((K3544/60)/60/24)+DATE(1970,1,1)+(-5/24))</f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5">
        <f>E3544/D3544</f>
        <v>1.0223636363636364</v>
      </c>
      <c r="R3544" s="8">
        <f>E3544/N3544</f>
        <v>66.152941176470591</v>
      </c>
      <c r="S3544" s="9" t="str">
        <f>LEFT(P3544, SEARCH("/",P3544,1)-1)</f>
        <v>theater</v>
      </c>
      <c r="T3544" s="9" t="str">
        <f>RIGHT(P3544,LEN(P3544)-SEARCH("/",P3544,1))</f>
        <v>plays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9">
        <f>(((I3545/60)/60/24)+DATE(1970,1,1)+(-5/24))</f>
        <v>42180.546979166662</v>
      </c>
      <c r="K3545">
        <v>1432663659</v>
      </c>
      <c r="L3545" s="19">
        <f>(((K3545/60)/60/24)+DATE(1970,1,1)+(-5/24))</f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5">
        <f>E3545/D3545</f>
        <v>1.0466666666666666</v>
      </c>
      <c r="R3545" s="8">
        <f>E3545/N3545</f>
        <v>54.137931034482762</v>
      </c>
      <c r="S3545" s="9" t="str">
        <f>LEFT(P3545, SEARCH("/",P3545,1)-1)</f>
        <v>theater</v>
      </c>
      <c r="T3545" s="9" t="str">
        <f>RIGHT(P3545,LEN(P3545)-SEARCH("/",P3545,1))</f>
        <v>plays</v>
      </c>
    </row>
    <row r="3546" spans="1:20" ht="30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9">
        <f>(((I3546/60)/60/24)+DATE(1970,1,1)+(-5/24))</f>
        <v>42070.623344907406</v>
      </c>
      <c r="K3546">
        <v>1423166257</v>
      </c>
      <c r="L3546" s="19">
        <f>(((K3546/60)/60/24)+DATE(1970,1,1)+(-5/24))</f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5">
        <f>E3546/D3546</f>
        <v>1</v>
      </c>
      <c r="R3546" s="8">
        <f>E3546/N3546</f>
        <v>104.16666666666667</v>
      </c>
      <c r="S3546" s="9" t="str">
        <f>LEFT(P3546, SEARCH("/",P3546,1)-1)</f>
        <v>theater</v>
      </c>
      <c r="T3546" s="9" t="str">
        <f>RIGHT(P3546,LEN(P3546)-SEARCH("/",P3546,1))</f>
        <v>plays</v>
      </c>
    </row>
    <row r="3547" spans="1:20" ht="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9">
        <f>(((I3547/60)/60/24)+DATE(1970,1,1)+(-5/24))</f>
        <v>42105.599062499998</v>
      </c>
      <c r="K3547">
        <v>1426188159</v>
      </c>
      <c r="L3547" s="19">
        <f>(((K3547/60)/60/24)+DATE(1970,1,1)+(-5/24))</f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5">
        <f>E3547/D3547</f>
        <v>1.004</v>
      </c>
      <c r="R3547" s="8">
        <f>E3547/N3547</f>
        <v>31.375</v>
      </c>
      <c r="S3547" s="9" t="str">
        <f>LEFT(P3547, SEARCH("/",P3547,1)-1)</f>
        <v>theater</v>
      </c>
      <c r="T3547" s="9" t="str">
        <f>RIGHT(P3547,LEN(P3547)-SEARCH("/",P3547,1))</f>
        <v>plays</v>
      </c>
    </row>
    <row r="3548" spans="1:20" ht="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9">
        <f>(((I3548/60)/60/24)+DATE(1970,1,1)+(-5/24))</f>
        <v>42094.957638888889</v>
      </c>
      <c r="K3548">
        <v>1426002684</v>
      </c>
      <c r="L3548" s="19">
        <f>(((K3548/60)/60/24)+DATE(1970,1,1)+(-5/24))</f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5">
        <f>E3548/D3548</f>
        <v>1.0227272727272727</v>
      </c>
      <c r="R3548" s="8">
        <f>E3548/N3548</f>
        <v>59.210526315789473</v>
      </c>
      <c r="S3548" s="9" t="str">
        <f>LEFT(P3548, SEARCH("/",P3548,1)-1)</f>
        <v>theater</v>
      </c>
      <c r="T3548" s="9" t="str">
        <f>RIGHT(P3548,LEN(P3548)-SEARCH("/",P3548,1))</f>
        <v>plays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9">
        <f>(((I3549/60)/60/24)+DATE(1970,1,1)+(-5/24))</f>
        <v>42503.957638888889</v>
      </c>
      <c r="K3549">
        <v>1461117201</v>
      </c>
      <c r="L3549" s="19">
        <f>(((K3549/60)/60/24)+DATE(1970,1,1)+(-5/24))</f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5">
        <f>E3549/D3549</f>
        <v>1.1440928571428572</v>
      </c>
      <c r="R3549" s="8">
        <f>E3549/N3549</f>
        <v>119.17633928571429</v>
      </c>
      <c r="S3549" s="9" t="str">
        <f>LEFT(P3549, SEARCH("/",P3549,1)-1)</f>
        <v>theater</v>
      </c>
      <c r="T3549" s="9" t="str">
        <f>RIGHT(P3549,LEN(P3549)-SEARCH("/",P3549,1))</f>
        <v>plays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9">
        <f>(((I3550/60)/60/24)+DATE(1970,1,1)+(-5/24))</f>
        <v>42433.833333333336</v>
      </c>
      <c r="K3550">
        <v>1455230214</v>
      </c>
      <c r="L3550" s="19">
        <f>(((K3550/60)/60/24)+DATE(1970,1,1)+(-5/24))</f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5">
        <f>E3550/D3550</f>
        <v>1.019047619047619</v>
      </c>
      <c r="R3550" s="8">
        <f>E3550/N3550</f>
        <v>164.61538461538461</v>
      </c>
      <c r="S3550" s="9" t="str">
        <f>LEFT(P3550, SEARCH("/",P3550,1)-1)</f>
        <v>theater</v>
      </c>
      <c r="T3550" s="9" t="str">
        <f>RIGHT(P3550,LEN(P3550)-SEARCH("/",P3550,1))</f>
        <v>plays</v>
      </c>
    </row>
    <row r="3551" spans="1:20" ht="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9">
        <f>(((I3551/60)/60/24)+DATE(1970,1,1)+(-5/24))</f>
        <v>42251.186030092591</v>
      </c>
      <c r="K3551">
        <v>1438939673</v>
      </c>
      <c r="L3551" s="19">
        <f>(((K3551/60)/60/24)+DATE(1970,1,1)+(-5/24))</f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5">
        <f>E3551/D3551</f>
        <v>1.02</v>
      </c>
      <c r="R3551" s="8">
        <f>E3551/N3551</f>
        <v>24.285714285714285</v>
      </c>
      <c r="S3551" s="9" t="str">
        <f>LEFT(P3551, SEARCH("/",P3551,1)-1)</f>
        <v>theater</v>
      </c>
      <c r="T3551" s="9" t="str">
        <f>RIGHT(P3551,LEN(P3551)-SEARCH("/",P3551,1))</f>
        <v>plays</v>
      </c>
    </row>
    <row r="3552" spans="1:20" ht="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9">
        <f>(((I3552/60)/60/24)+DATE(1970,1,1)+(-5/24))</f>
        <v>42492.685162037036</v>
      </c>
      <c r="K3552">
        <v>1459632398</v>
      </c>
      <c r="L3552" s="19">
        <f>(((K3552/60)/60/24)+DATE(1970,1,1)+(-5/24))</f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5">
        <f>E3552/D3552</f>
        <v>1.048</v>
      </c>
      <c r="R3552" s="8">
        <f>E3552/N3552</f>
        <v>40.9375</v>
      </c>
      <c r="S3552" s="9" t="str">
        <f>LEFT(P3552, SEARCH("/",P3552,1)-1)</f>
        <v>theater</v>
      </c>
      <c r="T3552" s="9" t="str">
        <f>RIGHT(P3552,LEN(P3552)-SEARCH("/",P3552,1))</f>
        <v>plays</v>
      </c>
    </row>
    <row r="3553" spans="1:20" ht="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9">
        <f>(((I3553/60)/60/24)+DATE(1970,1,1)+(-5/24))</f>
        <v>41781.713194444441</v>
      </c>
      <c r="K3553">
        <v>1398342170</v>
      </c>
      <c r="L3553" s="19">
        <f>(((K3553/60)/60/24)+DATE(1970,1,1)+(-5/24))</f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5">
        <f>E3553/D3553</f>
        <v>1.0183333333333333</v>
      </c>
      <c r="R3553" s="8">
        <f>E3553/N3553</f>
        <v>61.1</v>
      </c>
      <c r="S3553" s="9" t="str">
        <f>LEFT(P3553, SEARCH("/",P3553,1)-1)</f>
        <v>theater</v>
      </c>
      <c r="T3553" s="9" t="str">
        <f>RIGHT(P3553,LEN(P3553)-SEARCH("/",P3553,1))</f>
        <v>plays</v>
      </c>
    </row>
    <row r="3554" spans="1:20" ht="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9">
        <f>(((I3554/60)/60/24)+DATE(1970,1,1)+(-5/24))</f>
        <v>41818.378749999996</v>
      </c>
      <c r="K3554">
        <v>1401372324</v>
      </c>
      <c r="L3554" s="19">
        <f>(((K3554/60)/60/24)+DATE(1970,1,1)+(-5/24))</f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5">
        <f>E3554/D3554</f>
        <v>1</v>
      </c>
      <c r="R3554" s="8">
        <f>E3554/N3554</f>
        <v>38.65</v>
      </c>
      <c r="S3554" s="9" t="str">
        <f>LEFT(P3554, SEARCH("/",P3554,1)-1)</f>
        <v>theater</v>
      </c>
      <c r="T3554" s="9" t="str">
        <f>RIGHT(P3554,LEN(P3554)-SEARCH("/",P3554,1))</f>
        <v>plays</v>
      </c>
    </row>
    <row r="3555" spans="1:20" ht="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9">
        <f>(((I3555/60)/60/24)+DATE(1970,1,1)+(-5/24))</f>
        <v>42227.791666666664</v>
      </c>
      <c r="K3555">
        <v>1436575280</v>
      </c>
      <c r="L3555" s="19">
        <f>(((K3555/60)/60/24)+DATE(1970,1,1)+(-5/24))</f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5">
        <f>E3555/D3555</f>
        <v>1.0627272727272727</v>
      </c>
      <c r="R3555" s="8">
        <f>E3555/N3555</f>
        <v>56.20192307692308</v>
      </c>
      <c r="S3555" s="9" t="str">
        <f>LEFT(P3555, SEARCH("/",P3555,1)-1)</f>
        <v>theater</v>
      </c>
      <c r="T3555" s="9" t="str">
        <f>RIGHT(P3555,LEN(P3555)-SEARCH("/",P3555,1))</f>
        <v>plays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9">
        <f>(((I3556/60)/60/24)+DATE(1970,1,1)+(-5/24))</f>
        <v>42046.499999999993</v>
      </c>
      <c r="K3556">
        <v>1421025159</v>
      </c>
      <c r="L3556" s="19">
        <f>(((K3556/60)/60/24)+DATE(1970,1,1)+(-5/24))</f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5">
        <f>E3556/D3556</f>
        <v>1.1342219999999998</v>
      </c>
      <c r="R3556" s="8">
        <f>E3556/N3556</f>
        <v>107.00207547169811</v>
      </c>
      <c r="S3556" s="9" t="str">
        <f>LEFT(P3556, SEARCH("/",P3556,1)-1)</f>
        <v>theater</v>
      </c>
      <c r="T3556" s="9" t="str">
        <f>RIGHT(P3556,LEN(P3556)-SEARCH("/",P3556,1))</f>
        <v>plays</v>
      </c>
    </row>
    <row r="3557" spans="1:20" ht="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9">
        <f>(((I3557/60)/60/24)+DATE(1970,1,1)+(-5/24))</f>
        <v>42691.27539351851</v>
      </c>
      <c r="K3557">
        <v>1476786994</v>
      </c>
      <c r="L3557" s="19">
        <f>(((K3557/60)/60/24)+DATE(1970,1,1)+(-5/24))</f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5">
        <f>E3557/D3557</f>
        <v>1</v>
      </c>
      <c r="R3557" s="8">
        <f>E3557/N3557</f>
        <v>171.42857142857142</v>
      </c>
      <c r="S3557" s="9" t="str">
        <f>LEFT(P3557, SEARCH("/",P3557,1)-1)</f>
        <v>theater</v>
      </c>
      <c r="T3557" s="9" t="str">
        <f>RIGHT(P3557,LEN(P3557)-SEARCH("/",P3557,1))</f>
        <v>plays</v>
      </c>
    </row>
    <row r="3558" spans="1:20" ht="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9">
        <f>(((I3558/60)/60/24)+DATE(1970,1,1)+(-5/24))</f>
        <v>41868.441249999996</v>
      </c>
      <c r="K3558">
        <v>1403105724</v>
      </c>
      <c r="L3558" s="19">
        <f>(((K3558/60)/60/24)+DATE(1970,1,1)+(-5/24))</f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5">
        <f>E3558/D3558</f>
        <v>1.0045454545454546</v>
      </c>
      <c r="R3558" s="8">
        <f>E3558/N3558</f>
        <v>110.5</v>
      </c>
      <c r="S3558" s="9" t="str">
        <f>LEFT(P3558, SEARCH("/",P3558,1)-1)</f>
        <v>theater</v>
      </c>
      <c r="T3558" s="9" t="str">
        <f>RIGHT(P3558,LEN(P3558)-SEARCH("/",P3558,1))</f>
        <v>plays</v>
      </c>
    </row>
    <row r="3559" spans="1:20" ht="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9">
        <f>(((I3559/60)/60/24)+DATE(1970,1,1)+(-5/24))</f>
        <v>41764.068414351852</v>
      </c>
      <c r="K3559">
        <v>1396334311</v>
      </c>
      <c r="L3559" s="19">
        <f>(((K3559/60)/60/24)+DATE(1970,1,1)+(-5/24))</f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5">
        <f>E3559/D3559</f>
        <v>1.0003599999999999</v>
      </c>
      <c r="R3559" s="8">
        <f>E3559/N3559</f>
        <v>179.27598566308242</v>
      </c>
      <c r="S3559" s="9" t="str">
        <f>LEFT(P3559, SEARCH("/",P3559,1)-1)</f>
        <v>theater</v>
      </c>
      <c r="T3559" s="9" t="str">
        <f>RIGHT(P3559,LEN(P3559)-SEARCH("/",P3559,1))</f>
        <v>plays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9">
        <f>(((I3560/60)/60/24)+DATE(1970,1,1)+(-5/24))</f>
        <v>42181.666666666664</v>
      </c>
      <c r="K3560">
        <v>1431718575</v>
      </c>
      <c r="L3560" s="19">
        <f>(((K3560/60)/60/24)+DATE(1970,1,1)+(-5/24))</f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5">
        <f>E3560/D3560</f>
        <v>1.44</v>
      </c>
      <c r="R3560" s="8">
        <f>E3560/N3560</f>
        <v>22.90909090909091</v>
      </c>
      <c r="S3560" s="9" t="str">
        <f>LEFT(P3560, SEARCH("/",P3560,1)-1)</f>
        <v>theater</v>
      </c>
      <c r="T3560" s="9" t="str">
        <f>RIGHT(P3560,LEN(P3560)-SEARCH("/",P3560,1))</f>
        <v>plays</v>
      </c>
    </row>
    <row r="3561" spans="1:20" ht="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9">
        <f>(((I3561/60)/60/24)+DATE(1970,1,1)+(-5/24))</f>
        <v>42216.165277777771</v>
      </c>
      <c r="K3561">
        <v>1436408308</v>
      </c>
      <c r="L3561" s="19">
        <f>(((K3561/60)/60/24)+DATE(1970,1,1)+(-5/24))</f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5">
        <f>E3561/D3561</f>
        <v>1.0349999999999999</v>
      </c>
      <c r="R3561" s="8">
        <f>E3561/N3561</f>
        <v>43.125</v>
      </c>
      <c r="S3561" s="9" t="str">
        <f>LEFT(P3561, SEARCH("/",P3561,1)-1)</f>
        <v>theater</v>
      </c>
      <c r="T3561" s="9" t="str">
        <f>RIGHT(P3561,LEN(P3561)-SEARCH("/",P3561,1))</f>
        <v>plays</v>
      </c>
    </row>
    <row r="3562" spans="1:20" ht="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9">
        <f>(((I3562/60)/60/24)+DATE(1970,1,1)+(-5/24))</f>
        <v>42150.906249999993</v>
      </c>
      <c r="K3562">
        <v>1429651266</v>
      </c>
      <c r="L3562" s="19">
        <f>(((K3562/60)/60/24)+DATE(1970,1,1)+(-5/24))</f>
        <v>42115.681319444448</v>
      </c>
      <c r="M3562" t="b">
        <v>0</v>
      </c>
      <c r="N3562">
        <v>74</v>
      </c>
      <c r="O3562" t="b">
        <v>1</v>
      </c>
      <c r="P3562" t="s">
        <v>8271</v>
      </c>
      <c r="Q3562" s="5">
        <f>E3562/D3562</f>
        <v>1.0843750000000001</v>
      </c>
      <c r="R3562" s="8">
        <f>E3562/N3562</f>
        <v>46.891891891891895</v>
      </c>
      <c r="S3562" s="9" t="str">
        <f>LEFT(P3562, SEARCH("/",P3562,1)-1)</f>
        <v>theater</v>
      </c>
      <c r="T3562" s="9" t="str">
        <f>RIGHT(P3562,LEN(P3562)-SEARCH("/",P3562,1))</f>
        <v>plays</v>
      </c>
    </row>
    <row r="3563" spans="1:20" ht="10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9">
        <f>(((I3563/60)/60/24)+DATE(1970,1,1)+(-5/24))</f>
        <v>42221.566666666658</v>
      </c>
      <c r="K3563">
        <v>1437236378</v>
      </c>
      <c r="L3563" s="19">
        <f>(((K3563/60)/60/24)+DATE(1970,1,1)+(-5/24))</f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5">
        <f>E3563/D3563</f>
        <v>1.024</v>
      </c>
      <c r="R3563" s="8">
        <f>E3563/N3563</f>
        <v>47.407407407407405</v>
      </c>
      <c r="S3563" s="9" t="str">
        <f>LEFT(P3563, SEARCH("/",P3563,1)-1)</f>
        <v>theater</v>
      </c>
      <c r="T3563" s="9" t="str">
        <f>RIGHT(P3563,LEN(P3563)-SEARCH("/",P3563,1))</f>
        <v>plays</v>
      </c>
    </row>
    <row r="3564" spans="1:20" ht="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9">
        <f>(((I3564/60)/60/24)+DATE(1970,1,1)+(-5/24))</f>
        <v>42442.708333333336</v>
      </c>
      <c r="K3564">
        <v>1457115427</v>
      </c>
      <c r="L3564" s="19">
        <f>(((K3564/60)/60/24)+DATE(1970,1,1)+(-5/24))</f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5">
        <f>E3564/D3564</f>
        <v>1.4888888888888889</v>
      </c>
      <c r="R3564" s="8">
        <f>E3564/N3564</f>
        <v>15.129032258064516</v>
      </c>
      <c r="S3564" s="9" t="str">
        <f>LEFT(P3564, SEARCH("/",P3564,1)-1)</f>
        <v>theater</v>
      </c>
      <c r="T3564" s="9" t="str">
        <f>RIGHT(P3564,LEN(P3564)-SEARCH("/",P3564,1))</f>
        <v>plays</v>
      </c>
    </row>
    <row r="3565" spans="1:20" ht="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9">
        <f>(((I3565/60)/60/24)+DATE(1970,1,1)+(-5/24))</f>
        <v>42583.583333333336</v>
      </c>
      <c r="K3565">
        <v>1467648456</v>
      </c>
      <c r="L3565" s="19">
        <f>(((K3565/60)/60/24)+DATE(1970,1,1)+(-5/24))</f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5">
        <f>E3565/D3565</f>
        <v>1.0549000000000002</v>
      </c>
      <c r="R3565" s="8">
        <f>E3565/N3565</f>
        <v>21.098000000000003</v>
      </c>
      <c r="S3565" s="9" t="str">
        <f>LEFT(P3565, SEARCH("/",P3565,1)-1)</f>
        <v>theater</v>
      </c>
      <c r="T3565" s="9" t="str">
        <f>RIGHT(P3565,LEN(P3565)-SEARCH("/",P3565,1))</f>
        <v>plays</v>
      </c>
    </row>
    <row r="3566" spans="1:20" ht="30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9">
        <f>(((I3566/60)/60/24)+DATE(1970,1,1)+(-5/24))</f>
        <v>42282.458333333336</v>
      </c>
      <c r="K3566">
        <v>1440082649</v>
      </c>
      <c r="L3566" s="19">
        <f>(((K3566/60)/60/24)+DATE(1970,1,1)+(-5/24))</f>
        <v>42236.414918981485</v>
      </c>
      <c r="M3566" t="b">
        <v>0</v>
      </c>
      <c r="N3566">
        <v>17</v>
      </c>
      <c r="O3566" t="b">
        <v>1</v>
      </c>
      <c r="P3566" t="s">
        <v>8271</v>
      </c>
      <c r="Q3566" s="5">
        <f>E3566/D3566</f>
        <v>1.0049999999999999</v>
      </c>
      <c r="R3566" s="8">
        <f>E3566/N3566</f>
        <v>59.117647058823529</v>
      </c>
      <c r="S3566" s="9" t="str">
        <f>LEFT(P3566, SEARCH("/",P3566,1)-1)</f>
        <v>theater</v>
      </c>
      <c r="T3566" s="9" t="str">
        <f>RIGHT(P3566,LEN(P3566)-SEARCH("/",P3566,1))</f>
        <v>plays</v>
      </c>
    </row>
    <row r="3567" spans="1:20" ht="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9">
        <f>(((I3567/60)/60/24)+DATE(1970,1,1)+(-5/24))</f>
        <v>42004.534814814811</v>
      </c>
      <c r="K3567">
        <v>1417456208</v>
      </c>
      <c r="L3567" s="19">
        <f>(((K3567/60)/60/24)+DATE(1970,1,1)+(-5/24))</f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5">
        <f>E3567/D3567</f>
        <v>1.3055555555555556</v>
      </c>
      <c r="R3567" s="8">
        <f>E3567/N3567</f>
        <v>97.916666666666671</v>
      </c>
      <c r="S3567" s="9" t="str">
        <f>LEFT(P3567, SEARCH("/",P3567,1)-1)</f>
        <v>theater</v>
      </c>
      <c r="T3567" s="9" t="str">
        <f>RIGHT(P3567,LEN(P3567)-SEARCH("/",P3567,1))</f>
        <v>plays</v>
      </c>
    </row>
    <row r="3568" spans="1:20" ht="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9">
        <f>(((I3568/60)/60/24)+DATE(1970,1,1)+(-5/24))</f>
        <v>42027.299571759257</v>
      </c>
      <c r="K3568">
        <v>1419423083</v>
      </c>
      <c r="L3568" s="19">
        <f>(((K3568/60)/60/24)+DATE(1970,1,1)+(-5/24))</f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5">
        <f>E3568/D3568</f>
        <v>1.0475000000000001</v>
      </c>
      <c r="R3568" s="8">
        <f>E3568/N3568</f>
        <v>55.131578947368418</v>
      </c>
      <c r="S3568" s="9" t="str">
        <f>LEFT(P3568, SEARCH("/",P3568,1)-1)</f>
        <v>theater</v>
      </c>
      <c r="T3568" s="9" t="str">
        <f>RIGHT(P3568,LEN(P3568)-SEARCH("/",P3568,1))</f>
        <v>plays</v>
      </c>
    </row>
    <row r="3569" spans="1:20" ht="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9">
        <f>(((I3569/60)/60/24)+DATE(1970,1,1)+(-5/24))</f>
        <v>42165.602361111109</v>
      </c>
      <c r="K3569">
        <v>1431372444</v>
      </c>
      <c r="L3569" s="19">
        <f>(((K3569/60)/60/24)+DATE(1970,1,1)+(-5/24))</f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5">
        <f>E3569/D3569</f>
        <v>1.0880000000000001</v>
      </c>
      <c r="R3569" s="8">
        <f>E3569/N3569</f>
        <v>26.536585365853657</v>
      </c>
      <c r="S3569" s="9" t="str">
        <f>LEFT(P3569, SEARCH("/",P3569,1)-1)</f>
        <v>theater</v>
      </c>
      <c r="T3569" s="9" t="str">
        <f>RIGHT(P3569,LEN(P3569)-SEARCH("/",P3569,1))</f>
        <v>plays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9">
        <f>(((I3570/60)/60/24)+DATE(1970,1,1)+(-5/24))</f>
        <v>41899.532337962963</v>
      </c>
      <c r="K3570">
        <v>1408383994</v>
      </c>
      <c r="L3570" s="19">
        <f>(((K3570/60)/60/24)+DATE(1970,1,1)+(-5/24))</f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5">
        <f>E3570/D3570</f>
        <v>1.1100000000000001</v>
      </c>
      <c r="R3570" s="8">
        <f>E3570/N3570</f>
        <v>58.421052631578945</v>
      </c>
      <c r="S3570" s="9" t="str">
        <f>LEFT(P3570, SEARCH("/",P3570,1)-1)</f>
        <v>theater</v>
      </c>
      <c r="T3570" s="9" t="str">
        <f>RIGHT(P3570,LEN(P3570)-SEARCH("/",P3570,1))</f>
        <v>plays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9">
        <f>(((I3571/60)/60/24)+DATE(1970,1,1)+(-5/24))</f>
        <v>42012.480277777773</v>
      </c>
      <c r="K3571">
        <v>1418142696</v>
      </c>
      <c r="L3571" s="19">
        <f>(((K3571/60)/60/24)+DATE(1970,1,1)+(-5/24))</f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5">
        <f>E3571/D3571</f>
        <v>1.0047999999999999</v>
      </c>
      <c r="R3571" s="8">
        <f>E3571/N3571</f>
        <v>122.53658536585365</v>
      </c>
      <c r="S3571" s="9" t="str">
        <f>LEFT(P3571, SEARCH("/",P3571,1)-1)</f>
        <v>theater</v>
      </c>
      <c r="T3571" s="9" t="str">
        <f>RIGHT(P3571,LEN(P3571)-SEARCH("/",P3571,1))</f>
        <v>plays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9">
        <f>(((I3572/60)/60/24)+DATE(1970,1,1)+(-5/24))</f>
        <v>42004.083333333336</v>
      </c>
      <c r="K3572">
        <v>1417593483</v>
      </c>
      <c r="L3572" s="19">
        <f>(((K3572/60)/60/24)+DATE(1970,1,1)+(-5/24))</f>
        <v>41976.123645833337</v>
      </c>
      <c r="M3572" t="b">
        <v>0</v>
      </c>
      <c r="N3572">
        <v>26</v>
      </c>
      <c r="O3572" t="b">
        <v>1</v>
      </c>
      <c r="P3572" t="s">
        <v>8271</v>
      </c>
      <c r="Q3572" s="5">
        <f>E3572/D3572</f>
        <v>1.1435</v>
      </c>
      <c r="R3572" s="8">
        <f>E3572/N3572</f>
        <v>87.961538461538467</v>
      </c>
      <c r="S3572" s="9" t="str">
        <f>LEFT(P3572, SEARCH("/",P3572,1)-1)</f>
        <v>theater</v>
      </c>
      <c r="T3572" s="9" t="str">
        <f>RIGHT(P3572,LEN(P3572)-SEARCH("/",P3572,1))</f>
        <v>plays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9">
        <f>(((I3573/60)/60/24)+DATE(1970,1,1)+(-5/24))</f>
        <v>41942.650613425925</v>
      </c>
      <c r="K3573">
        <v>1412109413</v>
      </c>
      <c r="L3573" s="19">
        <f>(((K3573/60)/60/24)+DATE(1970,1,1)+(-5/24))</f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5">
        <f>E3573/D3573</f>
        <v>1.2206666666666666</v>
      </c>
      <c r="R3573" s="8">
        <f>E3573/N3573</f>
        <v>73.239999999999995</v>
      </c>
      <c r="S3573" s="9" t="str">
        <f>LEFT(P3573, SEARCH("/",P3573,1)-1)</f>
        <v>theater</v>
      </c>
      <c r="T3573" s="9" t="str">
        <f>RIGHT(P3573,LEN(P3573)-SEARCH("/",P3573,1))</f>
        <v>plays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9">
        <f>(((I3574/60)/60/24)+DATE(1970,1,1)+(-5/24))</f>
        <v>42176.36206018518</v>
      </c>
      <c r="K3574">
        <v>1432302082</v>
      </c>
      <c r="L3574" s="19">
        <f>(((K3574/60)/60/24)+DATE(1970,1,1)+(-5/24))</f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5">
        <f>E3574/D3574</f>
        <v>1</v>
      </c>
      <c r="R3574" s="8">
        <f>E3574/N3574</f>
        <v>55.555555555555557</v>
      </c>
      <c r="S3574" s="9" t="str">
        <f>LEFT(P3574, SEARCH("/",P3574,1)-1)</f>
        <v>theater</v>
      </c>
      <c r="T3574" s="9" t="str">
        <f>RIGHT(P3574,LEN(P3574)-SEARCH("/",P3574,1))</f>
        <v>plays</v>
      </c>
    </row>
    <row r="3575" spans="1:20" ht="30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9">
        <f>(((I3575/60)/60/24)+DATE(1970,1,1)+(-5/24))</f>
        <v>41951.208865740737</v>
      </c>
      <c r="K3575">
        <v>1412845246</v>
      </c>
      <c r="L3575" s="19">
        <f>(((K3575/60)/60/24)+DATE(1970,1,1)+(-5/24))</f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5">
        <f>E3575/D3575</f>
        <v>1.028</v>
      </c>
      <c r="R3575" s="8">
        <f>E3575/N3575</f>
        <v>39.53846153846154</v>
      </c>
      <c r="S3575" s="9" t="str">
        <f>LEFT(P3575, SEARCH("/",P3575,1)-1)</f>
        <v>theater</v>
      </c>
      <c r="T3575" s="9" t="str">
        <f>RIGHT(P3575,LEN(P3575)-SEARCH("/",P3575,1))</f>
        <v>plays</v>
      </c>
    </row>
    <row r="3576" spans="1:20" ht="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9">
        <f>(((I3576/60)/60/24)+DATE(1970,1,1)+(-5/24))</f>
        <v>41956.776018518511</v>
      </c>
      <c r="K3576">
        <v>1413326248</v>
      </c>
      <c r="L3576" s="19">
        <f>(((K3576/60)/60/24)+DATE(1970,1,1)+(-5/24))</f>
        <v>41926.734351851846</v>
      </c>
      <c r="M3576" t="b">
        <v>0</v>
      </c>
      <c r="N3576">
        <v>45</v>
      </c>
      <c r="O3576" t="b">
        <v>1</v>
      </c>
      <c r="P3576" t="s">
        <v>8271</v>
      </c>
      <c r="Q3576" s="5">
        <f>E3576/D3576</f>
        <v>1.0612068965517241</v>
      </c>
      <c r="R3576" s="8">
        <f>E3576/N3576</f>
        <v>136.77777777777777</v>
      </c>
      <c r="S3576" s="9" t="str">
        <f>LEFT(P3576, SEARCH("/",P3576,1)-1)</f>
        <v>theater</v>
      </c>
      <c r="T3576" s="9" t="str">
        <f>RIGHT(P3576,LEN(P3576)-SEARCH("/",P3576,1))</f>
        <v>plays</v>
      </c>
    </row>
    <row r="3577" spans="1:20" ht="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9">
        <f>(((I3577/60)/60/24)+DATE(1970,1,1)+(-5/24))</f>
        <v>42592.957638888889</v>
      </c>
      <c r="K3577">
        <v>1468176527</v>
      </c>
      <c r="L3577" s="19">
        <f>(((K3577/60)/60/24)+DATE(1970,1,1)+(-5/24))</f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5">
        <f>E3577/D3577</f>
        <v>1.0133000000000001</v>
      </c>
      <c r="R3577" s="8">
        <f>E3577/N3577</f>
        <v>99.343137254901961</v>
      </c>
      <c r="S3577" s="9" t="str">
        <f>LEFT(P3577, SEARCH("/",P3577,1)-1)</f>
        <v>theater</v>
      </c>
      <c r="T3577" s="9" t="str">
        <f>RIGHT(P3577,LEN(P3577)-SEARCH("/",P3577,1))</f>
        <v>plays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9">
        <f>(((I3578/60)/60/24)+DATE(1970,1,1)+(-5/24))</f>
        <v>42709.382569444446</v>
      </c>
      <c r="K3578">
        <v>1475759454</v>
      </c>
      <c r="L3578" s="19">
        <f>(((K3578/60)/60/24)+DATE(1970,1,1)+(-5/24))</f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5">
        <f>E3578/D3578</f>
        <v>1</v>
      </c>
      <c r="R3578" s="8">
        <f>E3578/N3578</f>
        <v>20</v>
      </c>
      <c r="S3578" s="9" t="str">
        <f>LEFT(P3578, SEARCH("/",P3578,1)-1)</f>
        <v>theater</v>
      </c>
      <c r="T3578" s="9" t="str">
        <f>RIGHT(P3578,LEN(P3578)-SEARCH("/",P3578,1))</f>
        <v>plays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9">
        <f>(((I3579/60)/60/24)+DATE(1970,1,1)+(-5/24))</f>
        <v>42120.061111111114</v>
      </c>
      <c r="K3579">
        <v>1427741583</v>
      </c>
      <c r="L3579" s="19">
        <f>(((K3579/60)/60/24)+DATE(1970,1,1)+(-5/24))</f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5">
        <f>E3579/D3579</f>
        <v>1.3</v>
      </c>
      <c r="R3579" s="8">
        <f>E3579/N3579</f>
        <v>28.888888888888889</v>
      </c>
      <c r="S3579" s="9" t="str">
        <f>LEFT(P3579, SEARCH("/",P3579,1)-1)</f>
        <v>theater</v>
      </c>
      <c r="T3579" s="9" t="str">
        <f>RIGHT(P3579,LEN(P3579)-SEARCH("/",P3579,1))</f>
        <v>plays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9">
        <f>(((I3580/60)/60/24)+DATE(1970,1,1)+(-5/24))</f>
        <v>42490.525196759256</v>
      </c>
      <c r="K3580">
        <v>1459445777</v>
      </c>
      <c r="L3580" s="19">
        <f>(((K3580/60)/60/24)+DATE(1970,1,1)+(-5/24))</f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5">
        <f>E3580/D3580</f>
        <v>1.0001333333333333</v>
      </c>
      <c r="R3580" s="8">
        <f>E3580/N3580</f>
        <v>40.545945945945945</v>
      </c>
      <c r="S3580" s="9" t="str">
        <f>LEFT(P3580, SEARCH("/",P3580,1)-1)</f>
        <v>theater</v>
      </c>
      <c r="T3580" s="9" t="str">
        <f>RIGHT(P3580,LEN(P3580)-SEARCH("/",P3580,1))</f>
        <v>plays</v>
      </c>
    </row>
    <row r="3581" spans="1:20" ht="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9">
        <f>(((I3581/60)/60/24)+DATE(1970,1,1)+(-5/24))</f>
        <v>42460.51222222222</v>
      </c>
      <c r="K3581">
        <v>1456856256</v>
      </c>
      <c r="L3581" s="19">
        <f>(((K3581/60)/60/24)+DATE(1970,1,1)+(-5/24))</f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5">
        <f>E3581/D3581</f>
        <v>1</v>
      </c>
      <c r="R3581" s="8">
        <f>E3581/N3581</f>
        <v>35.714285714285715</v>
      </c>
      <c r="S3581" s="9" t="str">
        <f>LEFT(P3581, SEARCH("/",P3581,1)-1)</f>
        <v>theater</v>
      </c>
      <c r="T3581" s="9" t="str">
        <f>RIGHT(P3581,LEN(P3581)-SEARCH("/",P3581,1))</f>
        <v>plays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9">
        <f>(((I3582/60)/60/24)+DATE(1970,1,1)+(-5/24))</f>
        <v>42063.999305555553</v>
      </c>
      <c r="K3582">
        <v>1421900022</v>
      </c>
      <c r="L3582" s="19">
        <f>(((K3582/60)/60/24)+DATE(1970,1,1)+(-5/24))</f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5">
        <f>E3582/D3582</f>
        <v>1.1388888888888888</v>
      </c>
      <c r="R3582" s="8">
        <f>E3582/N3582</f>
        <v>37.962962962962962</v>
      </c>
      <c r="S3582" s="9" t="str">
        <f>LEFT(P3582, SEARCH("/",P3582,1)-1)</f>
        <v>theater</v>
      </c>
      <c r="T3582" s="9" t="str">
        <f>RIGHT(P3582,LEN(P3582)-SEARCH("/",P3582,1))</f>
        <v>plays</v>
      </c>
    </row>
    <row r="3583" spans="1:20" ht="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9">
        <f>(((I3583/60)/60/24)+DATE(1970,1,1)+(-5/24))</f>
        <v>41850.26284722222</v>
      </c>
      <c r="K3583">
        <v>1405509510</v>
      </c>
      <c r="L3583" s="19">
        <f>(((K3583/60)/60/24)+DATE(1970,1,1)+(-5/24))</f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5">
        <f>E3583/D3583</f>
        <v>1</v>
      </c>
      <c r="R3583" s="8">
        <f>E3583/N3583</f>
        <v>33.333333333333336</v>
      </c>
      <c r="S3583" s="9" t="str">
        <f>LEFT(P3583, SEARCH("/",P3583,1)-1)</f>
        <v>theater</v>
      </c>
      <c r="T3583" s="9" t="str">
        <f>RIGHT(P3583,LEN(P3583)-SEARCH("/",P3583,1))</f>
        <v>plays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9">
        <f>(((I3584/60)/60/24)+DATE(1970,1,1)+(-5/24))</f>
        <v>42464.887523148143</v>
      </c>
      <c r="K3584">
        <v>1458613082</v>
      </c>
      <c r="L3584" s="19">
        <f>(((K3584/60)/60/24)+DATE(1970,1,1)+(-5/24))</f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5">
        <f>E3584/D3584</f>
        <v>2.87</v>
      </c>
      <c r="R3584" s="8">
        <f>E3584/N3584</f>
        <v>58.571428571428569</v>
      </c>
      <c r="S3584" s="9" t="str">
        <f>LEFT(P3584, SEARCH("/",P3584,1)-1)</f>
        <v>theater</v>
      </c>
      <c r="T3584" s="9" t="str">
        <f>RIGHT(P3584,LEN(P3584)-SEARCH("/",P3584,1))</f>
        <v>plays</v>
      </c>
    </row>
    <row r="3585" spans="1:20" ht="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9">
        <f>(((I3585/60)/60/24)+DATE(1970,1,1)+(-5/24))</f>
        <v>42478.175983796296</v>
      </c>
      <c r="K3585">
        <v>1455790405</v>
      </c>
      <c r="L3585" s="19">
        <f>(((K3585/60)/60/24)+DATE(1970,1,1)+(-5/24))</f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5">
        <f>E3585/D3585</f>
        <v>1.085</v>
      </c>
      <c r="R3585" s="8">
        <f>E3585/N3585</f>
        <v>135.625</v>
      </c>
      <c r="S3585" s="9" t="str">
        <f>LEFT(P3585, SEARCH("/",P3585,1)-1)</f>
        <v>theater</v>
      </c>
      <c r="T3585" s="9" t="str">
        <f>RIGHT(P3585,LEN(P3585)-SEARCH("/",P3585,1))</f>
        <v>plays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9">
        <f>(((I3586/60)/60/24)+DATE(1970,1,1)+(-5/24))</f>
        <v>42198.108148148145</v>
      </c>
      <c r="K3586">
        <v>1434180944</v>
      </c>
      <c r="L3586" s="19">
        <f>(((K3586/60)/60/24)+DATE(1970,1,1)+(-5/24))</f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5">
        <f>E3586/D3586</f>
        <v>1.155</v>
      </c>
      <c r="R3586" s="8">
        <f>E3586/N3586</f>
        <v>30.9375</v>
      </c>
      <c r="S3586" s="9" t="str">
        <f>LEFT(P3586, SEARCH("/",P3586,1)-1)</f>
        <v>theater</v>
      </c>
      <c r="T3586" s="9" t="str">
        <f>RIGHT(P3586,LEN(P3586)-SEARCH("/",P3586,1))</f>
        <v>plays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9">
        <f>(((I3587/60)/60/24)+DATE(1970,1,1)+(-5/24))</f>
        <v>41994.507986111108</v>
      </c>
      <c r="K3587">
        <v>1416589890</v>
      </c>
      <c r="L3587" s="19">
        <f>(((K3587/60)/60/24)+DATE(1970,1,1)+(-5/24))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5">
        <f>E3587/D3587</f>
        <v>1.1911764705882353</v>
      </c>
      <c r="R3587" s="8">
        <f>E3587/N3587</f>
        <v>176.08695652173913</v>
      </c>
      <c r="S3587" s="9" t="str">
        <f>LEFT(P3587, SEARCH("/",P3587,1)-1)</f>
        <v>theater</v>
      </c>
      <c r="T3587" s="9" t="str">
        <f>RIGHT(P3587,LEN(P3587)-SEARCH("/",P3587,1))</f>
        <v>plays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9">
        <f>(((I3588/60)/60/24)+DATE(1970,1,1)+(-5/24))</f>
        <v>42636.489236111105</v>
      </c>
      <c r="K3588">
        <v>1469465070</v>
      </c>
      <c r="L3588" s="19">
        <f>(((K3588/60)/60/24)+DATE(1970,1,1)+(-5/24))</f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5">
        <f>E3588/D3588</f>
        <v>1.0942666666666667</v>
      </c>
      <c r="R3588" s="8">
        <f>E3588/N3588</f>
        <v>151.9814814814815</v>
      </c>
      <c r="S3588" s="9" t="str">
        <f>LEFT(P3588, SEARCH("/",P3588,1)-1)</f>
        <v>theater</v>
      </c>
      <c r="T3588" s="9" t="str">
        <f>RIGHT(P3588,LEN(P3588)-SEARCH("/",P3588,1))</f>
        <v>plays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9">
        <f>(((I3589/60)/60/24)+DATE(1970,1,1)+(-5/24))</f>
        <v>42548.583333333336</v>
      </c>
      <c r="K3589">
        <v>1463144254</v>
      </c>
      <c r="L3589" s="19">
        <f>(((K3589/60)/60/24)+DATE(1970,1,1)+(-5/24))</f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5">
        <f>E3589/D3589</f>
        <v>1.266</v>
      </c>
      <c r="R3589" s="8">
        <f>E3589/N3589</f>
        <v>22.607142857142858</v>
      </c>
      <c r="S3589" s="9" t="str">
        <f>LEFT(P3589, SEARCH("/",P3589,1)-1)</f>
        <v>theater</v>
      </c>
      <c r="T3589" s="9" t="str">
        <f>RIGHT(P3589,LEN(P3589)-SEARCH("/",P3589,1))</f>
        <v>plays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9">
        <f>(((I3590/60)/60/24)+DATE(1970,1,1)+(-5/24))</f>
        <v>42123.749999999993</v>
      </c>
      <c r="K3590">
        <v>1428436410</v>
      </c>
      <c r="L3590" s="19">
        <f>(((K3590/60)/60/24)+DATE(1970,1,1)+(-5/24))</f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5">
        <f>E3590/D3590</f>
        <v>1.0049999999999999</v>
      </c>
      <c r="R3590" s="8">
        <f>E3590/N3590</f>
        <v>18.272727272727273</v>
      </c>
      <c r="S3590" s="9" t="str">
        <f>LEFT(P3590, SEARCH("/",P3590,1)-1)</f>
        <v>theater</v>
      </c>
      <c r="T3590" s="9" t="str">
        <f>RIGHT(P3590,LEN(P3590)-SEARCH("/",P3590,1))</f>
        <v>plays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9">
        <f>(((I3591/60)/60/24)+DATE(1970,1,1)+(-5/24))</f>
        <v>42150.439201388886</v>
      </c>
      <c r="K3591">
        <v>1430494347</v>
      </c>
      <c r="L3591" s="19">
        <f>(((K3591/60)/60/24)+DATE(1970,1,1)+(-5/24))</f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5">
        <f>E3591/D3591</f>
        <v>1.2749999999999999</v>
      </c>
      <c r="R3591" s="8">
        <f>E3591/N3591</f>
        <v>82.258064516129039</v>
      </c>
      <c r="S3591" s="9" t="str">
        <f>LEFT(P3591, SEARCH("/",P3591,1)-1)</f>
        <v>theater</v>
      </c>
      <c r="T3591" s="9" t="str">
        <f>RIGHT(P3591,LEN(P3591)-SEARCH("/",P3591,1))</f>
        <v>plays</v>
      </c>
    </row>
    <row r="3592" spans="1:20" ht="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9">
        <f>(((I3592/60)/60/24)+DATE(1970,1,1)+(-5/24))</f>
        <v>41932.125393518516</v>
      </c>
      <c r="K3592">
        <v>1411200034</v>
      </c>
      <c r="L3592" s="19">
        <f>(((K3592/60)/60/24)+DATE(1970,1,1)+(-5/24))</f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5">
        <f>E3592/D3592</f>
        <v>1.0005999999999999</v>
      </c>
      <c r="R3592" s="8">
        <f>E3592/N3592</f>
        <v>68.534246575342465</v>
      </c>
      <c r="S3592" s="9" t="str">
        <f>LEFT(P3592, SEARCH("/",P3592,1)-1)</f>
        <v>theater</v>
      </c>
      <c r="T3592" s="9" t="str">
        <f>RIGHT(P3592,LEN(P3592)-SEARCH("/",P3592,1))</f>
        <v>plays</v>
      </c>
    </row>
    <row r="3593" spans="1:20" ht="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9">
        <f>(((I3593/60)/60/24)+DATE(1970,1,1)+(-5/24))</f>
        <v>42027.999305555553</v>
      </c>
      <c r="K3593">
        <v>1419979544</v>
      </c>
      <c r="L3593" s="19">
        <f>(((K3593/60)/60/24)+DATE(1970,1,1)+(-5/24))</f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5">
        <f>E3593/D3593</f>
        <v>1.75</v>
      </c>
      <c r="R3593" s="8">
        <f>E3593/N3593</f>
        <v>68.055555555555557</v>
      </c>
      <c r="S3593" s="9" t="str">
        <f>LEFT(P3593, SEARCH("/",P3593,1)-1)</f>
        <v>theater</v>
      </c>
      <c r="T3593" s="9" t="str">
        <f>RIGHT(P3593,LEN(P3593)-SEARCH("/",P3593,1))</f>
        <v>plays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9">
        <f>(((I3594/60)/60/24)+DATE(1970,1,1)+(-5/24))</f>
        <v>42045.999305555553</v>
      </c>
      <c r="K3594">
        <v>1418673307</v>
      </c>
      <c r="L3594" s="19">
        <f>(((K3594/60)/60/24)+DATE(1970,1,1)+(-5/24))</f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5">
        <f>E3594/D3594</f>
        <v>1.2725</v>
      </c>
      <c r="R3594" s="8">
        <f>E3594/N3594</f>
        <v>72.714285714285708</v>
      </c>
      <c r="S3594" s="9" t="str">
        <f>LEFT(P3594, SEARCH("/",P3594,1)-1)</f>
        <v>theater</v>
      </c>
      <c r="T3594" s="9" t="str">
        <f>RIGHT(P3594,LEN(P3594)-SEARCH("/",P3594,1))</f>
        <v>plays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9">
        <f>(((I3595/60)/60/24)+DATE(1970,1,1)+(-5/24))</f>
        <v>42009.643055555549</v>
      </c>
      <c r="K3595">
        <v>1417469639</v>
      </c>
      <c r="L3595" s="19">
        <f>(((K3595/60)/60/24)+DATE(1970,1,1)+(-5/24))</f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5">
        <f>E3595/D3595</f>
        <v>1.1063333333333334</v>
      </c>
      <c r="R3595" s="8">
        <f>E3595/N3595</f>
        <v>77.186046511627907</v>
      </c>
      <c r="S3595" s="9" t="str">
        <f>LEFT(P3595, SEARCH("/",P3595,1)-1)</f>
        <v>theater</v>
      </c>
      <c r="T3595" s="9" t="str">
        <f>RIGHT(P3595,LEN(P3595)-SEARCH("/",P3595,1))</f>
        <v>plays</v>
      </c>
    </row>
    <row r="3596" spans="1:20" ht="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9">
        <f>(((I3596/60)/60/24)+DATE(1970,1,1)+(-5/24))</f>
        <v>42616.858587962961</v>
      </c>
      <c r="K3596">
        <v>1470792982</v>
      </c>
      <c r="L3596" s="19">
        <f>(((K3596/60)/60/24)+DATE(1970,1,1)+(-5/24))</f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5">
        <f>E3596/D3596</f>
        <v>1.2593749999999999</v>
      </c>
      <c r="R3596" s="8">
        <f>E3596/N3596</f>
        <v>55.972222222222221</v>
      </c>
      <c r="S3596" s="9" t="str">
        <f>LEFT(P3596, SEARCH("/",P3596,1)-1)</f>
        <v>theater</v>
      </c>
      <c r="T3596" s="9" t="str">
        <f>RIGHT(P3596,LEN(P3596)-SEARCH("/",P3596,1))</f>
        <v>plays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9">
        <f>(((I3597/60)/60/24)+DATE(1970,1,1)+(-5/24))</f>
        <v>42076.082638888889</v>
      </c>
      <c r="K3597">
        <v>1423959123</v>
      </c>
      <c r="L3597" s="19">
        <f>(((K3597/60)/60/24)+DATE(1970,1,1)+(-5/24))</f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5">
        <f>E3597/D3597</f>
        <v>1.1850000000000001</v>
      </c>
      <c r="R3597" s="8">
        <f>E3597/N3597</f>
        <v>49.693548387096776</v>
      </c>
      <c r="S3597" s="9" t="str">
        <f>LEFT(P3597, SEARCH("/",P3597,1)-1)</f>
        <v>theater</v>
      </c>
      <c r="T3597" s="9" t="str">
        <f>RIGHT(P3597,LEN(P3597)-SEARCH("/",P3597,1))</f>
        <v>plays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9">
        <f>(((I3598/60)/60/24)+DATE(1970,1,1)+(-5/24))</f>
        <v>41877.506736111107</v>
      </c>
      <c r="K3598">
        <v>1407258582</v>
      </c>
      <c r="L3598" s="19">
        <f>(((K3598/60)/60/24)+DATE(1970,1,1)+(-5/24))</f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5">
        <f>E3598/D3598</f>
        <v>1.0772727272727274</v>
      </c>
      <c r="R3598" s="8">
        <f>E3598/N3598</f>
        <v>79</v>
      </c>
      <c r="S3598" s="9" t="str">
        <f>LEFT(P3598, SEARCH("/",P3598,1)-1)</f>
        <v>theater</v>
      </c>
      <c r="T3598" s="9" t="str">
        <f>RIGHT(P3598,LEN(P3598)-SEARCH("/",P3598,1))</f>
        <v>plays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9">
        <f>(((I3599/60)/60/24)+DATE(1970,1,1)+(-5/24))</f>
        <v>42432.040972222218</v>
      </c>
      <c r="K3599">
        <v>1455717790</v>
      </c>
      <c r="L3599" s="19">
        <f>(((K3599/60)/60/24)+DATE(1970,1,1)+(-5/24))</f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5">
        <f>E3599/D3599</f>
        <v>1.026</v>
      </c>
      <c r="R3599" s="8">
        <f>E3599/N3599</f>
        <v>77.727272727272734</v>
      </c>
      <c r="S3599" s="9" t="str">
        <f>LEFT(P3599, SEARCH("/",P3599,1)-1)</f>
        <v>theater</v>
      </c>
      <c r="T3599" s="9" t="str">
        <f>RIGHT(P3599,LEN(P3599)-SEARCH("/",P3599,1))</f>
        <v>plays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9">
        <f>(((I3600/60)/60/24)+DATE(1970,1,1)+(-5/24))</f>
        <v>41884.999305555553</v>
      </c>
      <c r="K3600">
        <v>1408129822</v>
      </c>
      <c r="L3600" s="19">
        <f>(((K3600/60)/60/24)+DATE(1970,1,1)+(-5/24))</f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5">
        <f>E3600/D3600</f>
        <v>1.101</v>
      </c>
      <c r="R3600" s="8">
        <f>E3600/N3600</f>
        <v>40.777777777777779</v>
      </c>
      <c r="S3600" s="9" t="str">
        <f>LEFT(P3600, SEARCH("/",P3600,1)-1)</f>
        <v>theater</v>
      </c>
      <c r="T3600" s="9" t="str">
        <f>RIGHT(P3600,LEN(P3600)-SEARCH("/",P3600,1))</f>
        <v>plays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9">
        <f>(((I3601/60)/60/24)+DATE(1970,1,1)+(-5/24))</f>
        <v>42245.791666666664</v>
      </c>
      <c r="K3601">
        <v>1438715077</v>
      </c>
      <c r="L3601" s="19">
        <f>(((K3601/60)/60/24)+DATE(1970,1,1)+(-5/24))</f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5">
        <f>E3601/D3601</f>
        <v>2.02</v>
      </c>
      <c r="R3601" s="8">
        <f>E3601/N3601</f>
        <v>59.411764705882355</v>
      </c>
      <c r="S3601" s="9" t="str">
        <f>LEFT(P3601, SEARCH("/",P3601,1)-1)</f>
        <v>theater</v>
      </c>
      <c r="T3601" s="9" t="str">
        <f>RIGHT(P3601,LEN(P3601)-SEARCH("/",P3601,1))</f>
        <v>plays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9">
        <f>(((I3602/60)/60/24)+DATE(1970,1,1)+(-5/24))</f>
        <v>42656.640787037039</v>
      </c>
      <c r="K3602">
        <v>1473970964</v>
      </c>
      <c r="L3602" s="19">
        <f>(((K3602/60)/60/24)+DATE(1970,1,1)+(-5/24))</f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5">
        <f>E3602/D3602</f>
        <v>1.3</v>
      </c>
      <c r="R3602" s="8">
        <f>E3602/N3602</f>
        <v>3.25</v>
      </c>
      <c r="S3602" s="9" t="str">
        <f>LEFT(P3602, SEARCH("/",P3602,1)-1)</f>
        <v>theater</v>
      </c>
      <c r="T3602" s="9" t="str">
        <f>RIGHT(P3602,LEN(P3602)-SEARCH("/",P3602,1))</f>
        <v>plays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9">
        <f>(((I3603/60)/60/24)+DATE(1970,1,1)+(-5/24))</f>
        <v>42020.790300925924</v>
      </c>
      <c r="K3603">
        <v>1418860682</v>
      </c>
      <c r="L3603" s="19">
        <f>(((K3603/60)/60/24)+DATE(1970,1,1)+(-5/24))</f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5">
        <f>E3603/D3603</f>
        <v>1.0435000000000001</v>
      </c>
      <c r="R3603" s="8">
        <f>E3603/N3603</f>
        <v>39.377358490566039</v>
      </c>
      <c r="S3603" s="9" t="str">
        <f>LEFT(P3603, SEARCH("/",P3603,1)-1)</f>
        <v>theater</v>
      </c>
      <c r="T3603" s="9" t="str">
        <f>RIGHT(P3603,LEN(P3603)-SEARCH("/",P3603,1))</f>
        <v>plays</v>
      </c>
    </row>
    <row r="3604" spans="1:20" ht="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9">
        <f>(((I3604/60)/60/24)+DATE(1970,1,1)+(-5/24))</f>
        <v>42507.68609953703</v>
      </c>
      <c r="K3604">
        <v>1458336479</v>
      </c>
      <c r="L3604" s="19">
        <f>(((K3604/60)/60/24)+DATE(1970,1,1)+(-5/24))</f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5">
        <f>E3604/D3604</f>
        <v>1.0004999999999999</v>
      </c>
      <c r="R3604" s="8">
        <f>E3604/N3604</f>
        <v>81.673469387755105</v>
      </c>
      <c r="S3604" s="9" t="str">
        <f>LEFT(P3604, SEARCH("/",P3604,1)-1)</f>
        <v>theater</v>
      </c>
      <c r="T3604" s="9" t="str">
        <f>RIGHT(P3604,LEN(P3604)-SEARCH("/",P3604,1))</f>
        <v>plays</v>
      </c>
    </row>
    <row r="3605" spans="1:20" ht="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9">
        <f>(((I3605/60)/60/24)+DATE(1970,1,1)+(-5/24))</f>
        <v>42313.697685185187</v>
      </c>
      <c r="K3605">
        <v>1444164280</v>
      </c>
      <c r="L3605" s="19">
        <f>(((K3605/60)/60/24)+DATE(1970,1,1)+(-5/24))</f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5">
        <f>E3605/D3605</f>
        <v>1.7066666666666668</v>
      </c>
      <c r="R3605" s="8">
        <f>E3605/N3605</f>
        <v>44.912280701754383</v>
      </c>
      <c r="S3605" s="9" t="str">
        <f>LEFT(P3605, SEARCH("/",P3605,1)-1)</f>
        <v>theater</v>
      </c>
      <c r="T3605" s="9" t="str">
        <f>RIGHT(P3605,LEN(P3605)-SEARCH("/",P3605,1))</f>
        <v>plays</v>
      </c>
    </row>
    <row r="3606" spans="1:20" ht="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9">
        <f>(((I3606/60)/60/24)+DATE(1970,1,1)+(-5/24))</f>
        <v>42489.082638888889</v>
      </c>
      <c r="K3606">
        <v>1461370956</v>
      </c>
      <c r="L3606" s="19">
        <f>(((K3606/60)/60/24)+DATE(1970,1,1)+(-5/24))</f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5">
        <f>E3606/D3606</f>
        <v>1.1283333333333334</v>
      </c>
      <c r="R3606" s="8">
        <f>E3606/N3606</f>
        <v>49.05797101449275</v>
      </c>
      <c r="S3606" s="9" t="str">
        <f>LEFT(P3606, SEARCH("/",P3606,1)-1)</f>
        <v>theater</v>
      </c>
      <c r="T3606" s="9" t="str">
        <f>RIGHT(P3606,LEN(P3606)-SEARCH("/",P3606,1))</f>
        <v>plays</v>
      </c>
    </row>
    <row r="3607" spans="1:20" ht="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9">
        <f>(((I3607/60)/60/24)+DATE(1970,1,1)+(-5/24))</f>
        <v>42413.584791666661</v>
      </c>
      <c r="K3607">
        <v>1452798126</v>
      </c>
      <c r="L3607" s="19">
        <f>(((K3607/60)/60/24)+DATE(1970,1,1)+(-5/24))</f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5">
        <f>E3607/D3607</f>
        <v>1.84</v>
      </c>
      <c r="R3607" s="8">
        <f>E3607/N3607</f>
        <v>30.666666666666668</v>
      </c>
      <c r="S3607" s="9" t="str">
        <f>LEFT(P3607, SEARCH("/",P3607,1)-1)</f>
        <v>theater</v>
      </c>
      <c r="T3607" s="9" t="str">
        <f>RIGHT(P3607,LEN(P3607)-SEARCH("/",P3607,1))</f>
        <v>plays</v>
      </c>
    </row>
    <row r="3608" spans="1:20" ht="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9">
        <f>(((I3608/60)/60/24)+DATE(1970,1,1)+(-5/24))</f>
        <v>42596.396493055552</v>
      </c>
      <c r="K3608">
        <v>1468593057</v>
      </c>
      <c r="L3608" s="19">
        <f>(((K3608/60)/60/24)+DATE(1970,1,1)+(-5/24))</f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5">
        <f>E3608/D3608</f>
        <v>1.3026666666666666</v>
      </c>
      <c r="R3608" s="8">
        <f>E3608/N3608</f>
        <v>61.0625</v>
      </c>
      <c r="S3608" s="9" t="str">
        <f>LEFT(P3608, SEARCH("/",P3608,1)-1)</f>
        <v>theater</v>
      </c>
      <c r="T3608" s="9" t="str">
        <f>RIGHT(P3608,LEN(P3608)-SEARCH("/",P3608,1))</f>
        <v>plays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9">
        <f>(((I3609/60)/60/24)+DATE(1970,1,1)+(-5/24))</f>
        <v>42352.791666666664</v>
      </c>
      <c r="K3609">
        <v>1448924882</v>
      </c>
      <c r="L3609" s="19">
        <f>(((K3609/60)/60/24)+DATE(1970,1,1)+(-5/24))</f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5">
        <f>E3609/D3609</f>
        <v>1.0545454545454545</v>
      </c>
      <c r="R3609" s="8">
        <f>E3609/N3609</f>
        <v>29</v>
      </c>
      <c r="S3609" s="9" t="str">
        <f>LEFT(P3609, SEARCH("/",P3609,1)-1)</f>
        <v>theater</v>
      </c>
      <c r="T3609" s="9" t="str">
        <f>RIGHT(P3609,LEN(P3609)-SEARCH("/",P3609,1))</f>
        <v>plays</v>
      </c>
    </row>
    <row r="3610" spans="1:20" ht="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9">
        <f>(((I3610/60)/60/24)+DATE(1970,1,1)+(-5/24))</f>
        <v>42538.374999999993</v>
      </c>
      <c r="K3610">
        <v>1463418090</v>
      </c>
      <c r="L3610" s="19">
        <f>(((K3610/60)/60/24)+DATE(1970,1,1)+(-5/24))</f>
        <v>42506.50104166667</v>
      </c>
      <c r="M3610" t="b">
        <v>0</v>
      </c>
      <c r="N3610">
        <v>27</v>
      </c>
      <c r="O3610" t="b">
        <v>1</v>
      </c>
      <c r="P3610" t="s">
        <v>8271</v>
      </c>
      <c r="Q3610" s="5">
        <f>E3610/D3610</f>
        <v>1</v>
      </c>
      <c r="R3610" s="8">
        <f>E3610/N3610</f>
        <v>29.62962962962963</v>
      </c>
      <c r="S3610" s="9" t="str">
        <f>LEFT(P3610, SEARCH("/",P3610,1)-1)</f>
        <v>theater</v>
      </c>
      <c r="T3610" s="9" t="str">
        <f>RIGHT(P3610,LEN(P3610)-SEARCH("/",P3610,1))</f>
        <v>plays</v>
      </c>
    </row>
    <row r="3611" spans="1:20" ht="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9">
        <f>(((I3611/60)/60/24)+DATE(1970,1,1)+(-5/24))</f>
        <v>42459.741724537038</v>
      </c>
      <c r="K3611">
        <v>1456789685</v>
      </c>
      <c r="L3611" s="19">
        <f>(((K3611/60)/60/24)+DATE(1970,1,1)+(-5/24))</f>
        <v>42429.783391203695</v>
      </c>
      <c r="M3611" t="b">
        <v>0</v>
      </c>
      <c r="N3611">
        <v>21</v>
      </c>
      <c r="O3611" t="b">
        <v>1</v>
      </c>
      <c r="P3611" t="s">
        <v>8271</v>
      </c>
      <c r="Q3611" s="5">
        <f>E3611/D3611</f>
        <v>1.5331632653061225</v>
      </c>
      <c r="R3611" s="8">
        <f>E3611/N3611</f>
        <v>143.0952380952381</v>
      </c>
      <c r="S3611" s="9" t="str">
        <f>LEFT(P3611, SEARCH("/",P3611,1)-1)</f>
        <v>theater</v>
      </c>
      <c r="T3611" s="9" t="str">
        <f>RIGHT(P3611,LEN(P3611)-SEARCH("/",P3611,1))</f>
        <v>plays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9">
        <f>(((I3612/60)/60/24)+DATE(1970,1,1)+(-5/24))</f>
        <v>42233.22379629629</v>
      </c>
      <c r="K3612">
        <v>1437214936</v>
      </c>
      <c r="L3612" s="19">
        <f>(((K3612/60)/60/24)+DATE(1970,1,1)+(-5/24))</f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5">
        <f>E3612/D3612</f>
        <v>1.623</v>
      </c>
      <c r="R3612" s="8">
        <f>E3612/N3612</f>
        <v>52.354838709677416</v>
      </c>
      <c r="S3612" s="9" t="str">
        <f>LEFT(P3612, SEARCH("/",P3612,1)-1)</f>
        <v>theater</v>
      </c>
      <c r="T3612" s="9" t="str">
        <f>RIGHT(P3612,LEN(P3612)-SEARCH("/",P3612,1))</f>
        <v>plays</v>
      </c>
    </row>
    <row r="3613" spans="1:20" ht="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9">
        <f>(((I3613/60)/60/24)+DATE(1970,1,1)+(-5/24))</f>
        <v>42102.162048611113</v>
      </c>
      <c r="K3613">
        <v>1425891201</v>
      </c>
      <c r="L3613" s="19">
        <f>(((K3613/60)/60/24)+DATE(1970,1,1)+(-5/24))</f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5">
        <f>E3613/D3613</f>
        <v>1.36</v>
      </c>
      <c r="R3613" s="8">
        <f>E3613/N3613</f>
        <v>66.666666666666671</v>
      </c>
      <c r="S3613" s="9" t="str">
        <f>LEFT(P3613, SEARCH("/",P3613,1)-1)</f>
        <v>theater</v>
      </c>
      <c r="T3613" s="9" t="str">
        <f>RIGHT(P3613,LEN(P3613)-SEARCH("/",P3613,1))</f>
        <v>plays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9">
        <f>(((I3614/60)/60/24)+DATE(1970,1,1)+(-5/24))</f>
        <v>41799.518645833334</v>
      </c>
      <c r="K3614">
        <v>1401470811</v>
      </c>
      <c r="L3614" s="19">
        <f>(((K3614/60)/60/24)+DATE(1970,1,1)+(-5/24))</f>
        <v>41789.518645833334</v>
      </c>
      <c r="M3614" t="b">
        <v>0</v>
      </c>
      <c r="N3614">
        <v>57</v>
      </c>
      <c r="O3614" t="b">
        <v>1</v>
      </c>
      <c r="P3614" t="s">
        <v>8271</v>
      </c>
      <c r="Q3614" s="5">
        <f>E3614/D3614</f>
        <v>1.444</v>
      </c>
      <c r="R3614" s="8">
        <f>E3614/N3614</f>
        <v>126.66666666666667</v>
      </c>
      <c r="S3614" s="9" t="str">
        <f>LEFT(P3614, SEARCH("/",P3614,1)-1)</f>
        <v>theater</v>
      </c>
      <c r="T3614" s="9" t="str">
        <f>RIGHT(P3614,LEN(P3614)-SEARCH("/",P3614,1))</f>
        <v>plays</v>
      </c>
    </row>
    <row r="3615" spans="1:20" ht="30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9">
        <f>(((I3615/60)/60/24)+DATE(1970,1,1)+(-5/24))</f>
        <v>41818.381643518514</v>
      </c>
      <c r="K3615">
        <v>1401372574</v>
      </c>
      <c r="L3615" s="19">
        <f>(((K3615/60)/60/24)+DATE(1970,1,1)+(-5/24))</f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5">
        <f>E3615/D3615</f>
        <v>1</v>
      </c>
      <c r="R3615" s="8">
        <f>E3615/N3615</f>
        <v>62.5</v>
      </c>
      <c r="S3615" s="9" t="str">
        <f>LEFT(P3615, SEARCH("/",P3615,1)-1)</f>
        <v>theater</v>
      </c>
      <c r="T3615" s="9" t="str">
        <f>RIGHT(P3615,LEN(P3615)-SEARCH("/",P3615,1))</f>
        <v>plays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9">
        <f>(((I3616/60)/60/24)+DATE(1970,1,1)+(-5/24))</f>
        <v>42173.833518518521</v>
      </c>
      <c r="K3616">
        <v>1432083616</v>
      </c>
      <c r="L3616" s="19">
        <f>(((K3616/60)/60/24)+DATE(1970,1,1)+(-5/24))</f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5">
        <f>E3616/D3616</f>
        <v>1.008</v>
      </c>
      <c r="R3616" s="8">
        <f>E3616/N3616</f>
        <v>35.492957746478872</v>
      </c>
      <c r="S3616" s="9" t="str">
        <f>LEFT(P3616, SEARCH("/",P3616,1)-1)</f>
        <v>theater</v>
      </c>
      <c r="T3616" s="9" t="str">
        <f>RIGHT(P3616,LEN(P3616)-SEARCH("/",P3616,1))</f>
        <v>plays</v>
      </c>
    </row>
    <row r="3617" spans="1:20" ht="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9">
        <f>(((I3617/60)/60/24)+DATE(1970,1,1)+(-5/24))</f>
        <v>42348.385370370372</v>
      </c>
      <c r="K3617">
        <v>1447164896</v>
      </c>
      <c r="L3617" s="19">
        <f>(((K3617/60)/60/24)+DATE(1970,1,1)+(-5/24))</f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5">
        <f>E3617/D3617</f>
        <v>1.0680000000000001</v>
      </c>
      <c r="R3617" s="8">
        <f>E3617/N3617</f>
        <v>37.083333333333336</v>
      </c>
      <c r="S3617" s="9" t="str">
        <f>LEFT(P3617, SEARCH("/",P3617,1)-1)</f>
        <v>theater</v>
      </c>
      <c r="T3617" s="9" t="str">
        <f>RIGHT(P3617,LEN(P3617)-SEARCH("/",P3617,1))</f>
        <v>plays</v>
      </c>
    </row>
    <row r="3618" spans="1:20" ht="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9">
        <f>(((I3618/60)/60/24)+DATE(1970,1,1)+(-5/24))</f>
        <v>42082.699814814812</v>
      </c>
      <c r="K3618">
        <v>1424213264</v>
      </c>
      <c r="L3618" s="19">
        <f>(((K3618/60)/60/24)+DATE(1970,1,1)+(-5/24))</f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5">
        <f>E3618/D3618</f>
        <v>1.248</v>
      </c>
      <c r="R3618" s="8">
        <f>E3618/N3618</f>
        <v>69.333333333333329</v>
      </c>
      <c r="S3618" s="9" t="str">
        <f>LEFT(P3618, SEARCH("/",P3618,1)-1)</f>
        <v>theater</v>
      </c>
      <c r="T3618" s="9" t="str">
        <f>RIGHT(P3618,LEN(P3618)-SEARCH("/",P3618,1))</f>
        <v>plays</v>
      </c>
    </row>
    <row r="3619" spans="1:20" ht="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9">
        <f>(((I3619/60)/60/24)+DATE(1970,1,1)+(-5/24))</f>
        <v>42793.791666666664</v>
      </c>
      <c r="K3619">
        <v>1486996729</v>
      </c>
      <c r="L3619" s="19">
        <f>(((K3619/60)/60/24)+DATE(1970,1,1)+(-5/24))</f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5">
        <f>E3619/D3619</f>
        <v>1.1891891891891893</v>
      </c>
      <c r="R3619" s="8">
        <f>E3619/N3619</f>
        <v>17.254901960784313</v>
      </c>
      <c r="S3619" s="9" t="str">
        <f>LEFT(P3619, SEARCH("/",P3619,1)-1)</f>
        <v>theater</v>
      </c>
      <c r="T3619" s="9" t="str">
        <f>RIGHT(P3619,LEN(P3619)-SEARCH("/",P3619,1))</f>
        <v>plays</v>
      </c>
    </row>
    <row r="3620" spans="1:20" ht="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9">
        <f>(((I3620/60)/60/24)+DATE(1970,1,1)+(-5/24))</f>
        <v>42158.419560185182</v>
      </c>
      <c r="K3620">
        <v>1430751850</v>
      </c>
      <c r="L3620" s="19">
        <f>(((K3620/60)/60/24)+DATE(1970,1,1)+(-5/24))</f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5">
        <f>E3620/D3620</f>
        <v>1.01</v>
      </c>
      <c r="R3620" s="8">
        <f>E3620/N3620</f>
        <v>36.071428571428569</v>
      </c>
      <c r="S3620" s="9" t="str">
        <f>LEFT(P3620, SEARCH("/",P3620,1)-1)</f>
        <v>theater</v>
      </c>
      <c r="T3620" s="9" t="str">
        <f>RIGHT(P3620,LEN(P3620)-SEARCH("/",P3620,1))</f>
        <v>plays</v>
      </c>
    </row>
    <row r="3621" spans="1:20" ht="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9">
        <f>(((I3621/60)/60/24)+DATE(1970,1,1)+(-5/24))</f>
        <v>42693.708333333336</v>
      </c>
      <c r="K3621">
        <v>1476760226</v>
      </c>
      <c r="L3621" s="19">
        <f>(((K3621/60)/60/24)+DATE(1970,1,1)+(-5/24))</f>
        <v>42660.92391203704</v>
      </c>
      <c r="M3621" t="b">
        <v>0</v>
      </c>
      <c r="N3621">
        <v>17</v>
      </c>
      <c r="O3621" t="b">
        <v>1</v>
      </c>
      <c r="P3621" t="s">
        <v>8271</v>
      </c>
      <c r="Q3621" s="5">
        <f>E3621/D3621</f>
        <v>1.1299999999999999</v>
      </c>
      <c r="R3621" s="8">
        <f>E3621/N3621</f>
        <v>66.470588235294116</v>
      </c>
      <c r="S3621" s="9" t="str">
        <f>LEFT(P3621, SEARCH("/",P3621,1)-1)</f>
        <v>theater</v>
      </c>
      <c r="T3621" s="9" t="str">
        <f>RIGHT(P3621,LEN(P3621)-SEARCH("/",P3621,1))</f>
        <v>plays</v>
      </c>
    </row>
    <row r="3622" spans="1:20" ht="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9">
        <f>(((I3622/60)/60/24)+DATE(1970,1,1)+(-5/24))</f>
        <v>42067.958333333336</v>
      </c>
      <c r="K3622">
        <v>1422916261</v>
      </c>
      <c r="L3622" s="19">
        <f>(((K3622/60)/60/24)+DATE(1970,1,1)+(-5/24))</f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5">
        <f>E3622/D3622</f>
        <v>1.0519047619047619</v>
      </c>
      <c r="R3622" s="8">
        <f>E3622/N3622</f>
        <v>56.065989847715734</v>
      </c>
      <c r="S3622" s="9" t="str">
        <f>LEFT(P3622, SEARCH("/",P3622,1)-1)</f>
        <v>theater</v>
      </c>
      <c r="T3622" s="9" t="str">
        <f>RIGHT(P3622,LEN(P3622)-SEARCH("/",P3622,1))</f>
        <v>plays</v>
      </c>
    </row>
    <row r="3623" spans="1:20" ht="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9">
        <f>(((I3623/60)/60/24)+DATE(1970,1,1)+(-5/24))</f>
        <v>42643.666666666664</v>
      </c>
      <c r="K3623">
        <v>1473200844</v>
      </c>
      <c r="L3623" s="19">
        <f>(((K3623/60)/60/24)+DATE(1970,1,1)+(-5/24))</f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5">
        <f>E3623/D3623</f>
        <v>1.0973333333333333</v>
      </c>
      <c r="R3623" s="8">
        <f>E3623/N3623</f>
        <v>47.028571428571432</v>
      </c>
      <c r="S3623" s="9" t="str">
        <f>LEFT(P3623, SEARCH("/",P3623,1)-1)</f>
        <v>theater</v>
      </c>
      <c r="T3623" s="9" t="str">
        <f>RIGHT(P3623,LEN(P3623)-SEARCH("/",P3623,1))</f>
        <v>plays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9">
        <f>(((I3624/60)/60/24)+DATE(1970,1,1)+(-5/24))</f>
        <v>41909.932638888888</v>
      </c>
      <c r="K3624">
        <v>1409030371</v>
      </c>
      <c r="L3624" s="19">
        <f>(((K3624/60)/60/24)+DATE(1970,1,1)+(-5/24))</f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5">
        <f>E3624/D3624</f>
        <v>1.00099</v>
      </c>
      <c r="R3624" s="8">
        <f>E3624/N3624</f>
        <v>47.666190476190479</v>
      </c>
      <c r="S3624" s="9" t="str">
        <f>LEFT(P3624, SEARCH("/",P3624,1)-1)</f>
        <v>theater</v>
      </c>
      <c r="T3624" s="9" t="str">
        <f>RIGHT(P3624,LEN(P3624)-SEARCH("/",P3624,1))</f>
        <v>plays</v>
      </c>
    </row>
    <row r="3625" spans="1:20" ht="30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9">
        <f>(((I3625/60)/60/24)+DATE(1970,1,1)+(-5/24))</f>
        <v>41846.083333333328</v>
      </c>
      <c r="K3625">
        <v>1404841270</v>
      </c>
      <c r="L3625" s="19">
        <f>(((K3625/60)/60/24)+DATE(1970,1,1)+(-5/24))</f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5">
        <f>E3625/D3625</f>
        <v>1.2</v>
      </c>
      <c r="R3625" s="8">
        <f>E3625/N3625</f>
        <v>88.235294117647058</v>
      </c>
      <c r="S3625" s="9" t="str">
        <f>LEFT(P3625, SEARCH("/",P3625,1)-1)</f>
        <v>theater</v>
      </c>
      <c r="T3625" s="9" t="str">
        <f>RIGHT(P3625,LEN(P3625)-SEARCH("/",P3625,1))</f>
        <v>plays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9">
        <f>(((I3626/60)/60/24)+DATE(1970,1,1)+(-5/24))</f>
        <v>42605.565856481473</v>
      </c>
      <c r="K3626">
        <v>1466793290</v>
      </c>
      <c r="L3626" s="19">
        <f>(((K3626/60)/60/24)+DATE(1970,1,1)+(-5/24))</f>
        <v>42545.565856481473</v>
      </c>
      <c r="M3626" t="b">
        <v>0</v>
      </c>
      <c r="N3626">
        <v>39</v>
      </c>
      <c r="O3626" t="b">
        <v>1</v>
      </c>
      <c r="P3626" t="s">
        <v>8271</v>
      </c>
      <c r="Q3626" s="5">
        <f>E3626/D3626</f>
        <v>1.0493333333333332</v>
      </c>
      <c r="R3626" s="8">
        <f>E3626/N3626</f>
        <v>80.717948717948715</v>
      </c>
      <c r="S3626" s="9" t="str">
        <f>LEFT(P3626, SEARCH("/",P3626,1)-1)</f>
        <v>theater</v>
      </c>
      <c r="T3626" s="9" t="str">
        <f>RIGHT(P3626,LEN(P3626)-SEARCH("/",P3626,1))</f>
        <v>plays</v>
      </c>
    </row>
    <row r="3627" spans="1:20" ht="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9">
        <f>(((I3627/60)/60/24)+DATE(1970,1,1)+(-5/24))</f>
        <v>42187.444178240738</v>
      </c>
      <c r="K3627">
        <v>1433259577</v>
      </c>
      <c r="L3627" s="19">
        <f>(((K3627/60)/60/24)+DATE(1970,1,1)+(-5/24))</f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5">
        <f>E3627/D3627</f>
        <v>1.0266666666666666</v>
      </c>
      <c r="R3627" s="8">
        <f>E3627/N3627</f>
        <v>39.487179487179489</v>
      </c>
      <c r="S3627" s="9" t="str">
        <f>LEFT(P3627, SEARCH("/",P3627,1)-1)</f>
        <v>theater</v>
      </c>
      <c r="T3627" s="9" t="str">
        <f>RIGHT(P3627,LEN(P3627)-SEARCH("/",P3627,1))</f>
        <v>plays</v>
      </c>
    </row>
    <row r="3628" spans="1:20" ht="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9">
        <f>(((I3628/60)/60/24)+DATE(1970,1,1)+(-5/24))</f>
        <v>41867.458993055552</v>
      </c>
      <c r="K3628">
        <v>1406390457</v>
      </c>
      <c r="L3628" s="19">
        <f>(((K3628/60)/60/24)+DATE(1970,1,1)+(-5/24))</f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5">
        <f>E3628/D3628</f>
        <v>1.0182500000000001</v>
      </c>
      <c r="R3628" s="8">
        <f>E3628/N3628</f>
        <v>84.854166666666671</v>
      </c>
      <c r="S3628" s="9" t="str">
        <f>LEFT(P3628, SEARCH("/",P3628,1)-1)</f>
        <v>theater</v>
      </c>
      <c r="T3628" s="9" t="str">
        <f>RIGHT(P3628,LEN(P3628)-SEARCH("/",P3628,1))</f>
        <v>plays</v>
      </c>
    </row>
    <row r="3629" spans="1:20" ht="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9">
        <f>(((I3629/60)/60/24)+DATE(1970,1,1)+(-5/24))</f>
        <v>42510.957638888889</v>
      </c>
      <c r="K3629">
        <v>1459446487</v>
      </c>
      <c r="L3629" s="19">
        <f>(((K3629/60)/60/24)+DATE(1970,1,1)+(-5/24))</f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5">
        <f>E3629/D3629</f>
        <v>1</v>
      </c>
      <c r="R3629" s="8">
        <f>E3629/N3629</f>
        <v>68.965517241379317</v>
      </c>
      <c r="S3629" s="9" t="str">
        <f>LEFT(P3629, SEARCH("/",P3629,1)-1)</f>
        <v>theater</v>
      </c>
      <c r="T3629" s="9" t="str">
        <f>RIGHT(P3629,LEN(P3629)-SEARCH("/",P3629,1))</f>
        <v>plays</v>
      </c>
    </row>
    <row r="3630" spans="1:20" ht="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9">
        <f>(((I3630/60)/60/24)+DATE(1970,1,1)+(-5/24))</f>
        <v>42351.666620370372</v>
      </c>
      <c r="K3630">
        <v>1444852796</v>
      </c>
      <c r="L3630" s="19">
        <f>(((K3630/60)/60/24)+DATE(1970,1,1)+(-5/24))</f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5">
        <f>E3630/D3630</f>
        <v>0</v>
      </c>
      <c r="R3630" s="8" t="e">
        <f>E3630/N3630</f>
        <v>#DIV/0!</v>
      </c>
      <c r="S3630" s="9" t="str">
        <f>LEFT(P3630, SEARCH("/",P3630,1)-1)</f>
        <v>theater</v>
      </c>
      <c r="T3630" s="9" t="str">
        <f>RIGHT(P3630,LEN(P3630)-SEARCH("/",P3630,1))</f>
        <v>musical</v>
      </c>
    </row>
    <row r="3631" spans="1:20" ht="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9">
        <f>(((I3631/60)/60/24)+DATE(1970,1,1)+(-5/24))</f>
        <v>42495.499999999993</v>
      </c>
      <c r="K3631">
        <v>1457403364</v>
      </c>
      <c r="L3631" s="19">
        <f>(((K3631/60)/60/24)+DATE(1970,1,1)+(-5/24))</f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5">
        <f>E3631/D3631</f>
        <v>1.9999999999999999E-6</v>
      </c>
      <c r="R3631" s="8">
        <f>E3631/N3631</f>
        <v>1</v>
      </c>
      <c r="S3631" s="9" t="str">
        <f>LEFT(P3631, SEARCH("/",P3631,1)-1)</f>
        <v>theater</v>
      </c>
      <c r="T3631" s="9" t="str">
        <f>RIGHT(P3631,LEN(P3631)-SEARCH("/",P3631,1))</f>
        <v>musical</v>
      </c>
    </row>
    <row r="3632" spans="1:20" ht="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9">
        <f>(((I3632/60)/60/24)+DATE(1970,1,1)+(-5/24))</f>
        <v>41972.680439814816</v>
      </c>
      <c r="K3632">
        <v>1414700390</v>
      </c>
      <c r="L3632" s="19">
        <f>(((K3632/60)/60/24)+DATE(1970,1,1)+(-5/24))</f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5">
        <f>E3632/D3632</f>
        <v>3.3333333333333332E-4</v>
      </c>
      <c r="R3632" s="8">
        <f>E3632/N3632</f>
        <v>1</v>
      </c>
      <c r="S3632" s="9" t="str">
        <f>LEFT(P3632, SEARCH("/",P3632,1)-1)</f>
        <v>theater</v>
      </c>
      <c r="T3632" s="9" t="str">
        <f>RIGHT(P3632,LEN(P3632)-SEARCH("/",P3632,1))</f>
        <v>musical</v>
      </c>
    </row>
    <row r="3633" spans="1:20" ht="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9">
        <f>(((I3633/60)/60/24)+DATE(1970,1,1)+(-5/24))</f>
        <v>41904.957638888889</v>
      </c>
      <c r="K3633">
        <v>1409335497</v>
      </c>
      <c r="L3633" s="19">
        <f>(((K3633/60)/60/24)+DATE(1970,1,1)+(-5/24))</f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5">
        <f>E3633/D3633</f>
        <v>0.51023391812865493</v>
      </c>
      <c r="R3633" s="8">
        <f>E3633/N3633</f>
        <v>147.88135593220338</v>
      </c>
      <c r="S3633" s="9" t="str">
        <f>LEFT(P3633, SEARCH("/",P3633,1)-1)</f>
        <v>theater</v>
      </c>
      <c r="T3633" s="9" t="str">
        <f>RIGHT(P3633,LEN(P3633)-SEARCH("/",P3633,1))</f>
        <v>musical</v>
      </c>
    </row>
    <row r="3634" spans="1:20" ht="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9">
        <f>(((I3634/60)/60/24)+DATE(1970,1,1)+(-5/24))</f>
        <v>41966.728576388887</v>
      </c>
      <c r="K3634">
        <v>1415053749</v>
      </c>
      <c r="L3634" s="19">
        <f>(((K3634/60)/60/24)+DATE(1970,1,1)+(-5/24))</f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5">
        <f>E3634/D3634</f>
        <v>0.2</v>
      </c>
      <c r="R3634" s="8">
        <f>E3634/N3634</f>
        <v>100</v>
      </c>
      <c r="S3634" s="9" t="str">
        <f>LEFT(P3634, SEARCH("/",P3634,1)-1)</f>
        <v>theater</v>
      </c>
      <c r="T3634" s="9" t="str">
        <f>RIGHT(P3634,LEN(P3634)-SEARCH("/",P3634,1))</f>
        <v>musical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9">
        <f>(((I3635/60)/60/24)+DATE(1970,1,1)+(-5/24))</f>
        <v>42692.833333333336</v>
      </c>
      <c r="K3635">
        <v>1475765867</v>
      </c>
      <c r="L3635" s="19">
        <f>(((K3635/60)/60/24)+DATE(1970,1,1)+(-5/24))</f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5">
        <f>E3635/D3635</f>
        <v>0.35239999999999999</v>
      </c>
      <c r="R3635" s="8">
        <f>E3635/N3635</f>
        <v>56.838709677419352</v>
      </c>
      <c r="S3635" s="9" t="str">
        <f>LEFT(P3635, SEARCH("/",P3635,1)-1)</f>
        <v>theater</v>
      </c>
      <c r="T3635" s="9" t="str">
        <f>RIGHT(P3635,LEN(P3635)-SEARCH("/",P3635,1))</f>
        <v>musical</v>
      </c>
    </row>
    <row r="3636" spans="1:20" ht="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9">
        <f>(((I3636/60)/60/24)+DATE(1970,1,1)+(-5/24))</f>
        <v>42748.957638888889</v>
      </c>
      <c r="K3636">
        <v>1480219174</v>
      </c>
      <c r="L3636" s="19">
        <f>(((K3636/60)/60/24)+DATE(1970,1,1)+(-5/24))</f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5">
        <f>E3636/D3636</f>
        <v>4.2466666666666666E-2</v>
      </c>
      <c r="R3636" s="8">
        <f>E3636/N3636</f>
        <v>176.94444444444446</v>
      </c>
      <c r="S3636" s="9" t="str">
        <f>LEFT(P3636, SEARCH("/",P3636,1)-1)</f>
        <v>theater</v>
      </c>
      <c r="T3636" s="9" t="str">
        <f>RIGHT(P3636,LEN(P3636)-SEARCH("/",P3636,1))</f>
        <v>musical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9">
        <f>(((I3637/60)/60/24)+DATE(1970,1,1)+(-5/24))</f>
        <v>42480.674490740734</v>
      </c>
      <c r="K3637">
        <v>1458594676</v>
      </c>
      <c r="L3637" s="19">
        <f>(((K3637/60)/60/24)+DATE(1970,1,1)+(-5/24))</f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5">
        <f>E3637/D3637</f>
        <v>0.36457142857142855</v>
      </c>
      <c r="R3637" s="8">
        <f>E3637/N3637</f>
        <v>127.6</v>
      </c>
      <c r="S3637" s="9" t="str">
        <f>LEFT(P3637, SEARCH("/",P3637,1)-1)</f>
        <v>theater</v>
      </c>
      <c r="T3637" s="9" t="str">
        <f>RIGHT(P3637,LEN(P3637)-SEARCH("/",P3637,1))</f>
        <v>musical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9">
        <f>(((I3638/60)/60/24)+DATE(1970,1,1)+(-5/24))</f>
        <v>42261.486446759263</v>
      </c>
      <c r="K3638">
        <v>1439224829</v>
      </c>
      <c r="L3638" s="19">
        <f>(((K3638/60)/60/24)+DATE(1970,1,1)+(-5/24))</f>
        <v>42226.486446759263</v>
      </c>
      <c r="M3638" t="b">
        <v>0</v>
      </c>
      <c r="N3638">
        <v>0</v>
      </c>
      <c r="O3638" t="b">
        <v>0</v>
      </c>
      <c r="P3638" t="s">
        <v>8305</v>
      </c>
      <c r="Q3638" s="5">
        <f>E3638/D3638</f>
        <v>0</v>
      </c>
      <c r="R3638" s="8" t="e">
        <f>E3638/N3638</f>
        <v>#DIV/0!</v>
      </c>
      <c r="S3638" s="9" t="str">
        <f>LEFT(P3638, SEARCH("/",P3638,1)-1)</f>
        <v>theater</v>
      </c>
      <c r="T3638" s="9" t="str">
        <f>RIGHT(P3638,LEN(P3638)-SEARCH("/",P3638,1))</f>
        <v>musical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9">
        <f>(((I3639/60)/60/24)+DATE(1970,1,1)+(-5/24))</f>
        <v>42005.492303240739</v>
      </c>
      <c r="K3639">
        <v>1417538935</v>
      </c>
      <c r="L3639" s="19">
        <f>(((K3639/60)/60/24)+DATE(1970,1,1)+(-5/24))</f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5">
        <f>E3639/D3639</f>
        <v>0.30866666666666664</v>
      </c>
      <c r="R3639" s="8">
        <f>E3639/N3639</f>
        <v>66.142857142857139</v>
      </c>
      <c r="S3639" s="9" t="str">
        <f>LEFT(P3639, SEARCH("/",P3639,1)-1)</f>
        <v>theater</v>
      </c>
      <c r="T3639" s="9" t="str">
        <f>RIGHT(P3639,LEN(P3639)-SEARCH("/",P3639,1))</f>
        <v>musical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9">
        <f>(((I3640/60)/60/24)+DATE(1970,1,1)+(-5/24))</f>
        <v>42113.42282407407</v>
      </c>
      <c r="K3640">
        <v>1424275732</v>
      </c>
      <c r="L3640" s="19">
        <f>(((K3640/60)/60/24)+DATE(1970,1,1)+(-5/24))</f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5">
        <f>E3640/D3640</f>
        <v>6.545454545454546E-2</v>
      </c>
      <c r="R3640" s="8">
        <f>E3640/N3640</f>
        <v>108</v>
      </c>
      <c r="S3640" s="9" t="str">
        <f>LEFT(P3640, SEARCH("/",P3640,1)-1)</f>
        <v>theater</v>
      </c>
      <c r="T3640" s="9" t="str">
        <f>RIGHT(P3640,LEN(P3640)-SEARCH("/",P3640,1))</f>
        <v>musical</v>
      </c>
    </row>
    <row r="3641" spans="1:20" ht="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9">
        <f>(((I3641/60)/60/24)+DATE(1970,1,1)+(-5/24))</f>
        <v>42650.424305555549</v>
      </c>
      <c r="K3641">
        <v>1470672906</v>
      </c>
      <c r="L3641" s="19">
        <f>(((K3641/60)/60/24)+DATE(1970,1,1)+(-5/24))</f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5">
        <f>E3641/D3641</f>
        <v>4.0000000000000003E-5</v>
      </c>
      <c r="R3641" s="8">
        <f>E3641/N3641</f>
        <v>1</v>
      </c>
      <c r="S3641" s="9" t="str">
        <f>LEFT(P3641, SEARCH("/",P3641,1)-1)</f>
        <v>theater</v>
      </c>
      <c r="T3641" s="9" t="str">
        <f>RIGHT(P3641,LEN(P3641)-SEARCH("/",P3641,1))</f>
        <v>musical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9">
        <f>(((I3642/60)/60/24)+DATE(1970,1,1)+(-5/24))</f>
        <v>42134.573263888888</v>
      </c>
      <c r="K3642">
        <v>1428691530</v>
      </c>
      <c r="L3642" s="19">
        <f>(((K3642/60)/60/24)+DATE(1970,1,1)+(-5/24))</f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5">
        <f>E3642/D3642</f>
        <v>5.5E-2</v>
      </c>
      <c r="R3642" s="8">
        <f>E3642/N3642</f>
        <v>18.333333333333332</v>
      </c>
      <c r="S3642" s="9" t="str">
        <f>LEFT(P3642, SEARCH("/",P3642,1)-1)</f>
        <v>theater</v>
      </c>
      <c r="T3642" s="9" t="str">
        <f>RIGHT(P3642,LEN(P3642)-SEARCH("/",P3642,1))</f>
        <v>musical</v>
      </c>
    </row>
    <row r="3643" spans="1:20" ht="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9">
        <f>(((I3643/60)/60/24)+DATE(1970,1,1)+(-5/24))</f>
        <v>41917</v>
      </c>
      <c r="K3643">
        <v>1410966179</v>
      </c>
      <c r="L3643" s="19">
        <f>(((K3643/60)/60/24)+DATE(1970,1,1)+(-5/24))</f>
        <v>41899.418738425928</v>
      </c>
      <c r="M3643" t="b">
        <v>0</v>
      </c>
      <c r="N3643">
        <v>0</v>
      </c>
      <c r="O3643" t="b">
        <v>0</v>
      </c>
      <c r="P3643" t="s">
        <v>8305</v>
      </c>
      <c r="Q3643" s="5">
        <f>E3643/D3643</f>
        <v>0</v>
      </c>
      <c r="R3643" s="8" t="e">
        <f>E3643/N3643</f>
        <v>#DIV/0!</v>
      </c>
      <c r="S3643" s="9" t="str">
        <f>LEFT(P3643, SEARCH("/",P3643,1)-1)</f>
        <v>theater</v>
      </c>
      <c r="T3643" s="9" t="str">
        <f>RIGHT(P3643,LEN(P3643)-SEARCH("/",P3643,1))</f>
        <v>musical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9">
        <f>(((I3644/60)/60/24)+DATE(1970,1,1)+(-5/24))</f>
        <v>42338.499999999993</v>
      </c>
      <c r="K3644">
        <v>1445369727</v>
      </c>
      <c r="L3644" s="19">
        <f>(((K3644/60)/60/24)+DATE(1970,1,1)+(-5/24))</f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5">
        <f>E3644/D3644</f>
        <v>2.1428571428571429E-2</v>
      </c>
      <c r="R3644" s="8">
        <f>E3644/N3644</f>
        <v>7.5</v>
      </c>
      <c r="S3644" s="9" t="str">
        <f>LEFT(P3644, SEARCH("/",P3644,1)-1)</f>
        <v>theater</v>
      </c>
      <c r="T3644" s="9" t="str">
        <f>RIGHT(P3644,LEN(P3644)-SEARCH("/",P3644,1))</f>
        <v>musical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9">
        <f>(((I3645/60)/60/24)+DATE(1970,1,1)+(-5/24))</f>
        <v>42324.977303240739</v>
      </c>
      <c r="K3645">
        <v>1444274839</v>
      </c>
      <c r="L3645" s="19">
        <f>(((K3645/60)/60/24)+DATE(1970,1,1)+(-5/24))</f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5">
        <f>E3645/D3645</f>
        <v>0</v>
      </c>
      <c r="R3645" s="8" t="e">
        <f>E3645/N3645</f>
        <v>#DIV/0!</v>
      </c>
      <c r="S3645" s="9" t="str">
        <f>LEFT(P3645, SEARCH("/",P3645,1)-1)</f>
        <v>theater</v>
      </c>
      <c r="T3645" s="9" t="str">
        <f>RIGHT(P3645,LEN(P3645)-SEARCH("/",P3645,1))</f>
        <v>musical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9">
        <f>(((I3646/60)/60/24)+DATE(1970,1,1)+(-5/24))</f>
        <v>42436.999305555553</v>
      </c>
      <c r="K3646">
        <v>1454996887</v>
      </c>
      <c r="L3646" s="19">
        <f>(((K3646/60)/60/24)+DATE(1970,1,1)+(-5/24))</f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5">
        <f>E3646/D3646</f>
        <v>0.16420000000000001</v>
      </c>
      <c r="R3646" s="8">
        <f>E3646/N3646</f>
        <v>68.416666666666671</v>
      </c>
      <c r="S3646" s="9" t="str">
        <f>LEFT(P3646, SEARCH("/",P3646,1)-1)</f>
        <v>theater</v>
      </c>
      <c r="T3646" s="9" t="str">
        <f>RIGHT(P3646,LEN(P3646)-SEARCH("/",P3646,1))</f>
        <v>musical</v>
      </c>
    </row>
    <row r="3647" spans="1:20" ht="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9">
        <f>(((I3647/60)/60/24)+DATE(1970,1,1)+(-5/24))</f>
        <v>42695.803680555553</v>
      </c>
      <c r="K3647">
        <v>1477178238</v>
      </c>
      <c r="L3647" s="19">
        <f>(((K3647/60)/60/24)+DATE(1970,1,1)+(-5/24))</f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5">
        <f>E3647/D3647</f>
        <v>1E-3</v>
      </c>
      <c r="R3647" s="8">
        <f>E3647/N3647</f>
        <v>1</v>
      </c>
      <c r="S3647" s="9" t="str">
        <f>LEFT(P3647, SEARCH("/",P3647,1)-1)</f>
        <v>theater</v>
      </c>
      <c r="T3647" s="9" t="str">
        <f>RIGHT(P3647,LEN(P3647)-SEARCH("/",P3647,1))</f>
        <v>musical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9">
        <f>(((I3648/60)/60/24)+DATE(1970,1,1)+(-5/24))</f>
        <v>42171.770833333336</v>
      </c>
      <c r="K3648">
        <v>1431770802</v>
      </c>
      <c r="L3648" s="19">
        <f>(((K3648/60)/60/24)+DATE(1970,1,1)+(-5/24))</f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5">
        <f>E3648/D3648</f>
        <v>4.8099999999999997E-2</v>
      </c>
      <c r="R3648" s="8">
        <f>E3648/N3648</f>
        <v>60.125</v>
      </c>
      <c r="S3648" s="9" t="str">
        <f>LEFT(P3648, SEARCH("/",P3648,1)-1)</f>
        <v>theater</v>
      </c>
      <c r="T3648" s="9" t="str">
        <f>RIGHT(P3648,LEN(P3648)-SEARCH("/",P3648,1))</f>
        <v>musical</v>
      </c>
    </row>
    <row r="3649" spans="1:20" ht="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9">
        <f>(((I3649/60)/60/24)+DATE(1970,1,1)+(-5/24))</f>
        <v>42643.540821759256</v>
      </c>
      <c r="K3649">
        <v>1471370327</v>
      </c>
      <c r="L3649" s="19">
        <f>(((K3649/60)/60/24)+DATE(1970,1,1)+(-5/24))</f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5">
        <f>E3649/D3649</f>
        <v>0.06</v>
      </c>
      <c r="R3649" s="8">
        <f>E3649/N3649</f>
        <v>15</v>
      </c>
      <c r="S3649" s="9" t="str">
        <f>LEFT(P3649, SEARCH("/",P3649,1)-1)</f>
        <v>theater</v>
      </c>
      <c r="T3649" s="9" t="str">
        <f>RIGHT(P3649,LEN(P3649)-SEARCH("/",P3649,1))</f>
        <v>musical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9">
        <f>(((I3650/60)/60/24)+DATE(1970,1,1)+(-5/24))</f>
        <v>41917.083854166667</v>
      </c>
      <c r="K3650">
        <v>1409900445</v>
      </c>
      <c r="L3650" s="19">
        <f>(((K3650/60)/60/24)+DATE(1970,1,1)+(-5/24))</f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5">
        <f>E3650/D3650</f>
        <v>1.003825</v>
      </c>
      <c r="R3650" s="8">
        <f>E3650/N3650</f>
        <v>550.04109589041093</v>
      </c>
      <c r="S3650" s="9" t="str">
        <f>LEFT(P3650, SEARCH("/",P3650,1)-1)</f>
        <v>theater</v>
      </c>
      <c r="T3650" s="9" t="str">
        <f>RIGHT(P3650,LEN(P3650)-SEARCH("/",P3650,1))</f>
        <v>plays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9">
        <f>(((I3651/60)/60/24)+DATE(1970,1,1)+(-5/24))</f>
        <v>41806.504560185182</v>
      </c>
      <c r="K3651">
        <v>1400691994</v>
      </c>
      <c r="L3651" s="19">
        <f>(((K3651/60)/60/24)+DATE(1970,1,1)+(-5/24))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5">
        <f>E3651/D3651</f>
        <v>1.04</v>
      </c>
      <c r="R3651" s="8">
        <f>E3651/N3651</f>
        <v>97.5</v>
      </c>
      <c r="S3651" s="9" t="str">
        <f>LEFT(P3651, SEARCH("/",P3651,1)-1)</f>
        <v>theater</v>
      </c>
      <c r="T3651" s="9" t="str">
        <f>RIGHT(P3651,LEN(P3651)-SEARCH("/",P3651,1))</f>
        <v>plays</v>
      </c>
    </row>
    <row r="3652" spans="1:20" ht="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9">
        <f>(((I3652/60)/60/24)+DATE(1970,1,1)+(-5/24))</f>
        <v>42402.270648148151</v>
      </c>
      <c r="K3652">
        <v>1452598184</v>
      </c>
      <c r="L3652" s="19">
        <f>(((K3652/60)/60/24)+DATE(1970,1,1)+(-5/24))</f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5">
        <f>E3652/D3652</f>
        <v>1</v>
      </c>
      <c r="R3652" s="8">
        <f>E3652/N3652</f>
        <v>29.411764705882351</v>
      </c>
      <c r="S3652" s="9" t="str">
        <f>LEFT(P3652, SEARCH("/",P3652,1)-1)</f>
        <v>theater</v>
      </c>
      <c r="T3652" s="9" t="str">
        <f>RIGHT(P3652,LEN(P3652)-SEARCH("/",P3652,1))</f>
        <v>plays</v>
      </c>
    </row>
    <row r="3653" spans="1:20" ht="30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9">
        <f>(((I3653/60)/60/24)+DATE(1970,1,1)+(-5/24))</f>
        <v>41861.457638888889</v>
      </c>
      <c r="K3653">
        <v>1404833442</v>
      </c>
      <c r="L3653" s="19">
        <f>(((K3653/60)/60/24)+DATE(1970,1,1)+(-5/24))</f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5">
        <f>E3653/D3653</f>
        <v>1.04</v>
      </c>
      <c r="R3653" s="8">
        <f>E3653/N3653</f>
        <v>57.777777777777779</v>
      </c>
      <c r="S3653" s="9" t="str">
        <f>LEFT(P3653, SEARCH("/",P3653,1)-1)</f>
        <v>theater</v>
      </c>
      <c r="T3653" s="9" t="str">
        <f>RIGHT(P3653,LEN(P3653)-SEARCH("/",P3653,1))</f>
        <v>plays</v>
      </c>
    </row>
    <row r="3654" spans="1:20" ht="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9">
        <f>(((I3654/60)/60/24)+DATE(1970,1,1)+(-5/24))</f>
        <v>42606.957638888889</v>
      </c>
      <c r="K3654">
        <v>1471188502</v>
      </c>
      <c r="L3654" s="19">
        <f>(((K3654/60)/60/24)+DATE(1970,1,1)+(-5/24))</f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5">
        <f>E3654/D3654</f>
        <v>2.5066666666666668</v>
      </c>
      <c r="R3654" s="8">
        <f>E3654/N3654</f>
        <v>44.235294117647058</v>
      </c>
      <c r="S3654" s="9" t="str">
        <f>LEFT(P3654, SEARCH("/",P3654,1)-1)</f>
        <v>theater</v>
      </c>
      <c r="T3654" s="9" t="str">
        <f>RIGHT(P3654,LEN(P3654)-SEARCH("/",P3654,1))</f>
        <v>plays</v>
      </c>
    </row>
    <row r="3655" spans="1:20" ht="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9">
        <f>(((I3655/60)/60/24)+DATE(1970,1,1)+(-5/24))</f>
        <v>42221.155173611107</v>
      </c>
      <c r="K3655">
        <v>1436172207</v>
      </c>
      <c r="L3655" s="19">
        <f>(((K3655/60)/60/24)+DATE(1970,1,1)+(-5/24))</f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5">
        <f>E3655/D3655</f>
        <v>1.0049999999999999</v>
      </c>
      <c r="R3655" s="8">
        <f>E3655/N3655</f>
        <v>60.909090909090907</v>
      </c>
      <c r="S3655" s="9" t="str">
        <f>LEFT(P3655, SEARCH("/",P3655,1)-1)</f>
        <v>theater</v>
      </c>
      <c r="T3655" s="9" t="str">
        <f>RIGHT(P3655,LEN(P3655)-SEARCH("/",P3655,1))</f>
        <v>plays</v>
      </c>
    </row>
    <row r="3656" spans="1:20" ht="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9">
        <f>(((I3656/60)/60/24)+DATE(1970,1,1)+(-5/24))</f>
        <v>42463.499999999993</v>
      </c>
      <c r="K3656">
        <v>1457690386</v>
      </c>
      <c r="L3656" s="19">
        <f>(((K3656/60)/60/24)+DATE(1970,1,1)+(-5/24))</f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5">
        <f>E3656/D3656</f>
        <v>1.744</v>
      </c>
      <c r="R3656" s="8">
        <f>E3656/N3656</f>
        <v>68.84210526315789</v>
      </c>
      <c r="S3656" s="9" t="str">
        <f>LEFT(P3656, SEARCH("/",P3656,1)-1)</f>
        <v>theater</v>
      </c>
      <c r="T3656" s="9" t="str">
        <f>RIGHT(P3656,LEN(P3656)-SEARCH("/",P3656,1))</f>
        <v>plays</v>
      </c>
    </row>
    <row r="3657" spans="1:20" ht="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9">
        <f>(((I3657/60)/60/24)+DATE(1970,1,1)+(-5/24))</f>
        <v>42203.082638888889</v>
      </c>
      <c r="K3657">
        <v>1434654998</v>
      </c>
      <c r="L3657" s="19">
        <f>(((K3657/60)/60/24)+DATE(1970,1,1)+(-5/24))</f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5">
        <f>E3657/D3657</f>
        <v>1.1626000000000001</v>
      </c>
      <c r="R3657" s="8">
        <f>E3657/N3657</f>
        <v>73.582278481012665</v>
      </c>
      <c r="S3657" s="9" t="str">
        <f>LEFT(P3657, SEARCH("/",P3657,1)-1)</f>
        <v>theater</v>
      </c>
      <c r="T3657" s="9" t="str">
        <f>RIGHT(P3657,LEN(P3657)-SEARCH("/",P3657,1))</f>
        <v>plays</v>
      </c>
    </row>
    <row r="3658" spans="1:20" ht="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9">
        <f>(((I3658/60)/60/24)+DATE(1970,1,1)+(-5/24))</f>
        <v>42767.749305555553</v>
      </c>
      <c r="K3658">
        <v>1483393836</v>
      </c>
      <c r="L3658" s="19">
        <f>(((K3658/60)/60/24)+DATE(1970,1,1)+(-5/24))</f>
        <v>42737.70180555556</v>
      </c>
      <c r="M3658" t="b">
        <v>0</v>
      </c>
      <c r="N3658">
        <v>46</v>
      </c>
      <c r="O3658" t="b">
        <v>1</v>
      </c>
      <c r="P3658" t="s">
        <v>8271</v>
      </c>
      <c r="Q3658" s="5">
        <f>E3658/D3658</f>
        <v>1.0582</v>
      </c>
      <c r="R3658" s="8">
        <f>E3658/N3658</f>
        <v>115.02173913043478</v>
      </c>
      <c r="S3658" s="9" t="str">
        <f>LEFT(P3658, SEARCH("/",P3658,1)-1)</f>
        <v>theater</v>
      </c>
      <c r="T3658" s="9" t="str">
        <f>RIGHT(P3658,LEN(P3658)-SEARCH("/",P3658,1))</f>
        <v>plays</v>
      </c>
    </row>
    <row r="3659" spans="1:20" ht="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9">
        <f>(((I3659/60)/60/24)+DATE(1970,1,1)+(-5/24))</f>
        <v>42522.695833333331</v>
      </c>
      <c r="K3659">
        <v>1462806419</v>
      </c>
      <c r="L3659" s="19">
        <f>(((K3659/60)/60/24)+DATE(1970,1,1)+(-5/24))</f>
        <v>42499.421516203707</v>
      </c>
      <c r="M3659" t="b">
        <v>0</v>
      </c>
      <c r="N3659">
        <v>20</v>
      </c>
      <c r="O3659" t="b">
        <v>1</v>
      </c>
      <c r="P3659" t="s">
        <v>8271</v>
      </c>
      <c r="Q3659" s="5">
        <f>E3659/D3659</f>
        <v>1.1074999999999999</v>
      </c>
      <c r="R3659" s="8">
        <f>E3659/N3659</f>
        <v>110.75</v>
      </c>
      <c r="S3659" s="9" t="str">
        <f>LEFT(P3659, SEARCH("/",P3659,1)-1)</f>
        <v>theater</v>
      </c>
      <c r="T3659" s="9" t="str">
        <f>RIGHT(P3659,LEN(P3659)-SEARCH("/",P3659,1))</f>
        <v>plays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9">
        <f>(((I3660/60)/60/24)+DATE(1970,1,1)+(-5/24))</f>
        <v>41821.957638888889</v>
      </c>
      <c r="K3660">
        <v>1400272580</v>
      </c>
      <c r="L3660" s="19">
        <f>(((K3660/60)/60/24)+DATE(1970,1,1)+(-5/24))</f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5">
        <f>E3660/D3660</f>
        <v>1.0066666666666666</v>
      </c>
      <c r="R3660" s="8">
        <f>E3660/N3660</f>
        <v>75.5</v>
      </c>
      <c r="S3660" s="9" t="str">
        <f>LEFT(P3660, SEARCH("/",P3660,1)-1)</f>
        <v>theater</v>
      </c>
      <c r="T3660" s="9" t="str">
        <f>RIGHT(P3660,LEN(P3660)-SEARCH("/",P3660,1))</f>
        <v>plays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9">
        <f>(((I3661/60)/60/24)+DATE(1970,1,1)+(-5/24))</f>
        <v>42082.402083333327</v>
      </c>
      <c r="K3661">
        <v>1424414350</v>
      </c>
      <c r="L3661" s="19">
        <f>(((K3661/60)/60/24)+DATE(1970,1,1)+(-5/24))</f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5">
        <f>E3661/D3661</f>
        <v>1.0203333333333333</v>
      </c>
      <c r="R3661" s="8">
        <f>E3661/N3661</f>
        <v>235.46153846153845</v>
      </c>
      <c r="S3661" s="9" t="str">
        <f>LEFT(P3661, SEARCH("/",P3661,1)-1)</f>
        <v>theater</v>
      </c>
      <c r="T3661" s="9" t="str">
        <f>RIGHT(P3661,LEN(P3661)-SEARCH("/",P3661,1))</f>
        <v>plays</v>
      </c>
    </row>
    <row r="3662" spans="1:20" ht="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9">
        <f>(((I3662/60)/60/24)+DATE(1970,1,1)+(-5/24))</f>
        <v>41996.672743055555</v>
      </c>
      <c r="K3662">
        <v>1417208925</v>
      </c>
      <c r="L3662" s="19">
        <f>(((K3662/60)/60/24)+DATE(1970,1,1)+(-5/24))</f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5">
        <f>E3662/D3662</f>
        <v>1</v>
      </c>
      <c r="R3662" s="8">
        <f>E3662/N3662</f>
        <v>11.363636363636363</v>
      </c>
      <c r="S3662" s="9" t="str">
        <f>LEFT(P3662, SEARCH("/",P3662,1)-1)</f>
        <v>theater</v>
      </c>
      <c r="T3662" s="9" t="str">
        <f>RIGHT(P3662,LEN(P3662)-SEARCH("/",P3662,1))</f>
        <v>plays</v>
      </c>
    </row>
    <row r="3663" spans="1:20" ht="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9">
        <f>(((I3663/60)/60/24)+DATE(1970,1,1)+(-5/24))</f>
        <v>42469.958333333336</v>
      </c>
      <c r="K3663">
        <v>1458336672</v>
      </c>
      <c r="L3663" s="19">
        <f>(((K3663/60)/60/24)+DATE(1970,1,1)+(-5/24))</f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5">
        <f>E3663/D3663</f>
        <v>1.1100000000000001</v>
      </c>
      <c r="R3663" s="8">
        <f>E3663/N3663</f>
        <v>92.5</v>
      </c>
      <c r="S3663" s="9" t="str">
        <f>LEFT(P3663, SEARCH("/",P3663,1)-1)</f>
        <v>theater</v>
      </c>
      <c r="T3663" s="9" t="str">
        <f>RIGHT(P3663,LEN(P3663)-SEARCH("/",P3663,1))</f>
        <v>plays</v>
      </c>
    </row>
    <row r="3664" spans="1:20" ht="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9">
        <f>(((I3664/60)/60/24)+DATE(1970,1,1)+(-5/24))</f>
        <v>42093.97006944444</v>
      </c>
      <c r="K3664">
        <v>1425187014</v>
      </c>
      <c r="L3664" s="19">
        <f>(((K3664/60)/60/24)+DATE(1970,1,1)+(-5/24))</f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5">
        <f>E3664/D3664</f>
        <v>1.0142500000000001</v>
      </c>
      <c r="R3664" s="8">
        <f>E3664/N3664</f>
        <v>202.85</v>
      </c>
      <c r="S3664" s="9" t="str">
        <f>LEFT(P3664, SEARCH("/",P3664,1)-1)</f>
        <v>theater</v>
      </c>
      <c r="T3664" s="9" t="str">
        <f>RIGHT(P3664,LEN(P3664)-SEARCH("/",P3664,1))</f>
        <v>plays</v>
      </c>
    </row>
    <row r="3665" spans="1:20" ht="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9">
        <f>(((I3665/60)/60/24)+DATE(1970,1,1)+(-5/24))</f>
        <v>42725.285069444442</v>
      </c>
      <c r="K3665">
        <v>1477133430</v>
      </c>
      <c r="L3665" s="19">
        <f>(((K3665/60)/60/24)+DATE(1970,1,1)+(-5/24))</f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5">
        <f>E3665/D3665</f>
        <v>1.04</v>
      </c>
      <c r="R3665" s="8">
        <f>E3665/N3665</f>
        <v>26</v>
      </c>
      <c r="S3665" s="9" t="str">
        <f>LEFT(P3665, SEARCH("/",P3665,1)-1)</f>
        <v>theater</v>
      </c>
      <c r="T3665" s="9" t="str">
        <f>RIGHT(P3665,LEN(P3665)-SEARCH("/",P3665,1))</f>
        <v>plays</v>
      </c>
    </row>
    <row r="3666" spans="1:20" ht="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9">
        <f>(((I3666/60)/60/24)+DATE(1970,1,1)+(-5/24))</f>
        <v>42537.04038194444</v>
      </c>
      <c r="K3666">
        <v>1464847089</v>
      </c>
      <c r="L3666" s="19">
        <f>(((K3666/60)/60/24)+DATE(1970,1,1)+(-5/24))</f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5">
        <f>E3666/D3666</f>
        <v>1.09375</v>
      </c>
      <c r="R3666" s="8">
        <f>E3666/N3666</f>
        <v>46.05263157894737</v>
      </c>
      <c r="S3666" s="9" t="str">
        <f>LEFT(P3666, SEARCH("/",P3666,1)-1)</f>
        <v>theater</v>
      </c>
      <c r="T3666" s="9" t="str">
        <f>RIGHT(P3666,LEN(P3666)-SEARCH("/",P3666,1))</f>
        <v>plays</v>
      </c>
    </row>
    <row r="3667" spans="1:20" ht="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9">
        <f>(((I3667/60)/60/24)+DATE(1970,1,1)+(-5/24))</f>
        <v>42305.620833333327</v>
      </c>
      <c r="K3667">
        <v>1445109822</v>
      </c>
      <c r="L3667" s="19">
        <f>(((K3667/60)/60/24)+DATE(1970,1,1)+(-5/24))</f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5">
        <f>E3667/D3667</f>
        <v>1.1516129032258065</v>
      </c>
      <c r="R3667" s="8">
        <f>E3667/N3667</f>
        <v>51</v>
      </c>
      <c r="S3667" s="9" t="str">
        <f>LEFT(P3667, SEARCH("/",P3667,1)-1)</f>
        <v>theater</v>
      </c>
      <c r="T3667" s="9" t="str">
        <f>RIGHT(P3667,LEN(P3667)-SEARCH("/",P3667,1))</f>
        <v>plays</v>
      </c>
    </row>
    <row r="3668" spans="1: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9">
        <f>(((I3668/60)/60/24)+DATE(1970,1,1)+(-5/24))</f>
        <v>41844.083333333328</v>
      </c>
      <c r="K3668">
        <v>1404337382</v>
      </c>
      <c r="L3668" s="19">
        <f>(((K3668/60)/60/24)+DATE(1970,1,1)+(-5/24))</f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5">
        <f>E3668/D3668</f>
        <v>1</v>
      </c>
      <c r="R3668" s="8">
        <f>E3668/N3668</f>
        <v>31.578947368421051</v>
      </c>
      <c r="S3668" s="9" t="str">
        <f>LEFT(P3668, SEARCH("/",P3668,1)-1)</f>
        <v>theater</v>
      </c>
      <c r="T3668" s="9" t="str">
        <f>RIGHT(P3668,LEN(P3668)-SEARCH("/",P3668,1))</f>
        <v>plays</v>
      </c>
    </row>
    <row r="3669" spans="1:20" ht="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9">
        <f>(((I3669/60)/60/24)+DATE(1970,1,1)+(-5/24))</f>
        <v>42203.761793981481</v>
      </c>
      <c r="K3669">
        <v>1434669419</v>
      </c>
      <c r="L3669" s="19">
        <f>(((K3669/60)/60/24)+DATE(1970,1,1)+(-5/24))</f>
        <v>42173.761793981481</v>
      </c>
      <c r="M3669" t="b">
        <v>0</v>
      </c>
      <c r="N3669">
        <v>58</v>
      </c>
      <c r="O3669" t="b">
        <v>1</v>
      </c>
      <c r="P3669" t="s">
        <v>8271</v>
      </c>
      <c r="Q3669" s="5">
        <f>E3669/D3669</f>
        <v>1.0317033333333334</v>
      </c>
      <c r="R3669" s="8">
        <f>E3669/N3669</f>
        <v>53.363965517241382</v>
      </c>
      <c r="S3669" s="9" t="str">
        <f>LEFT(P3669, SEARCH("/",P3669,1)-1)</f>
        <v>theater</v>
      </c>
      <c r="T3669" s="9" t="str">
        <f>RIGHT(P3669,LEN(P3669)-SEARCH("/",P3669,1))</f>
        <v>plays</v>
      </c>
    </row>
    <row r="3670" spans="1:20" ht="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9">
        <f>(((I3670/60)/60/24)+DATE(1970,1,1)+(-5/24))</f>
        <v>42208.564583333333</v>
      </c>
      <c r="K3670">
        <v>1435670452</v>
      </c>
      <c r="L3670" s="19">
        <f>(((K3670/60)/60/24)+DATE(1970,1,1)+(-5/24))</f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5">
        <f>E3670/D3670</f>
        <v>1.0349999999999999</v>
      </c>
      <c r="R3670" s="8">
        <f>E3670/N3670</f>
        <v>36.964285714285715</v>
      </c>
      <c r="S3670" s="9" t="str">
        <f>LEFT(P3670, SEARCH("/",P3670,1)-1)</f>
        <v>theater</v>
      </c>
      <c r="T3670" s="9" t="str">
        <f>RIGHT(P3670,LEN(P3670)-SEARCH("/",P3670,1))</f>
        <v>plays</v>
      </c>
    </row>
    <row r="3671" spans="1:20" ht="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9">
        <f>(((I3671/60)/60/24)+DATE(1970,1,1)+(-5/24))</f>
        <v>42166.466863425921</v>
      </c>
      <c r="K3671">
        <v>1431447137</v>
      </c>
      <c r="L3671" s="19">
        <f>(((K3671/60)/60/24)+DATE(1970,1,1)+(-5/24))</f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5">
        <f>E3671/D3671</f>
        <v>1.3819999999999999</v>
      </c>
      <c r="R3671" s="8">
        <f>E3671/N3671</f>
        <v>81.294117647058826</v>
      </c>
      <c r="S3671" s="9" t="str">
        <f>LEFT(P3671, SEARCH("/",P3671,1)-1)</f>
        <v>theater</v>
      </c>
      <c r="T3671" s="9" t="str">
        <f>RIGHT(P3671,LEN(P3671)-SEARCH("/",P3671,1))</f>
        <v>plays</v>
      </c>
    </row>
    <row r="3672" spans="1:20" ht="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9">
        <f>(((I3672/60)/60/24)+DATE(1970,1,1)+(-5/24))</f>
        <v>42155.749999999993</v>
      </c>
      <c r="K3672">
        <v>1431951611</v>
      </c>
      <c r="L3672" s="19">
        <f>(((K3672/60)/60/24)+DATE(1970,1,1)+(-5/24))</f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5">
        <f>E3672/D3672</f>
        <v>1.0954545454545455</v>
      </c>
      <c r="R3672" s="8">
        <f>E3672/N3672</f>
        <v>20.083333333333332</v>
      </c>
      <c r="S3672" s="9" t="str">
        <f>LEFT(P3672, SEARCH("/",P3672,1)-1)</f>
        <v>theater</v>
      </c>
      <c r="T3672" s="9" t="str">
        <f>RIGHT(P3672,LEN(P3672)-SEARCH("/",P3672,1))</f>
        <v>plays</v>
      </c>
    </row>
    <row r="3673" spans="1:20" ht="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9">
        <f>(((I3673/60)/60/24)+DATE(1970,1,1)+(-5/24))</f>
        <v>41840.957638888889</v>
      </c>
      <c r="K3673">
        <v>1404140667</v>
      </c>
      <c r="L3673" s="19">
        <f>(((K3673/60)/60/24)+DATE(1970,1,1)+(-5/24))</f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5">
        <f>E3673/D3673</f>
        <v>1.0085714285714287</v>
      </c>
      <c r="R3673" s="8">
        <f>E3673/N3673</f>
        <v>88.25</v>
      </c>
      <c r="S3673" s="9" t="str">
        <f>LEFT(P3673, SEARCH("/",P3673,1)-1)</f>
        <v>theater</v>
      </c>
      <c r="T3673" s="9" t="str">
        <f>RIGHT(P3673,LEN(P3673)-SEARCH("/",P3673,1))</f>
        <v>plays</v>
      </c>
    </row>
    <row r="3674" spans="1:20" ht="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9">
        <f>(((I3674/60)/60/24)+DATE(1970,1,1)+(-5/24))</f>
        <v>41908.738240740735</v>
      </c>
      <c r="K3674">
        <v>1409179384</v>
      </c>
      <c r="L3674" s="19">
        <f>(((K3674/60)/60/24)+DATE(1970,1,1)+(-5/24))</f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5">
        <f>E3674/D3674</f>
        <v>1.0153333333333334</v>
      </c>
      <c r="R3674" s="8">
        <f>E3674/N3674</f>
        <v>53.438596491228068</v>
      </c>
      <c r="S3674" s="9" t="str">
        <f>LEFT(P3674, SEARCH("/",P3674,1)-1)</f>
        <v>theater</v>
      </c>
      <c r="T3674" s="9" t="str">
        <f>RIGHT(P3674,LEN(P3674)-SEARCH("/",P3674,1))</f>
        <v>plays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9">
        <f>(((I3675/60)/60/24)+DATE(1970,1,1)+(-5/24))</f>
        <v>41948.327777777777</v>
      </c>
      <c r="K3675">
        <v>1412233497</v>
      </c>
      <c r="L3675" s="19">
        <f>(((K3675/60)/60/24)+DATE(1970,1,1)+(-5/24))</f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5">
        <f>E3675/D3675</f>
        <v>1.13625</v>
      </c>
      <c r="R3675" s="8">
        <f>E3675/N3675</f>
        <v>39.868421052631582</v>
      </c>
      <c r="S3675" s="9" t="str">
        <f>LEFT(P3675, SEARCH("/",P3675,1)-1)</f>
        <v>theater</v>
      </c>
      <c r="T3675" s="9" t="str">
        <f>RIGHT(P3675,LEN(P3675)-SEARCH("/",P3675,1))</f>
        <v>plays</v>
      </c>
    </row>
    <row r="3676" spans="1:20" ht="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9">
        <f>(((I3676/60)/60/24)+DATE(1970,1,1)+(-5/24))</f>
        <v>42616.664687499993</v>
      </c>
      <c r="K3676">
        <v>1467752229</v>
      </c>
      <c r="L3676" s="19">
        <f>(((K3676/60)/60/24)+DATE(1970,1,1)+(-5/24))</f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5">
        <f>E3676/D3676</f>
        <v>1</v>
      </c>
      <c r="R3676" s="8">
        <f>E3676/N3676</f>
        <v>145.16129032258064</v>
      </c>
      <c r="S3676" s="9" t="str">
        <f>LEFT(P3676, SEARCH("/",P3676,1)-1)</f>
        <v>theater</v>
      </c>
      <c r="T3676" s="9" t="str">
        <f>RIGHT(P3676,LEN(P3676)-SEARCH("/",P3676,1))</f>
        <v>plays</v>
      </c>
    </row>
    <row r="3677" spans="1:20" ht="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9">
        <f>(((I3677/60)/60/24)+DATE(1970,1,1)+(-5/24))</f>
        <v>42505.749999999993</v>
      </c>
      <c r="K3677">
        <v>1462285182</v>
      </c>
      <c r="L3677" s="19">
        <f>(((K3677/60)/60/24)+DATE(1970,1,1)+(-5/24))</f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5">
        <f>E3677/D3677</f>
        <v>1.4</v>
      </c>
      <c r="R3677" s="8">
        <f>E3677/N3677</f>
        <v>23.333333333333332</v>
      </c>
      <c r="S3677" s="9" t="str">
        <f>LEFT(P3677, SEARCH("/",P3677,1)-1)</f>
        <v>theater</v>
      </c>
      <c r="T3677" s="9" t="str">
        <f>RIGHT(P3677,LEN(P3677)-SEARCH("/",P3677,1))</f>
        <v>plays</v>
      </c>
    </row>
    <row r="3678" spans="1:20" ht="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9">
        <f>(((I3678/60)/60/24)+DATE(1970,1,1)+(-5/24))</f>
        <v>41894.607453703698</v>
      </c>
      <c r="K3678">
        <v>1408995284</v>
      </c>
      <c r="L3678" s="19">
        <f>(((K3678/60)/60/24)+DATE(1970,1,1)+(-5/24))</f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5">
        <f>E3678/D3678</f>
        <v>1.2875000000000001</v>
      </c>
      <c r="R3678" s="8">
        <f>E3678/N3678</f>
        <v>64.375</v>
      </c>
      <c r="S3678" s="9" t="str">
        <f>LEFT(P3678, SEARCH("/",P3678,1)-1)</f>
        <v>theater</v>
      </c>
      <c r="T3678" s="9" t="str">
        <f>RIGHT(P3678,LEN(P3678)-SEARCH("/",P3678,1))</f>
        <v>plays</v>
      </c>
    </row>
    <row r="3679" spans="1:20" ht="30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9">
        <f>(((I3679/60)/60/24)+DATE(1970,1,1)+(-5/24))</f>
        <v>41822.957638888889</v>
      </c>
      <c r="K3679">
        <v>1402580818</v>
      </c>
      <c r="L3679" s="19">
        <f>(((K3679/60)/60/24)+DATE(1970,1,1)+(-5/24))</f>
        <v>41802.365949074068</v>
      </c>
      <c r="M3679" t="b">
        <v>0</v>
      </c>
      <c r="N3679">
        <v>199</v>
      </c>
      <c r="O3679" t="b">
        <v>1</v>
      </c>
      <c r="P3679" t="s">
        <v>8271</v>
      </c>
      <c r="Q3679" s="5">
        <f>E3679/D3679</f>
        <v>1.0290416666666666</v>
      </c>
      <c r="R3679" s="8">
        <f>E3679/N3679</f>
        <v>62.052763819095475</v>
      </c>
      <c r="S3679" s="9" t="str">
        <f>LEFT(P3679, SEARCH("/",P3679,1)-1)</f>
        <v>theater</v>
      </c>
      <c r="T3679" s="9" t="str">
        <f>RIGHT(P3679,LEN(P3679)-SEARCH("/",P3679,1))</f>
        <v>plays</v>
      </c>
    </row>
    <row r="3680" spans="1:20" ht="30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9">
        <f>(((I3680/60)/60/24)+DATE(1970,1,1)+(-5/24))</f>
        <v>42155.322893518511</v>
      </c>
      <c r="K3680">
        <v>1430052298</v>
      </c>
      <c r="L3680" s="19">
        <f>(((K3680/60)/60/24)+DATE(1970,1,1)+(-5/24))</f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5">
        <f>E3680/D3680</f>
        <v>1.0249999999999999</v>
      </c>
      <c r="R3680" s="8">
        <f>E3680/N3680</f>
        <v>66.129032258064512</v>
      </c>
      <c r="S3680" s="9" t="str">
        <f>LEFT(P3680, SEARCH("/",P3680,1)-1)</f>
        <v>theater</v>
      </c>
      <c r="T3680" s="9" t="str">
        <f>RIGHT(P3680,LEN(P3680)-SEARCH("/",P3680,1))</f>
        <v>plays</v>
      </c>
    </row>
    <row r="3681" spans="1:20" ht="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9">
        <f>(((I3681/60)/60/24)+DATE(1970,1,1)+(-5/24))</f>
        <v>41820.999305555553</v>
      </c>
      <c r="K3681">
        <v>1401214581</v>
      </c>
      <c r="L3681" s="19">
        <f>(((K3681/60)/60/24)+DATE(1970,1,1)+(-5/24))</f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5">
        <f>E3681/D3681</f>
        <v>1.101</v>
      </c>
      <c r="R3681" s="8">
        <f>E3681/N3681</f>
        <v>73.400000000000006</v>
      </c>
      <c r="S3681" s="9" t="str">
        <f>LEFT(P3681, SEARCH("/",P3681,1)-1)</f>
        <v>theater</v>
      </c>
      <c r="T3681" s="9" t="str">
        <f>RIGHT(P3681,LEN(P3681)-SEARCH("/",P3681,1))</f>
        <v>plays</v>
      </c>
    </row>
    <row r="3682" spans="1:20" ht="30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9">
        <f>(((I3682/60)/60/24)+DATE(1970,1,1)+(-5/24))</f>
        <v>42648.245763888881</v>
      </c>
      <c r="K3682">
        <v>1473850434</v>
      </c>
      <c r="L3682" s="19">
        <f>(((K3682/60)/60/24)+DATE(1970,1,1)+(-5/24))</f>
        <v>42627.245763888881</v>
      </c>
      <c r="M3682" t="b">
        <v>0</v>
      </c>
      <c r="N3682">
        <v>34</v>
      </c>
      <c r="O3682" t="b">
        <v>1</v>
      </c>
      <c r="P3682" t="s">
        <v>8271</v>
      </c>
      <c r="Q3682" s="5">
        <f>E3682/D3682</f>
        <v>1.1276666666666666</v>
      </c>
      <c r="R3682" s="8">
        <f>E3682/N3682</f>
        <v>99.5</v>
      </c>
      <c r="S3682" s="9" t="str">
        <f>LEFT(P3682, SEARCH("/",P3682,1)-1)</f>
        <v>theater</v>
      </c>
      <c r="T3682" s="9" t="str">
        <f>RIGHT(P3682,LEN(P3682)-SEARCH("/",P3682,1))</f>
        <v>plays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9">
        <f>(((I3683/60)/60/24)+DATE(1970,1,1)+(-5/24))</f>
        <v>42384.443171296291</v>
      </c>
      <c r="K3683">
        <v>1452008290</v>
      </c>
      <c r="L3683" s="19">
        <f>(((K3683/60)/60/24)+DATE(1970,1,1)+(-5/24))</f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5">
        <f>E3683/D3683</f>
        <v>1.119</v>
      </c>
      <c r="R3683" s="8">
        <f>E3683/N3683</f>
        <v>62.166666666666664</v>
      </c>
      <c r="S3683" s="9" t="str">
        <f>LEFT(P3683, SEARCH("/",P3683,1)-1)</f>
        <v>theater</v>
      </c>
      <c r="T3683" s="9" t="str">
        <f>RIGHT(P3683,LEN(P3683)-SEARCH("/",P3683,1))</f>
        <v>plays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9">
        <f>(((I3684/60)/60/24)+DATE(1970,1,1)+(-5/24))</f>
        <v>41806.082638888889</v>
      </c>
      <c r="K3684">
        <v>1399998418</v>
      </c>
      <c r="L3684" s="19">
        <f>(((K3684/60)/60/24)+DATE(1970,1,1)+(-5/24))</f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5">
        <f>E3684/D3684</f>
        <v>1.3919999999999999</v>
      </c>
      <c r="R3684" s="8">
        <f>E3684/N3684</f>
        <v>62.328358208955223</v>
      </c>
      <c r="S3684" s="9" t="str">
        <f>LEFT(P3684, SEARCH("/",P3684,1)-1)</f>
        <v>theater</v>
      </c>
      <c r="T3684" s="9" t="str">
        <f>RIGHT(P3684,LEN(P3684)-SEARCH("/",P3684,1))</f>
        <v>plays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9">
        <f>(((I3685/60)/60/24)+DATE(1970,1,1)+(-5/24))</f>
        <v>42662.908518518518</v>
      </c>
      <c r="K3685">
        <v>1474339696</v>
      </c>
      <c r="L3685" s="19">
        <f>(((K3685/60)/60/24)+DATE(1970,1,1)+(-5/24))</f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5">
        <f>E3685/D3685</f>
        <v>1.1085714285714285</v>
      </c>
      <c r="R3685" s="8">
        <f>E3685/N3685</f>
        <v>58.787878787878789</v>
      </c>
      <c r="S3685" s="9" t="str">
        <f>LEFT(P3685, SEARCH("/",P3685,1)-1)</f>
        <v>theater</v>
      </c>
      <c r="T3685" s="9" t="str">
        <f>RIGHT(P3685,LEN(P3685)-SEARCH("/",P3685,1))</f>
        <v>plays</v>
      </c>
    </row>
    <row r="3686" spans="1:20" ht="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9">
        <f>(((I3686/60)/60/24)+DATE(1970,1,1)+(-5/24))</f>
        <v>42248.97206018518</v>
      </c>
      <c r="K3686">
        <v>1438575586</v>
      </c>
      <c r="L3686" s="19">
        <f>(((K3686/60)/60/24)+DATE(1970,1,1)+(-5/24))</f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5">
        <f>E3686/D3686</f>
        <v>1.3906666666666667</v>
      </c>
      <c r="R3686" s="8">
        <f>E3686/N3686</f>
        <v>45.347826086956523</v>
      </c>
      <c r="S3686" s="9" t="str">
        <f>LEFT(P3686, SEARCH("/",P3686,1)-1)</f>
        <v>theater</v>
      </c>
      <c r="T3686" s="9" t="str">
        <f>RIGHT(P3686,LEN(P3686)-SEARCH("/",P3686,1))</f>
        <v>plays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9">
        <f>(((I3687/60)/60/24)+DATE(1970,1,1)+(-5/24))</f>
        <v>41778.666666666664</v>
      </c>
      <c r="K3687">
        <v>1398348859</v>
      </c>
      <c r="L3687" s="19">
        <f>(((K3687/60)/60/24)+DATE(1970,1,1)+(-5/24))</f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5">
        <f>E3687/D3687</f>
        <v>1.0569999999999999</v>
      </c>
      <c r="R3687" s="8">
        <f>E3687/N3687</f>
        <v>41.944444444444443</v>
      </c>
      <c r="S3687" s="9" t="str">
        <f>LEFT(P3687, SEARCH("/",P3687,1)-1)</f>
        <v>theater</v>
      </c>
      <c r="T3687" s="9" t="str">
        <f>RIGHT(P3687,LEN(P3687)-SEARCH("/",P3687,1))</f>
        <v>plays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9">
        <f>(((I3688/60)/60/24)+DATE(1970,1,1)+(-5/24))</f>
        <v>42244.957638888889</v>
      </c>
      <c r="K3688">
        <v>1439567660</v>
      </c>
      <c r="L3688" s="19">
        <f>(((K3688/60)/60/24)+DATE(1970,1,1)+(-5/24))</f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5">
        <f>E3688/D3688</f>
        <v>1.0142857142857142</v>
      </c>
      <c r="R3688" s="8">
        <f>E3688/N3688</f>
        <v>59.166666666666664</v>
      </c>
      <c r="S3688" s="9" t="str">
        <f>LEFT(P3688, SEARCH("/",P3688,1)-1)</f>
        <v>theater</v>
      </c>
      <c r="T3688" s="9" t="str">
        <f>RIGHT(P3688,LEN(P3688)-SEARCH("/",P3688,1))</f>
        <v>plays</v>
      </c>
    </row>
    <row r="3689" spans="1:20" ht="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9">
        <f>(((I3689/60)/60/24)+DATE(1970,1,1)+(-5/24))</f>
        <v>41817.009895833333</v>
      </c>
      <c r="K3689">
        <v>1401254055</v>
      </c>
      <c r="L3689" s="19">
        <f>(((K3689/60)/60/24)+DATE(1970,1,1)+(-5/24))</f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5">
        <f>E3689/D3689</f>
        <v>1.0024500000000001</v>
      </c>
      <c r="R3689" s="8">
        <f>E3689/N3689</f>
        <v>200.49</v>
      </c>
      <c r="S3689" s="9" t="str">
        <f>LEFT(P3689, SEARCH("/",P3689,1)-1)</f>
        <v>theater</v>
      </c>
      <c r="T3689" s="9" t="str">
        <f>RIGHT(P3689,LEN(P3689)-SEARCH("/",P3689,1))</f>
        <v>plays</v>
      </c>
    </row>
    <row r="3690" spans="1:20" ht="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9">
        <f>(((I3690/60)/60/24)+DATE(1970,1,1)+(-5/24))</f>
        <v>41859.578749999993</v>
      </c>
      <c r="K3690">
        <v>1404932004</v>
      </c>
      <c r="L3690" s="19">
        <f>(((K3690/60)/60/24)+DATE(1970,1,1)+(-5/24))</f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5">
        <f>E3690/D3690</f>
        <v>1.0916666666666666</v>
      </c>
      <c r="R3690" s="8">
        <f>E3690/N3690</f>
        <v>83.974358974358978</v>
      </c>
      <c r="S3690" s="9" t="str">
        <f>LEFT(P3690, SEARCH("/",P3690,1)-1)</f>
        <v>theater</v>
      </c>
      <c r="T3690" s="9" t="str">
        <f>RIGHT(P3690,LEN(P3690)-SEARCH("/",P3690,1))</f>
        <v>plays</v>
      </c>
    </row>
    <row r="3691" spans="1:20" ht="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9">
        <f>(((I3691/60)/60/24)+DATE(1970,1,1)+(-5/24))</f>
        <v>42176.725694444445</v>
      </c>
      <c r="K3691">
        <v>1432410639</v>
      </c>
      <c r="L3691" s="19">
        <f>(((K3691/60)/60/24)+DATE(1970,1,1)+(-5/24))</f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5">
        <f>E3691/D3691</f>
        <v>1.1833333333333333</v>
      </c>
      <c r="R3691" s="8">
        <f>E3691/N3691</f>
        <v>57.258064516129032</v>
      </c>
      <c r="S3691" s="9" t="str">
        <f>LEFT(P3691, SEARCH("/",P3691,1)-1)</f>
        <v>theater</v>
      </c>
      <c r="T3691" s="9" t="str">
        <f>RIGHT(P3691,LEN(P3691)-SEARCH("/",P3691,1))</f>
        <v>plays</v>
      </c>
    </row>
    <row r="3692" spans="1:20" ht="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9">
        <f>(((I3692/60)/60/24)+DATE(1970,1,1)+(-5/24))</f>
        <v>41970.431516203702</v>
      </c>
      <c r="K3692">
        <v>1414506083</v>
      </c>
      <c r="L3692" s="19">
        <f>(((K3692/60)/60/24)+DATE(1970,1,1)+(-5/24))</f>
        <v>41940.389849537038</v>
      </c>
      <c r="M3692" t="b">
        <v>0</v>
      </c>
      <c r="N3692">
        <v>31</v>
      </c>
      <c r="O3692" t="b">
        <v>1</v>
      </c>
      <c r="P3692" t="s">
        <v>8271</v>
      </c>
      <c r="Q3692" s="5">
        <f>E3692/D3692</f>
        <v>1.2</v>
      </c>
      <c r="R3692" s="8">
        <f>E3692/N3692</f>
        <v>58.064516129032256</v>
      </c>
      <c r="S3692" s="9" t="str">
        <f>LEFT(P3692, SEARCH("/",P3692,1)-1)</f>
        <v>theater</v>
      </c>
      <c r="T3692" s="9" t="str">
        <f>RIGHT(P3692,LEN(P3692)-SEARCH("/",P3692,1))</f>
        <v>plays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9">
        <f>(((I3693/60)/60/24)+DATE(1970,1,1)+(-5/24))</f>
        <v>42064.999305555553</v>
      </c>
      <c r="K3693">
        <v>1421426929</v>
      </c>
      <c r="L3693" s="19">
        <f>(((K3693/60)/60/24)+DATE(1970,1,1)+(-5/24))</f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5">
        <f>E3693/D3693</f>
        <v>1.2796000000000001</v>
      </c>
      <c r="R3693" s="8">
        <f>E3693/N3693</f>
        <v>186.80291970802921</v>
      </c>
      <c r="S3693" s="9" t="str">
        <f>LEFT(P3693, SEARCH("/",P3693,1)-1)</f>
        <v>theater</v>
      </c>
      <c r="T3693" s="9" t="str">
        <f>RIGHT(P3693,LEN(P3693)-SEARCH("/",P3693,1))</f>
        <v>plays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9">
        <f>(((I3694/60)/60/24)+DATE(1970,1,1)+(-5/24))</f>
        <v>41900.791666666664</v>
      </c>
      <c r="K3694">
        <v>1410304179</v>
      </c>
      <c r="L3694" s="19">
        <f>(((K3694/60)/60/24)+DATE(1970,1,1)+(-5/24))</f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5">
        <f>E3694/D3694</f>
        <v>1.26</v>
      </c>
      <c r="R3694" s="8">
        <f>E3694/N3694</f>
        <v>74.117647058823536</v>
      </c>
      <c r="S3694" s="9" t="str">
        <f>LEFT(P3694, SEARCH("/",P3694,1)-1)</f>
        <v>theater</v>
      </c>
      <c r="T3694" s="9" t="str">
        <f>RIGHT(P3694,LEN(P3694)-SEARCH("/",P3694,1))</f>
        <v>plays</v>
      </c>
    </row>
    <row r="3695" spans="1:20" ht="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9">
        <f>(((I3695/60)/60/24)+DATE(1970,1,1)+(-5/24))</f>
        <v>42338.729166666664</v>
      </c>
      <c r="K3695">
        <v>1446352529</v>
      </c>
      <c r="L3695" s="19">
        <f>(((K3695/60)/60/24)+DATE(1970,1,1)+(-5/24))</f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5">
        <f>E3695/D3695</f>
        <v>1.2912912912912913</v>
      </c>
      <c r="R3695" s="8">
        <f>E3695/N3695</f>
        <v>30.714285714285715</v>
      </c>
      <c r="S3695" s="9" t="str">
        <f>LEFT(P3695, SEARCH("/",P3695,1)-1)</f>
        <v>theater</v>
      </c>
      <c r="T3695" s="9" t="str">
        <f>RIGHT(P3695,LEN(P3695)-SEARCH("/",P3695,1))</f>
        <v>plays</v>
      </c>
    </row>
    <row r="3696" spans="1:20" ht="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9">
        <f>(((I3696/60)/60/24)+DATE(1970,1,1)+(-5/24))</f>
        <v>42526.874999999993</v>
      </c>
      <c r="K3696">
        <v>1461985967</v>
      </c>
      <c r="L3696" s="19">
        <f>(((K3696/60)/60/24)+DATE(1970,1,1)+(-5/24))</f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5">
        <f>E3696/D3696</f>
        <v>1.0742857142857143</v>
      </c>
      <c r="R3696" s="8">
        <f>E3696/N3696</f>
        <v>62.666666666666664</v>
      </c>
      <c r="S3696" s="9" t="str">
        <f>LEFT(P3696, SEARCH("/",P3696,1)-1)</f>
        <v>theater</v>
      </c>
      <c r="T3696" s="9" t="str">
        <f>RIGHT(P3696,LEN(P3696)-SEARCH("/",P3696,1))</f>
        <v>plays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9">
        <f>(((I3697/60)/60/24)+DATE(1970,1,1)+(-5/24))</f>
        <v>42015.662152777775</v>
      </c>
      <c r="K3697">
        <v>1419281610</v>
      </c>
      <c r="L3697" s="19">
        <f>(((K3697/60)/60/24)+DATE(1970,1,1)+(-5/24))</f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5">
        <f>E3697/D3697</f>
        <v>1.00125</v>
      </c>
      <c r="R3697" s="8">
        <f>E3697/N3697</f>
        <v>121.36363636363636</v>
      </c>
      <c r="S3697" s="9" t="str">
        <f>LEFT(P3697, SEARCH("/",P3697,1)-1)</f>
        <v>theater</v>
      </c>
      <c r="T3697" s="9" t="str">
        <f>RIGHT(P3697,LEN(P3697)-SEARCH("/",P3697,1))</f>
        <v>plays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9">
        <f>(((I3698/60)/60/24)+DATE(1970,1,1)+(-5/24))</f>
        <v>42048.408749999995</v>
      </c>
      <c r="K3698">
        <v>1418654916</v>
      </c>
      <c r="L3698" s="19">
        <f>(((K3698/60)/60/24)+DATE(1970,1,1)+(-5/24))</f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5">
        <f>E3698/D3698</f>
        <v>1.55</v>
      </c>
      <c r="R3698" s="8">
        <f>E3698/N3698</f>
        <v>39.743589743589745</v>
      </c>
      <c r="S3698" s="9" t="str">
        <f>LEFT(P3698, SEARCH("/",P3698,1)-1)</f>
        <v>theater</v>
      </c>
      <c r="T3698" s="9" t="str">
        <f>RIGHT(P3698,LEN(P3698)-SEARCH("/",P3698,1))</f>
        <v>plays</v>
      </c>
    </row>
    <row r="3699" spans="1:20" ht="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9">
        <f>(((I3699/60)/60/24)+DATE(1970,1,1)+(-5/24))</f>
        <v>42500.2575</v>
      </c>
      <c r="K3699">
        <v>1461064248</v>
      </c>
      <c r="L3699" s="19">
        <f>(((K3699/60)/60/24)+DATE(1970,1,1)+(-5/24))</f>
        <v>42479.2575</v>
      </c>
      <c r="M3699" t="b">
        <v>0</v>
      </c>
      <c r="N3699">
        <v>30</v>
      </c>
      <c r="O3699" t="b">
        <v>1</v>
      </c>
      <c r="P3699" t="s">
        <v>8271</v>
      </c>
      <c r="Q3699" s="5">
        <f>E3699/D3699</f>
        <v>1.08</v>
      </c>
      <c r="R3699" s="8">
        <f>E3699/N3699</f>
        <v>72</v>
      </c>
      <c r="S3699" s="9" t="str">
        <f>LEFT(P3699, SEARCH("/",P3699,1)-1)</f>
        <v>theater</v>
      </c>
      <c r="T3699" s="9" t="str">
        <f>RIGHT(P3699,LEN(P3699)-SEARCH("/",P3699,1))</f>
        <v>plays</v>
      </c>
    </row>
    <row r="3700" spans="1:20" ht="30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9">
        <f>(((I3700/60)/60/24)+DATE(1970,1,1)+(-5/24))</f>
        <v>42431.598229166666</v>
      </c>
      <c r="K3700">
        <v>1454354487</v>
      </c>
      <c r="L3700" s="19">
        <f>(((K3700/60)/60/24)+DATE(1970,1,1)+(-5/24))</f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5">
        <f>E3700/D3700</f>
        <v>1.1052</v>
      </c>
      <c r="R3700" s="8">
        <f>E3700/N3700</f>
        <v>40.632352941176471</v>
      </c>
      <c r="S3700" s="9" t="str">
        <f>LEFT(P3700, SEARCH("/",P3700,1)-1)</f>
        <v>theater</v>
      </c>
      <c r="T3700" s="9" t="str">
        <f>RIGHT(P3700,LEN(P3700)-SEARCH("/",P3700,1))</f>
        <v>plays</v>
      </c>
    </row>
    <row r="3701" spans="1:20" ht="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9">
        <f>(((I3701/60)/60/24)+DATE(1970,1,1)+(-5/24))</f>
        <v>41927.393703703703</v>
      </c>
      <c r="K3701">
        <v>1410791216</v>
      </c>
      <c r="L3701" s="19">
        <f>(((K3701/60)/60/24)+DATE(1970,1,1)+(-5/24))</f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5">
        <f>E3701/D3701</f>
        <v>1.008</v>
      </c>
      <c r="R3701" s="8">
        <f>E3701/N3701</f>
        <v>63</v>
      </c>
      <c r="S3701" s="9" t="str">
        <f>LEFT(P3701, SEARCH("/",P3701,1)-1)</f>
        <v>theater</v>
      </c>
      <c r="T3701" s="9" t="str">
        <f>RIGHT(P3701,LEN(P3701)-SEARCH("/",P3701,1))</f>
        <v>plays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9">
        <f>(((I3702/60)/60/24)+DATE(1970,1,1)+(-5/24))</f>
        <v>41912.458333333328</v>
      </c>
      <c r="K3702">
        <v>1409493800</v>
      </c>
      <c r="L3702" s="19">
        <f>(((K3702/60)/60/24)+DATE(1970,1,1)+(-5/24))</f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5">
        <f>E3702/D3702</f>
        <v>1.212</v>
      </c>
      <c r="R3702" s="8">
        <f>E3702/N3702</f>
        <v>33.666666666666664</v>
      </c>
      <c r="S3702" s="9" t="str">
        <f>LEFT(P3702, SEARCH("/",P3702,1)-1)</f>
        <v>theater</v>
      </c>
      <c r="T3702" s="9" t="str">
        <f>RIGHT(P3702,LEN(P3702)-SEARCH("/",P3702,1))</f>
        <v>plays</v>
      </c>
    </row>
    <row r="3703" spans="1:20" ht="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9">
        <f>(((I3703/60)/60/24)+DATE(1970,1,1)+(-5/24))</f>
        <v>42159.333252314813</v>
      </c>
      <c r="K3703">
        <v>1430830793</v>
      </c>
      <c r="L3703" s="19">
        <f>(((K3703/60)/60/24)+DATE(1970,1,1)+(-5/24))</f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5">
        <f>E3703/D3703</f>
        <v>1.0033333333333334</v>
      </c>
      <c r="R3703" s="8">
        <f>E3703/N3703</f>
        <v>38.589743589743591</v>
      </c>
      <c r="S3703" s="9" t="str">
        <f>LEFT(P3703, SEARCH("/",P3703,1)-1)</f>
        <v>theater</v>
      </c>
      <c r="T3703" s="9" t="str">
        <f>RIGHT(P3703,LEN(P3703)-SEARCH("/",P3703,1))</f>
        <v>plays</v>
      </c>
    </row>
    <row r="3704" spans="1:20" ht="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9">
        <f>(((I3704/60)/60/24)+DATE(1970,1,1)+(-5/24))</f>
        <v>42561.749305555553</v>
      </c>
      <c r="K3704">
        <v>1464958484</v>
      </c>
      <c r="L3704" s="19">
        <f>(((K3704/60)/60/24)+DATE(1970,1,1)+(-5/24))</f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5">
        <f>E3704/D3704</f>
        <v>1.0916666666666666</v>
      </c>
      <c r="R3704" s="8">
        <f>E3704/N3704</f>
        <v>155.95238095238096</v>
      </c>
      <c r="S3704" s="9" t="str">
        <f>LEFT(P3704, SEARCH("/",P3704,1)-1)</f>
        <v>theater</v>
      </c>
      <c r="T3704" s="9" t="str">
        <f>RIGHT(P3704,LEN(P3704)-SEARCH("/",P3704,1))</f>
        <v>plays</v>
      </c>
    </row>
    <row r="3705" spans="1:20" ht="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9">
        <f>(((I3705/60)/60/24)+DATE(1970,1,1)+(-5/24))</f>
        <v>42595.082638888889</v>
      </c>
      <c r="K3705">
        <v>1467720388</v>
      </c>
      <c r="L3705" s="19">
        <f>(((K3705/60)/60/24)+DATE(1970,1,1)+(-5/24))</f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5">
        <f>E3705/D3705</f>
        <v>1.2342857142857142</v>
      </c>
      <c r="R3705" s="8">
        <f>E3705/N3705</f>
        <v>43.2</v>
      </c>
      <c r="S3705" s="9" t="str">
        <f>LEFT(P3705, SEARCH("/",P3705,1)-1)</f>
        <v>theater</v>
      </c>
      <c r="T3705" s="9" t="str">
        <f>RIGHT(P3705,LEN(P3705)-SEARCH("/",P3705,1))</f>
        <v>plays</v>
      </c>
    </row>
    <row r="3706" spans="1:20" ht="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9">
        <f>(((I3706/60)/60/24)+DATE(1970,1,1)+(-5/24))</f>
        <v>42521.481412037036</v>
      </c>
      <c r="K3706">
        <v>1459528394</v>
      </c>
      <c r="L3706" s="19">
        <f>(((K3706/60)/60/24)+DATE(1970,1,1)+(-5/24))</f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5">
        <f>E3706/D3706</f>
        <v>1.3633666666666666</v>
      </c>
      <c r="R3706" s="8">
        <f>E3706/N3706</f>
        <v>15.148518518518518</v>
      </c>
      <c r="S3706" s="9" t="str">
        <f>LEFT(P3706, SEARCH("/",P3706,1)-1)</f>
        <v>theater</v>
      </c>
      <c r="T3706" s="9" t="str">
        <f>RIGHT(P3706,LEN(P3706)-SEARCH("/",P3706,1))</f>
        <v>plays</v>
      </c>
    </row>
    <row r="3707" spans="1:20" ht="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9">
        <f>(((I3707/60)/60/24)+DATE(1970,1,1)+(-5/24))</f>
        <v>41813.541666666664</v>
      </c>
      <c r="K3707">
        <v>1401714114</v>
      </c>
      <c r="L3707" s="19">
        <f>(((K3707/60)/60/24)+DATE(1970,1,1)+(-5/24))</f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5">
        <f>E3707/D3707</f>
        <v>1.0346657233816767</v>
      </c>
      <c r="R3707" s="8">
        <f>E3707/N3707</f>
        <v>83.571428571428569</v>
      </c>
      <c r="S3707" s="9" t="str">
        <f>LEFT(P3707, SEARCH("/",P3707,1)-1)</f>
        <v>theater</v>
      </c>
      <c r="T3707" s="9" t="str">
        <f>RIGHT(P3707,LEN(P3707)-SEARCH("/",P3707,1))</f>
        <v>plays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9">
        <f>(((I3708/60)/60/24)+DATE(1970,1,1)+(-5/24))</f>
        <v>41894.705428240741</v>
      </c>
      <c r="K3708">
        <v>1409262949</v>
      </c>
      <c r="L3708" s="19">
        <f>(((K3708/60)/60/24)+DATE(1970,1,1)+(-5/24))</f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5">
        <f>E3708/D3708</f>
        <v>1.2133333333333334</v>
      </c>
      <c r="R3708" s="8">
        <f>E3708/N3708</f>
        <v>140</v>
      </c>
      <c r="S3708" s="9" t="str">
        <f>LEFT(P3708, SEARCH("/",P3708,1)-1)</f>
        <v>theater</v>
      </c>
      <c r="T3708" s="9" t="str">
        <f>RIGHT(P3708,LEN(P3708)-SEARCH("/",P3708,1))</f>
        <v>plays</v>
      </c>
    </row>
    <row r="3709" spans="1:20" ht="30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9">
        <f>(((I3709/60)/60/24)+DATE(1970,1,1)+(-5/24))</f>
        <v>42573.018055555549</v>
      </c>
      <c r="K3709">
        <v>1467335378</v>
      </c>
      <c r="L3709" s="19">
        <f>(((K3709/60)/60/24)+DATE(1970,1,1)+(-5/24))</f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5">
        <f>E3709/D3709</f>
        <v>1.86</v>
      </c>
      <c r="R3709" s="8">
        <f>E3709/N3709</f>
        <v>80.869565217391298</v>
      </c>
      <c r="S3709" s="9" t="str">
        <f>LEFT(P3709, SEARCH("/",P3709,1)-1)</f>
        <v>theater</v>
      </c>
      <c r="T3709" s="9" t="str">
        <f>RIGHT(P3709,LEN(P3709)-SEARCH("/",P3709,1))</f>
        <v>plays</v>
      </c>
    </row>
    <row r="3710" spans="1:20" ht="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9">
        <f>(((I3710/60)/60/24)+DATE(1970,1,1)+(-5/24))</f>
        <v>41823.933865740735</v>
      </c>
      <c r="K3710">
        <v>1403234686</v>
      </c>
      <c r="L3710" s="19">
        <f>(((K3710/60)/60/24)+DATE(1970,1,1)+(-5/24))</f>
        <v>41809.933865740735</v>
      </c>
      <c r="M3710" t="b">
        <v>0</v>
      </c>
      <c r="N3710">
        <v>39</v>
      </c>
      <c r="O3710" t="b">
        <v>1</v>
      </c>
      <c r="P3710" t="s">
        <v>8271</v>
      </c>
      <c r="Q3710" s="5">
        <f>E3710/D3710</f>
        <v>3</v>
      </c>
      <c r="R3710" s="8">
        <f>E3710/N3710</f>
        <v>53.846153846153847</v>
      </c>
      <c r="S3710" s="9" t="str">
        <f>LEFT(P3710, SEARCH("/",P3710,1)-1)</f>
        <v>theater</v>
      </c>
      <c r="T3710" s="9" t="str">
        <f>RIGHT(P3710,LEN(P3710)-SEARCH("/",P3710,1))</f>
        <v>plays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9">
        <f>(((I3711/60)/60/24)+DATE(1970,1,1)+(-5/24))</f>
        <v>41815.499374999999</v>
      </c>
      <c r="K3711">
        <v>1401123546</v>
      </c>
      <c r="L3711" s="19">
        <f>(((K3711/60)/60/24)+DATE(1970,1,1)+(-5/24))</f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5">
        <f>E3711/D3711</f>
        <v>1.0825</v>
      </c>
      <c r="R3711" s="8">
        <f>E3711/N3711</f>
        <v>30.928571428571427</v>
      </c>
      <c r="S3711" s="9" t="str">
        <f>LEFT(P3711, SEARCH("/",P3711,1)-1)</f>
        <v>theater</v>
      </c>
      <c r="T3711" s="9" t="str">
        <f>RIGHT(P3711,LEN(P3711)-SEARCH("/",P3711,1))</f>
        <v>plays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9">
        <f>(((I3712/60)/60/24)+DATE(1970,1,1)+(-5/24))</f>
        <v>42097.367916666662</v>
      </c>
      <c r="K3712">
        <v>1425908988</v>
      </c>
      <c r="L3712" s="19">
        <f>(((K3712/60)/60/24)+DATE(1970,1,1)+(-5/24))</f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5">
        <f>E3712/D3712</f>
        <v>1.4115384615384616</v>
      </c>
      <c r="R3712" s="8">
        <f>E3712/N3712</f>
        <v>67.962962962962962</v>
      </c>
      <c r="S3712" s="9" t="str">
        <f>LEFT(P3712, SEARCH("/",P3712,1)-1)</f>
        <v>theater</v>
      </c>
      <c r="T3712" s="9" t="str">
        <f>RIGHT(P3712,LEN(P3712)-SEARCH("/",P3712,1))</f>
        <v>plays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9">
        <f>(((I3713/60)/60/24)+DATE(1970,1,1)+(-5/24))</f>
        <v>41805.458333333328</v>
      </c>
      <c r="K3713">
        <v>1400606573</v>
      </c>
      <c r="L3713" s="19">
        <f>(((K3713/60)/60/24)+DATE(1970,1,1)+(-5/24))</f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5">
        <f>E3713/D3713</f>
        <v>1.1399999999999999</v>
      </c>
      <c r="R3713" s="8">
        <f>E3713/N3713</f>
        <v>27.142857142857142</v>
      </c>
      <c r="S3713" s="9" t="str">
        <f>LEFT(P3713, SEARCH("/",P3713,1)-1)</f>
        <v>theater</v>
      </c>
      <c r="T3713" s="9" t="str">
        <f>RIGHT(P3713,LEN(P3713)-SEARCH("/",P3713,1))</f>
        <v>plays</v>
      </c>
    </row>
    <row r="3714" spans="1:20" ht="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9">
        <f>(((I3714/60)/60/24)+DATE(1970,1,1)+(-5/24))</f>
        <v>42155.082638888889</v>
      </c>
      <c r="K3714">
        <v>1431230867</v>
      </c>
      <c r="L3714" s="19">
        <f>(((K3714/60)/60/24)+DATE(1970,1,1)+(-5/24))</f>
        <v>42133.963738425926</v>
      </c>
      <c r="M3714" t="b">
        <v>0</v>
      </c>
      <c r="N3714">
        <v>104</v>
      </c>
      <c r="O3714" t="b">
        <v>1</v>
      </c>
      <c r="P3714" t="s">
        <v>8271</v>
      </c>
      <c r="Q3714" s="5">
        <f>E3714/D3714</f>
        <v>1.5373333333333334</v>
      </c>
      <c r="R3714" s="8">
        <f>E3714/N3714</f>
        <v>110.86538461538461</v>
      </c>
      <c r="S3714" s="9" t="str">
        <f>LEFT(P3714, SEARCH("/",P3714,1)-1)</f>
        <v>theater</v>
      </c>
      <c r="T3714" s="9" t="str">
        <f>RIGHT(P3714,LEN(P3714)-SEARCH("/",P3714,1))</f>
        <v>plays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9">
        <f>(((I3715/60)/60/24)+DATE(1970,1,1)+(-5/24))</f>
        <v>42525.529699074068</v>
      </c>
      <c r="K3715">
        <v>1463334166</v>
      </c>
      <c r="L3715" s="19">
        <f>(((K3715/60)/60/24)+DATE(1970,1,1)+(-5/24))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5">
        <f>E3715/D3715</f>
        <v>1.0149999999999999</v>
      </c>
      <c r="R3715" s="8">
        <f>E3715/N3715</f>
        <v>106.84210526315789</v>
      </c>
      <c r="S3715" s="9" t="str">
        <f>LEFT(P3715, SEARCH("/",P3715,1)-1)</f>
        <v>theater</v>
      </c>
      <c r="T3715" s="9" t="str">
        <f>RIGHT(P3715,LEN(P3715)-SEARCH("/",P3715,1))</f>
        <v>plays</v>
      </c>
    </row>
    <row r="3716" spans="1:20" ht="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9">
        <f>(((I3716/60)/60/24)+DATE(1970,1,1)+(-5/24))</f>
        <v>42149.957638888889</v>
      </c>
      <c r="K3716">
        <v>1429881667</v>
      </c>
      <c r="L3716" s="19">
        <f>(((K3716/60)/60/24)+DATE(1970,1,1)+(-5/24))</f>
        <v>42118.347997685189</v>
      </c>
      <c r="M3716" t="b">
        <v>0</v>
      </c>
      <c r="N3716">
        <v>97</v>
      </c>
      <c r="O3716" t="b">
        <v>1</v>
      </c>
      <c r="P3716" t="s">
        <v>8271</v>
      </c>
      <c r="Q3716" s="5">
        <f>E3716/D3716</f>
        <v>1.0235000000000001</v>
      </c>
      <c r="R3716" s="8">
        <f>E3716/N3716</f>
        <v>105.51546391752578</v>
      </c>
      <c r="S3716" s="9" t="str">
        <f>LEFT(P3716, SEARCH("/",P3716,1)-1)</f>
        <v>theater</v>
      </c>
      <c r="T3716" s="9" t="str">
        <f>RIGHT(P3716,LEN(P3716)-SEARCH("/",P3716,1))</f>
        <v>plays</v>
      </c>
    </row>
    <row r="3717" spans="1:20" ht="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9">
        <f>(((I3717/60)/60/24)+DATE(1970,1,1)+(-5/24))</f>
        <v>42094.327777777777</v>
      </c>
      <c r="K3717">
        <v>1422834819</v>
      </c>
      <c r="L3717" s="19">
        <f>(((K3717/60)/60/24)+DATE(1970,1,1)+(-5/24))</f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5">
        <f>E3717/D3717</f>
        <v>1.0257142857142858</v>
      </c>
      <c r="R3717" s="8">
        <f>E3717/N3717</f>
        <v>132.96296296296296</v>
      </c>
      <c r="S3717" s="9" t="str">
        <f>LEFT(P3717, SEARCH("/",P3717,1)-1)</f>
        <v>theater</v>
      </c>
      <c r="T3717" s="9" t="str">
        <f>RIGHT(P3717,LEN(P3717)-SEARCH("/",P3717,1))</f>
        <v>plays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9">
        <f>(((I3718/60)/60/24)+DATE(1970,1,1)+(-5/24))</f>
        <v>42390.679502314808</v>
      </c>
      <c r="K3718">
        <v>1450819109</v>
      </c>
      <c r="L3718" s="19">
        <f>(((K3718/60)/60/24)+DATE(1970,1,1)+(-5/24))</f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5">
        <f>E3718/D3718</f>
        <v>1.5575000000000001</v>
      </c>
      <c r="R3718" s="8">
        <f>E3718/N3718</f>
        <v>51.916666666666664</v>
      </c>
      <c r="S3718" s="9" t="str">
        <f>LEFT(P3718, SEARCH("/",P3718,1)-1)</f>
        <v>theater</v>
      </c>
      <c r="T3718" s="9" t="str">
        <f>RIGHT(P3718,LEN(P3718)-SEARCH("/",P3718,1))</f>
        <v>plays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9">
        <f>(((I3719/60)/60/24)+DATE(1970,1,1)+(-5/24))</f>
        <v>42133.657974537033</v>
      </c>
      <c r="K3719">
        <v>1428526049</v>
      </c>
      <c r="L3719" s="19">
        <f>(((K3719/60)/60/24)+DATE(1970,1,1)+(-5/24))</f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5">
        <f>E3719/D3719</f>
        <v>1.0075000000000001</v>
      </c>
      <c r="R3719" s="8">
        <f>E3719/N3719</f>
        <v>310</v>
      </c>
      <c r="S3719" s="9" t="str">
        <f>LEFT(P3719, SEARCH("/",P3719,1)-1)</f>
        <v>theater</v>
      </c>
      <c r="T3719" s="9" t="str">
        <f>RIGHT(P3719,LEN(P3719)-SEARCH("/",P3719,1))</f>
        <v>plays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9">
        <f>(((I3720/60)/60/24)+DATE(1970,1,1)+(-5/24))</f>
        <v>42062.507812499993</v>
      </c>
      <c r="K3720">
        <v>1422465075</v>
      </c>
      <c r="L3720" s="19">
        <f>(((K3720/60)/60/24)+DATE(1970,1,1)+(-5/24))</f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5">
        <f>E3720/D3720</f>
        <v>2.3940000000000001</v>
      </c>
      <c r="R3720" s="8">
        <f>E3720/N3720</f>
        <v>26.021739130434781</v>
      </c>
      <c r="S3720" s="9" t="str">
        <f>LEFT(P3720, SEARCH("/",P3720,1)-1)</f>
        <v>theater</v>
      </c>
      <c r="T3720" s="9" t="str">
        <f>RIGHT(P3720,LEN(P3720)-SEARCH("/",P3720,1))</f>
        <v>plays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9">
        <f>(((I3721/60)/60/24)+DATE(1970,1,1)+(-5/24))</f>
        <v>42177.521597222221</v>
      </c>
      <c r="K3721">
        <v>1432402266</v>
      </c>
      <c r="L3721" s="19">
        <f>(((K3721/60)/60/24)+DATE(1970,1,1)+(-5/24))</f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5">
        <f>E3721/D3721</f>
        <v>2.1</v>
      </c>
      <c r="R3721" s="8">
        <f>E3721/N3721</f>
        <v>105</v>
      </c>
      <c r="S3721" s="9" t="str">
        <f>LEFT(P3721, SEARCH("/",P3721,1)-1)</f>
        <v>theater</v>
      </c>
      <c r="T3721" s="9" t="str">
        <f>RIGHT(P3721,LEN(P3721)-SEARCH("/",P3721,1))</f>
        <v>plays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9">
        <f>(((I3722/60)/60/24)+DATE(1970,1,1)+(-5/24))</f>
        <v>42187.784791666665</v>
      </c>
      <c r="K3722">
        <v>1433980206</v>
      </c>
      <c r="L3722" s="19">
        <f>(((K3722/60)/60/24)+DATE(1970,1,1)+(-5/24))</f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5">
        <f>E3722/D3722</f>
        <v>1.0451515151515152</v>
      </c>
      <c r="R3722" s="8">
        <f>E3722/N3722</f>
        <v>86.224999999999994</v>
      </c>
      <c r="S3722" s="9" t="str">
        <f>LEFT(P3722, SEARCH("/",P3722,1)-1)</f>
        <v>theater</v>
      </c>
      <c r="T3722" s="9" t="str">
        <f>RIGHT(P3722,LEN(P3722)-SEARCH("/",P3722,1))</f>
        <v>plays</v>
      </c>
    </row>
    <row r="3723" spans="1:20" ht="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9">
        <f>(((I3723/60)/60/24)+DATE(1970,1,1)+(-5/24))</f>
        <v>41948.769490740735</v>
      </c>
      <c r="K3723">
        <v>1413412084</v>
      </c>
      <c r="L3723" s="19">
        <f>(((K3723/60)/60/24)+DATE(1970,1,1)+(-5/24))</f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5">
        <f>E3723/D3723</f>
        <v>1.008</v>
      </c>
      <c r="R3723" s="8">
        <f>E3723/N3723</f>
        <v>114.54545454545455</v>
      </c>
      <c r="S3723" s="9" t="str">
        <f>LEFT(P3723, SEARCH("/",P3723,1)-1)</f>
        <v>theater</v>
      </c>
      <c r="T3723" s="9" t="str">
        <f>RIGHT(P3723,LEN(P3723)-SEARCH("/",P3723,1))</f>
        <v>plays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9">
        <f>(((I3724/60)/60/24)+DATE(1970,1,1)+(-5/24))</f>
        <v>42411.749305555553</v>
      </c>
      <c r="K3724">
        <v>1452614847</v>
      </c>
      <c r="L3724" s="19">
        <f>(((K3724/60)/60/24)+DATE(1970,1,1)+(-5/24))</f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5">
        <f>E3724/D3724</f>
        <v>1.1120000000000001</v>
      </c>
      <c r="R3724" s="8">
        <f>E3724/N3724</f>
        <v>47.657142857142858</v>
      </c>
      <c r="S3724" s="9" t="str">
        <f>LEFT(P3724, SEARCH("/",P3724,1)-1)</f>
        <v>theater</v>
      </c>
      <c r="T3724" s="9" t="str">
        <f>RIGHT(P3724,LEN(P3724)-SEARCH("/",P3724,1))</f>
        <v>plays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9">
        <f>(((I3725/60)/60/24)+DATE(1970,1,1)+(-5/24))</f>
        <v>41973.586365740739</v>
      </c>
      <c r="K3725">
        <v>1414778662</v>
      </c>
      <c r="L3725" s="19">
        <f>(((K3725/60)/60/24)+DATE(1970,1,1)+(-5/24))</f>
        <v>41943.544699074075</v>
      </c>
      <c r="M3725" t="b">
        <v>0</v>
      </c>
      <c r="N3725">
        <v>63</v>
      </c>
      <c r="O3725" t="b">
        <v>1</v>
      </c>
      <c r="P3725" t="s">
        <v>8271</v>
      </c>
      <c r="Q3725" s="5">
        <f>E3725/D3725</f>
        <v>1.0204444444444445</v>
      </c>
      <c r="R3725" s="8">
        <f>E3725/N3725</f>
        <v>72.888888888888886</v>
      </c>
      <c r="S3725" s="9" t="str">
        <f>LEFT(P3725, SEARCH("/",P3725,1)-1)</f>
        <v>theater</v>
      </c>
      <c r="T3725" s="9" t="str">
        <f>RIGHT(P3725,LEN(P3725)-SEARCH("/",P3725,1))</f>
        <v>plays</v>
      </c>
    </row>
    <row r="3726" spans="1:20" ht="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9">
        <f>(((I3726/60)/60/24)+DATE(1970,1,1)+(-5/24))</f>
        <v>42494.749999999993</v>
      </c>
      <c r="K3726">
        <v>1459856860</v>
      </c>
      <c r="L3726" s="19">
        <f>(((K3726/60)/60/24)+DATE(1970,1,1)+(-5/24))</f>
        <v>42465.283101851855</v>
      </c>
      <c r="M3726" t="b">
        <v>0</v>
      </c>
      <c r="N3726">
        <v>89</v>
      </c>
      <c r="O3726" t="b">
        <v>1</v>
      </c>
      <c r="P3726" t="s">
        <v>8271</v>
      </c>
      <c r="Q3726" s="5">
        <f>E3726/D3726</f>
        <v>1.0254767441860466</v>
      </c>
      <c r="R3726" s="8">
        <f>E3726/N3726</f>
        <v>49.545505617977533</v>
      </c>
      <c r="S3726" s="9" t="str">
        <f>LEFT(P3726, SEARCH("/",P3726,1)-1)</f>
        <v>theater</v>
      </c>
      <c r="T3726" s="9" t="str">
        <f>RIGHT(P3726,LEN(P3726)-SEARCH("/",P3726,1))</f>
        <v>plays</v>
      </c>
    </row>
    <row r="3727" spans="1:20" ht="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9">
        <f>(((I3727/60)/60/24)+DATE(1970,1,1)+(-5/24))</f>
        <v>42418.687499999993</v>
      </c>
      <c r="K3727">
        <v>1454366467</v>
      </c>
      <c r="L3727" s="19">
        <f>(((K3727/60)/60/24)+DATE(1970,1,1)+(-5/24))</f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5">
        <f>E3727/D3727</f>
        <v>1.27</v>
      </c>
      <c r="R3727" s="8">
        <f>E3727/N3727</f>
        <v>25.4</v>
      </c>
      <c r="S3727" s="9" t="str">
        <f>LEFT(P3727, SEARCH("/",P3727,1)-1)</f>
        <v>theater</v>
      </c>
      <c r="T3727" s="9" t="str">
        <f>RIGHT(P3727,LEN(P3727)-SEARCH("/",P3727,1))</f>
        <v>plays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9">
        <f>(((I3728/60)/60/24)+DATE(1970,1,1)+(-5/24))</f>
        <v>42489.666666666664</v>
      </c>
      <c r="K3728">
        <v>1459567371</v>
      </c>
      <c r="L3728" s="19">
        <f>(((K3728/60)/60/24)+DATE(1970,1,1)+(-5/24))</f>
        <v>42461.932534722226</v>
      </c>
      <c r="M3728" t="b">
        <v>0</v>
      </c>
      <c r="N3728">
        <v>46</v>
      </c>
      <c r="O3728" t="b">
        <v>1</v>
      </c>
      <c r="P3728" t="s">
        <v>8271</v>
      </c>
      <c r="Q3728" s="5">
        <f>E3728/D3728</f>
        <v>3.3870588235294119</v>
      </c>
      <c r="R3728" s="8">
        <f>E3728/N3728</f>
        <v>62.586956521739133</v>
      </c>
      <c r="S3728" s="9" t="str">
        <f>LEFT(P3728, SEARCH("/",P3728,1)-1)</f>
        <v>theater</v>
      </c>
      <c r="T3728" s="9" t="str">
        <f>RIGHT(P3728,LEN(P3728)-SEARCH("/",P3728,1))</f>
        <v>plays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9">
        <f>(((I3729/60)/60/24)+DATE(1970,1,1)+(-5/24))</f>
        <v>42662.996527777774</v>
      </c>
      <c r="K3729">
        <v>1474273294</v>
      </c>
      <c r="L3729" s="19">
        <f>(((K3729/60)/60/24)+DATE(1970,1,1)+(-5/24))</f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5">
        <f>E3729/D3729</f>
        <v>1.0075000000000001</v>
      </c>
      <c r="R3729" s="8">
        <f>E3729/N3729</f>
        <v>61.060606060606062</v>
      </c>
      <c r="S3729" s="9" t="str">
        <f>LEFT(P3729, SEARCH("/",P3729,1)-1)</f>
        <v>theater</v>
      </c>
      <c r="T3729" s="9" t="str">
        <f>RIGHT(P3729,LEN(P3729)-SEARCH("/",P3729,1))</f>
        <v>plays</v>
      </c>
    </row>
    <row r="3730" spans="1:20" ht="30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9">
        <f>(((I3730/60)/60/24)+DATE(1970,1,1)+(-5/24))</f>
        <v>42234.962685185186</v>
      </c>
      <c r="K3730">
        <v>1437365176</v>
      </c>
      <c r="L3730" s="19">
        <f>(((K3730/60)/60/24)+DATE(1970,1,1)+(-5/24))</f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5">
        <f>E3730/D3730</f>
        <v>9.3100000000000002E-2</v>
      </c>
      <c r="R3730" s="8">
        <f>E3730/N3730</f>
        <v>60.064516129032256</v>
      </c>
      <c r="S3730" s="9" t="str">
        <f>LEFT(P3730, SEARCH("/",P3730,1)-1)</f>
        <v>theater</v>
      </c>
      <c r="T3730" s="9" t="str">
        <f>RIGHT(P3730,LEN(P3730)-SEARCH("/",P3730,1))</f>
        <v>plays</v>
      </c>
    </row>
    <row r="3731" spans="1:20" ht="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9">
        <f>(((I3731/60)/60/24)+DATE(1970,1,1)+(-5/24))</f>
        <v>42085.954999999994</v>
      </c>
      <c r="K3731">
        <v>1423198512</v>
      </c>
      <c r="L3731" s="19">
        <f>(((K3731/60)/60/24)+DATE(1970,1,1)+(-5/24))</f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5">
        <f>E3731/D3731</f>
        <v>7.2400000000000006E-2</v>
      </c>
      <c r="R3731" s="8">
        <f>E3731/N3731</f>
        <v>72.400000000000006</v>
      </c>
      <c r="S3731" s="9" t="str">
        <f>LEFT(P3731, SEARCH("/",P3731,1)-1)</f>
        <v>theater</v>
      </c>
      <c r="T3731" s="9" t="str">
        <f>RIGHT(P3731,LEN(P3731)-SEARCH("/",P3731,1))</f>
        <v>plays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9">
        <f>(((I3732/60)/60/24)+DATE(1970,1,1)+(-5/24))</f>
        <v>42233.46943287037</v>
      </c>
      <c r="K3732">
        <v>1437236159</v>
      </c>
      <c r="L3732" s="19">
        <f>(((K3732/60)/60/24)+DATE(1970,1,1)+(-5/24))</f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5">
        <f>E3732/D3732</f>
        <v>0.1</v>
      </c>
      <c r="R3732" s="8">
        <f>E3732/N3732</f>
        <v>100</v>
      </c>
      <c r="S3732" s="9" t="str">
        <f>LEFT(P3732, SEARCH("/",P3732,1)-1)</f>
        <v>theater</v>
      </c>
      <c r="T3732" s="9" t="str">
        <f>RIGHT(P3732,LEN(P3732)-SEARCH("/",P3732,1))</f>
        <v>plays</v>
      </c>
    </row>
    <row r="3733" spans="1:20" ht="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9">
        <f>(((I3733/60)/60/24)+DATE(1970,1,1)+(-5/24))</f>
        <v>42013.932638888888</v>
      </c>
      <c r="K3733">
        <v>1418234646</v>
      </c>
      <c r="L3733" s="19">
        <f>(((K3733/60)/60/24)+DATE(1970,1,1)+(-5/24))</f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5">
        <f>E3733/D3733</f>
        <v>0.11272727272727273</v>
      </c>
      <c r="R3733" s="8">
        <f>E3733/N3733</f>
        <v>51.666666666666664</v>
      </c>
      <c r="S3733" s="9" t="str">
        <f>LEFT(P3733, SEARCH("/",P3733,1)-1)</f>
        <v>theater</v>
      </c>
      <c r="T3733" s="9" t="str">
        <f>RIGHT(P3733,LEN(P3733)-SEARCH("/",P3733,1))</f>
        <v>plays</v>
      </c>
    </row>
    <row r="3734" spans="1:20" ht="30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9">
        <f>(((I3734/60)/60/24)+DATE(1970,1,1)+(-5/24))</f>
        <v>42028.291666666664</v>
      </c>
      <c r="K3734">
        <v>1416932133</v>
      </c>
      <c r="L3734" s="19">
        <f>(((K3734/60)/60/24)+DATE(1970,1,1)+(-5/24))</f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5">
        <f>E3734/D3734</f>
        <v>0.15411764705882353</v>
      </c>
      <c r="R3734" s="8">
        <f>E3734/N3734</f>
        <v>32.75</v>
      </c>
      <c r="S3734" s="9" t="str">
        <f>LEFT(P3734, SEARCH("/",P3734,1)-1)</f>
        <v>theater</v>
      </c>
      <c r="T3734" s="9" t="str">
        <f>RIGHT(P3734,LEN(P3734)-SEARCH("/",P3734,1))</f>
        <v>plays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9">
        <f>(((I3735/60)/60/24)+DATE(1970,1,1)+(-5/24))</f>
        <v>42112.729166666664</v>
      </c>
      <c r="K3735">
        <v>1428539708</v>
      </c>
      <c r="L3735" s="19">
        <f>(((K3735/60)/60/24)+DATE(1970,1,1)+(-5/24))</f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5">
        <f>E3735/D3735</f>
        <v>0</v>
      </c>
      <c r="R3735" s="8" t="e">
        <f>E3735/N3735</f>
        <v>#DIV/0!</v>
      </c>
      <c r="S3735" s="9" t="str">
        <f>LEFT(P3735, SEARCH("/",P3735,1)-1)</f>
        <v>theater</v>
      </c>
      <c r="T3735" s="9" t="str">
        <f>RIGHT(P3735,LEN(P3735)-SEARCH("/",P3735,1))</f>
        <v>plays</v>
      </c>
    </row>
    <row r="3736" spans="1:20" ht="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9">
        <f>(((I3736/60)/60/24)+DATE(1970,1,1)+(-5/24))</f>
        <v>42149.693240740737</v>
      </c>
      <c r="K3736">
        <v>1427405896</v>
      </c>
      <c r="L3736" s="19">
        <f>(((K3736/60)/60/24)+DATE(1970,1,1)+(-5/24))</f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5">
        <f>E3736/D3736</f>
        <v>0.28466666666666668</v>
      </c>
      <c r="R3736" s="8">
        <f>E3736/N3736</f>
        <v>61</v>
      </c>
      <c r="S3736" s="9" t="str">
        <f>LEFT(P3736, SEARCH("/",P3736,1)-1)</f>
        <v>theater</v>
      </c>
      <c r="T3736" s="9" t="str">
        <f>RIGHT(P3736,LEN(P3736)-SEARCH("/",P3736,1))</f>
        <v>plays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9">
        <f>(((I3737/60)/60/24)+DATE(1970,1,1)+(-5/24))</f>
        <v>42152.484826388885</v>
      </c>
      <c r="K3737">
        <v>1430239089</v>
      </c>
      <c r="L3737" s="19">
        <f>(((K3737/60)/60/24)+DATE(1970,1,1)+(-5/24))</f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5">
        <f>E3737/D3737</f>
        <v>0.13333333333333333</v>
      </c>
      <c r="R3737" s="8">
        <f>E3737/N3737</f>
        <v>10</v>
      </c>
      <c r="S3737" s="9" t="str">
        <f>LEFT(P3737, SEARCH("/",P3737,1)-1)</f>
        <v>theater</v>
      </c>
      <c r="T3737" s="9" t="str">
        <f>RIGHT(P3737,LEN(P3737)-SEARCH("/",P3737,1))</f>
        <v>plays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9">
        <f>(((I3738/60)/60/24)+DATE(1970,1,1)+(-5/24))</f>
        <v>42086.541666666664</v>
      </c>
      <c r="K3738">
        <v>1423847093</v>
      </c>
      <c r="L3738" s="19">
        <f>(((K3738/60)/60/24)+DATE(1970,1,1)+(-5/24))</f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5">
        <f>E3738/D3738</f>
        <v>6.6666666666666671E-3</v>
      </c>
      <c r="R3738" s="8">
        <f>E3738/N3738</f>
        <v>10</v>
      </c>
      <c r="S3738" s="9" t="str">
        <f>LEFT(P3738, SEARCH("/",P3738,1)-1)</f>
        <v>theater</v>
      </c>
      <c r="T3738" s="9" t="str">
        <f>RIGHT(P3738,LEN(P3738)-SEARCH("/",P3738,1))</f>
        <v>plays</v>
      </c>
    </row>
    <row r="3739" spans="1:20" ht="30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9">
        <f>(((I3739/60)/60/24)+DATE(1970,1,1)+(-5/24))</f>
        <v>42320.082638888889</v>
      </c>
      <c r="K3739">
        <v>1445358903</v>
      </c>
      <c r="L3739" s="19">
        <f>(((K3739/60)/60/24)+DATE(1970,1,1)+(-5/24))</f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5">
        <f>E3739/D3739</f>
        <v>0.21428571428571427</v>
      </c>
      <c r="R3739" s="8">
        <f>E3739/N3739</f>
        <v>37.5</v>
      </c>
      <c r="S3739" s="9" t="str">
        <f>LEFT(P3739, SEARCH("/",P3739,1)-1)</f>
        <v>theater</v>
      </c>
      <c r="T3739" s="9" t="str">
        <f>RIGHT(P3739,LEN(P3739)-SEARCH("/",P3739,1))</f>
        <v>plays</v>
      </c>
    </row>
    <row r="3740" spans="1:20" ht="30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9">
        <f>(((I3740/60)/60/24)+DATE(1970,1,1)+(-5/24))</f>
        <v>41835.708333333328</v>
      </c>
      <c r="K3740">
        <v>1403562705</v>
      </c>
      <c r="L3740" s="19">
        <f>(((K3740/60)/60/24)+DATE(1970,1,1)+(-5/24))</f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5">
        <f>E3740/D3740</f>
        <v>0.18</v>
      </c>
      <c r="R3740" s="8">
        <f>E3740/N3740</f>
        <v>45</v>
      </c>
      <c r="S3740" s="9" t="str">
        <f>LEFT(P3740, SEARCH("/",P3740,1)-1)</f>
        <v>theater</v>
      </c>
      <c r="T3740" s="9" t="str">
        <f>RIGHT(P3740,LEN(P3740)-SEARCH("/",P3740,1))</f>
        <v>plays</v>
      </c>
    </row>
    <row r="3741" spans="1:20" ht="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9">
        <f>(((I3741/60)/60/24)+DATE(1970,1,1)+(-5/24))</f>
        <v>42568.241527777776</v>
      </c>
      <c r="K3741">
        <v>1467024468</v>
      </c>
      <c r="L3741" s="19">
        <f>(((K3741/60)/60/24)+DATE(1970,1,1)+(-5/24))</f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5">
        <f>E3741/D3741</f>
        <v>0.20125000000000001</v>
      </c>
      <c r="R3741" s="8">
        <f>E3741/N3741</f>
        <v>100.625</v>
      </c>
      <c r="S3741" s="9" t="str">
        <f>LEFT(P3741, SEARCH("/",P3741,1)-1)</f>
        <v>theater</v>
      </c>
      <c r="T3741" s="9" t="str">
        <f>RIGHT(P3741,LEN(P3741)-SEARCH("/",P3741,1))</f>
        <v>plays</v>
      </c>
    </row>
    <row r="3742" spans="1:20" ht="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9">
        <f>(((I3742/60)/60/24)+DATE(1970,1,1)+(-5/24))</f>
        <v>41862.870810185181</v>
      </c>
      <c r="K3742">
        <v>1405217355</v>
      </c>
      <c r="L3742" s="19">
        <f>(((K3742/60)/60/24)+DATE(1970,1,1)+(-5/24))</f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5">
        <f>E3742/D3742</f>
        <v>0.17899999999999999</v>
      </c>
      <c r="R3742" s="8">
        <f>E3742/N3742</f>
        <v>25.571428571428573</v>
      </c>
      <c r="S3742" s="9" t="str">
        <f>LEFT(P3742, SEARCH("/",P3742,1)-1)</f>
        <v>theater</v>
      </c>
      <c r="T3742" s="9" t="str">
        <f>RIGHT(P3742,LEN(P3742)-SEARCH("/",P3742,1))</f>
        <v>plays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9">
        <f>(((I3743/60)/60/24)+DATE(1970,1,1)+(-5/24))</f>
        <v>42355.712384259255</v>
      </c>
      <c r="K3743">
        <v>1447797950</v>
      </c>
      <c r="L3743" s="19">
        <f>(((K3743/60)/60/24)+DATE(1970,1,1)+(-5/24))</f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5">
        <f>E3743/D3743</f>
        <v>0</v>
      </c>
      <c r="R3743" s="8" t="e">
        <f>E3743/N3743</f>
        <v>#DIV/0!</v>
      </c>
      <c r="S3743" s="9" t="str">
        <f>LEFT(P3743, SEARCH("/",P3743,1)-1)</f>
        <v>theater</v>
      </c>
      <c r="T3743" s="9" t="str">
        <f>RIGHT(P3743,LEN(P3743)-SEARCH("/",P3743,1))</f>
        <v>plays</v>
      </c>
    </row>
    <row r="3744" spans="1:20" ht="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9">
        <f>(((I3744/60)/60/24)+DATE(1970,1,1)+(-5/24))</f>
        <v>41888.006296296291</v>
      </c>
      <c r="K3744">
        <v>1407388144</v>
      </c>
      <c r="L3744" s="19">
        <f>(((K3744/60)/60/24)+DATE(1970,1,1)+(-5/24))</f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5">
        <f>E3744/D3744</f>
        <v>0.02</v>
      </c>
      <c r="R3744" s="8">
        <f>E3744/N3744</f>
        <v>25</v>
      </c>
      <c r="S3744" s="9" t="str">
        <f>LEFT(P3744, SEARCH("/",P3744,1)-1)</f>
        <v>theater</v>
      </c>
      <c r="T3744" s="9" t="str">
        <f>RIGHT(P3744,LEN(P3744)-SEARCH("/",P3744,1))</f>
        <v>plays</v>
      </c>
    </row>
    <row r="3745" spans="1:20" ht="30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9">
        <f>(((I3745/60)/60/24)+DATE(1970,1,1)+(-5/24))</f>
        <v>41823.501898148148</v>
      </c>
      <c r="K3745">
        <v>1401814964</v>
      </c>
      <c r="L3745" s="19">
        <f>(((K3745/60)/60/24)+DATE(1970,1,1)+(-5/24))</f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5">
        <f>E3745/D3745</f>
        <v>0</v>
      </c>
      <c r="R3745" s="8" t="e">
        <f>E3745/N3745</f>
        <v>#DIV/0!</v>
      </c>
      <c r="S3745" s="9" t="str">
        <f>LEFT(P3745, SEARCH("/",P3745,1)-1)</f>
        <v>theater</v>
      </c>
      <c r="T3745" s="9" t="str">
        <f>RIGHT(P3745,LEN(P3745)-SEARCH("/",P3745,1))</f>
        <v>plays</v>
      </c>
    </row>
    <row r="3746" spans="1:20" ht="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9">
        <f>(((I3746/60)/60/24)+DATE(1970,1,1)+(-5/24))</f>
        <v>41824.957638888889</v>
      </c>
      <c r="K3746">
        <v>1401823952</v>
      </c>
      <c r="L3746" s="19">
        <f>(((K3746/60)/60/24)+DATE(1970,1,1)+(-5/24))</f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5">
        <f>E3746/D3746</f>
        <v>0</v>
      </c>
      <c r="R3746" s="8" t="e">
        <f>E3746/N3746</f>
        <v>#DIV/0!</v>
      </c>
      <c r="S3746" s="9" t="str">
        <f>LEFT(P3746, SEARCH("/",P3746,1)-1)</f>
        <v>theater</v>
      </c>
      <c r="T3746" s="9" t="str">
        <f>RIGHT(P3746,LEN(P3746)-SEARCH("/",P3746,1))</f>
        <v>plays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9">
        <f>(((I3747/60)/60/24)+DATE(1970,1,1)+(-5/24))</f>
        <v>41861.489606481482</v>
      </c>
      <c r="K3747">
        <v>1405097102</v>
      </c>
      <c r="L3747" s="19">
        <f>(((K3747/60)/60/24)+DATE(1970,1,1)+(-5/24))</f>
        <v>41831.489606481482</v>
      </c>
      <c r="M3747" t="b">
        <v>0</v>
      </c>
      <c r="N3747">
        <v>1</v>
      </c>
      <c r="O3747" t="b">
        <v>0</v>
      </c>
      <c r="P3747" t="s">
        <v>8271</v>
      </c>
      <c r="Q3747" s="5">
        <f>E3747/D3747</f>
        <v>0.1</v>
      </c>
      <c r="R3747" s="8">
        <f>E3747/N3747</f>
        <v>10</v>
      </c>
      <c r="S3747" s="9" t="str">
        <f>LEFT(P3747, SEARCH("/",P3747,1)-1)</f>
        <v>theater</v>
      </c>
      <c r="T3747" s="9" t="str">
        <f>RIGHT(P3747,LEN(P3747)-SEARCH("/",P3747,1))</f>
        <v>plays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9">
        <f>(((I3748/60)/60/24)+DATE(1970,1,1)+(-5/24))</f>
        <v>42651.18100694444</v>
      </c>
      <c r="K3748">
        <v>1473326439</v>
      </c>
      <c r="L3748" s="19">
        <f>(((K3748/60)/60/24)+DATE(1970,1,1)+(-5/24))</f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5">
        <f>E3748/D3748</f>
        <v>2.3764705882352941E-2</v>
      </c>
      <c r="R3748" s="8">
        <f>E3748/N3748</f>
        <v>202</v>
      </c>
      <c r="S3748" s="9" t="str">
        <f>LEFT(P3748, SEARCH("/",P3748,1)-1)</f>
        <v>theater</v>
      </c>
      <c r="T3748" s="9" t="str">
        <f>RIGHT(P3748,LEN(P3748)-SEARCH("/",P3748,1))</f>
        <v>plays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9">
        <f>(((I3749/60)/60/24)+DATE(1970,1,1)+(-5/24))</f>
        <v>42190.749305555553</v>
      </c>
      <c r="K3749">
        <v>1433833896</v>
      </c>
      <c r="L3749" s="19">
        <f>(((K3749/60)/60/24)+DATE(1970,1,1)+(-5/24))</f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5">
        <f>E3749/D3749</f>
        <v>0.01</v>
      </c>
      <c r="R3749" s="8">
        <f>E3749/N3749</f>
        <v>25</v>
      </c>
      <c r="S3749" s="9" t="str">
        <f>LEFT(P3749, SEARCH("/",P3749,1)-1)</f>
        <v>theater</v>
      </c>
      <c r="T3749" s="9" t="str">
        <f>RIGHT(P3749,LEN(P3749)-SEARCH("/",P3749,1))</f>
        <v>plays</v>
      </c>
    </row>
    <row r="3750" spans="1:20" ht="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9">
        <f>(((I3750/60)/60/24)+DATE(1970,1,1)+(-5/24))</f>
        <v>42416.040972222218</v>
      </c>
      <c r="K3750">
        <v>1453827436</v>
      </c>
      <c r="L3750" s="19">
        <f>(((K3750/60)/60/24)+DATE(1970,1,1)+(-5/24))</f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5">
        <f>E3750/D3750</f>
        <v>1.0351999999999999</v>
      </c>
      <c r="R3750" s="8">
        <f>E3750/N3750</f>
        <v>99.538461538461533</v>
      </c>
      <c r="S3750" s="9" t="str">
        <f>LEFT(P3750, SEARCH("/",P3750,1)-1)</f>
        <v>theater</v>
      </c>
      <c r="T3750" s="9" t="str">
        <f>RIGHT(P3750,LEN(P3750)-SEARCH("/",P3750,1))</f>
        <v>musical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9">
        <f>(((I3751/60)/60/24)+DATE(1970,1,1)+(-5/24))</f>
        <v>42488.957638888889</v>
      </c>
      <c r="K3751">
        <v>1459220588</v>
      </c>
      <c r="L3751" s="19">
        <f>(((K3751/60)/60/24)+DATE(1970,1,1)+(-5/24))</f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5">
        <f>E3751/D3751</f>
        <v>1.05</v>
      </c>
      <c r="R3751" s="8">
        <f>E3751/N3751</f>
        <v>75</v>
      </c>
      <c r="S3751" s="9" t="str">
        <f>LEFT(P3751, SEARCH("/",P3751,1)-1)</f>
        <v>theater</v>
      </c>
      <c r="T3751" s="9" t="str">
        <f>RIGHT(P3751,LEN(P3751)-SEARCH("/",P3751,1))</f>
        <v>musical</v>
      </c>
    </row>
    <row r="3752" spans="1:20" ht="90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9">
        <f>(((I3752/60)/60/24)+DATE(1970,1,1)+(-5/24))</f>
        <v>42045.124305555553</v>
      </c>
      <c r="K3752">
        <v>1421105608</v>
      </c>
      <c r="L3752" s="19">
        <f>(((K3752/60)/60/24)+DATE(1970,1,1)+(-5/24))</f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5">
        <f>E3752/D3752</f>
        <v>1.0044999999999999</v>
      </c>
      <c r="R3752" s="8">
        <f>E3752/N3752</f>
        <v>215.25</v>
      </c>
      <c r="S3752" s="9" t="str">
        <f>LEFT(P3752, SEARCH("/",P3752,1)-1)</f>
        <v>theater</v>
      </c>
      <c r="T3752" s="9" t="str">
        <f>RIGHT(P3752,LEN(P3752)-SEARCH("/",P3752,1))</f>
        <v>musical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9">
        <f>(((I3753/60)/60/24)+DATE(1970,1,1)+(-5/24))</f>
        <v>42462.78556712962</v>
      </c>
      <c r="K3753">
        <v>1454460673</v>
      </c>
      <c r="L3753" s="19">
        <f>(((K3753/60)/60/24)+DATE(1970,1,1)+(-5/24))</f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5">
        <f>E3753/D3753</f>
        <v>1.3260000000000001</v>
      </c>
      <c r="R3753" s="8">
        <f>E3753/N3753</f>
        <v>120.54545454545455</v>
      </c>
      <c r="S3753" s="9" t="str">
        <f>LEFT(P3753, SEARCH("/",P3753,1)-1)</f>
        <v>theater</v>
      </c>
      <c r="T3753" s="9" t="str">
        <f>RIGHT(P3753,LEN(P3753)-SEARCH("/",P3753,1))</f>
        <v>musical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9">
        <f>(((I3754/60)/60/24)+DATE(1970,1,1)+(-5/24))</f>
        <v>42659.666666666664</v>
      </c>
      <c r="K3754">
        <v>1473189335</v>
      </c>
      <c r="L3754" s="19">
        <f>(((K3754/60)/60/24)+DATE(1970,1,1)+(-5/24))</f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5">
        <f>E3754/D3754</f>
        <v>1.1299999999999999</v>
      </c>
      <c r="R3754" s="8">
        <f>E3754/N3754</f>
        <v>37.666666666666664</v>
      </c>
      <c r="S3754" s="9" t="str">
        <f>LEFT(P3754, SEARCH("/",P3754,1)-1)</f>
        <v>theater</v>
      </c>
      <c r="T3754" s="9" t="str">
        <f>RIGHT(P3754,LEN(P3754)-SEARCH("/",P3754,1))</f>
        <v>musical</v>
      </c>
    </row>
    <row r="3755" spans="1:20" ht="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9">
        <f>(((I3755/60)/60/24)+DATE(1970,1,1)+(-5/24))</f>
        <v>42157.791666666664</v>
      </c>
      <c r="K3755">
        <v>1430768800</v>
      </c>
      <c r="L3755" s="19">
        <f>(((K3755/60)/60/24)+DATE(1970,1,1)+(-5/24))</f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5">
        <f>E3755/D3755</f>
        <v>1.0334000000000001</v>
      </c>
      <c r="R3755" s="8">
        <f>E3755/N3755</f>
        <v>172.23333333333332</v>
      </c>
      <c r="S3755" s="9" t="str">
        <f>LEFT(P3755, SEARCH("/",P3755,1)-1)</f>
        <v>theater</v>
      </c>
      <c r="T3755" s="9" t="str">
        <f>RIGHT(P3755,LEN(P3755)-SEARCH("/",P3755,1))</f>
        <v>musical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9">
        <f>(((I3756/60)/60/24)+DATE(1970,1,1)+(-5/24))</f>
        <v>41845.999305555553</v>
      </c>
      <c r="K3756">
        <v>1403125737</v>
      </c>
      <c r="L3756" s="19">
        <f>(((K3756/60)/60/24)+DATE(1970,1,1)+(-5/24))</f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5">
        <f>E3756/D3756</f>
        <v>1.2</v>
      </c>
      <c r="R3756" s="8">
        <f>E3756/N3756</f>
        <v>111.11111111111111</v>
      </c>
      <c r="S3756" s="9" t="str">
        <f>LEFT(P3756, SEARCH("/",P3756,1)-1)</f>
        <v>theater</v>
      </c>
      <c r="T3756" s="9" t="str">
        <f>RIGHT(P3756,LEN(P3756)-SEARCH("/",P3756,1))</f>
        <v>musical</v>
      </c>
    </row>
    <row r="3757" spans="1:20" ht="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9">
        <f>(((I3757/60)/60/24)+DATE(1970,1,1)+(-5/24))</f>
        <v>42475.658645833326</v>
      </c>
      <c r="K3757">
        <v>1458161307</v>
      </c>
      <c r="L3757" s="19">
        <f>(((K3757/60)/60/24)+DATE(1970,1,1)+(-5/24))</f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5">
        <f>E3757/D3757</f>
        <v>1.2963636363636364</v>
      </c>
      <c r="R3757" s="8">
        <f>E3757/N3757</f>
        <v>25.464285714285715</v>
      </c>
      <c r="S3757" s="9" t="str">
        <f>LEFT(P3757, SEARCH("/",P3757,1)-1)</f>
        <v>theater</v>
      </c>
      <c r="T3757" s="9" t="str">
        <f>RIGHT(P3757,LEN(P3757)-SEARCH("/",P3757,1))</f>
        <v>musical</v>
      </c>
    </row>
    <row r="3758" spans="1:20" ht="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9">
        <f>(((I3758/60)/60/24)+DATE(1970,1,1)+(-5/24))</f>
        <v>41801.606458333328</v>
      </c>
      <c r="K3758">
        <v>1399923198</v>
      </c>
      <c r="L3758" s="19">
        <f>(((K3758/60)/60/24)+DATE(1970,1,1)+(-5/24))</f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5">
        <f>E3758/D3758</f>
        <v>1.0111111111111111</v>
      </c>
      <c r="R3758" s="8">
        <f>E3758/N3758</f>
        <v>267.64705882352939</v>
      </c>
      <c r="S3758" s="9" t="str">
        <f>LEFT(P3758, SEARCH("/",P3758,1)-1)</f>
        <v>theater</v>
      </c>
      <c r="T3758" s="9" t="str">
        <f>RIGHT(P3758,LEN(P3758)-SEARCH("/",P3758,1))</f>
        <v>musical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9">
        <f>(((I3759/60)/60/24)+DATE(1970,1,1)+(-5/24))</f>
        <v>41974.642534722218</v>
      </c>
      <c r="K3759">
        <v>1415737515</v>
      </c>
      <c r="L3759" s="19">
        <f>(((K3759/60)/60/24)+DATE(1970,1,1)+(-5/24))</f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5">
        <f>E3759/D3759</f>
        <v>1.0851428571428572</v>
      </c>
      <c r="R3759" s="8">
        <f>E3759/N3759</f>
        <v>75.959999999999994</v>
      </c>
      <c r="S3759" s="9" t="str">
        <f>LEFT(P3759, SEARCH("/",P3759,1)-1)</f>
        <v>theater</v>
      </c>
      <c r="T3759" s="9" t="str">
        <f>RIGHT(P3759,LEN(P3759)-SEARCH("/",P3759,1))</f>
        <v>musical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9">
        <f>(((I3760/60)/60/24)+DATE(1970,1,1)+(-5/24))</f>
        <v>41778</v>
      </c>
      <c r="K3760">
        <v>1397819938</v>
      </c>
      <c r="L3760" s="19">
        <f>(((K3760/60)/60/24)+DATE(1970,1,1)+(-5/24))</f>
        <v>41747.26317129629</v>
      </c>
      <c r="M3760" t="b">
        <v>0</v>
      </c>
      <c r="N3760">
        <v>26</v>
      </c>
      <c r="O3760" t="b">
        <v>1</v>
      </c>
      <c r="P3760" t="s">
        <v>8305</v>
      </c>
      <c r="Q3760" s="5">
        <f>E3760/D3760</f>
        <v>1.0233333333333334</v>
      </c>
      <c r="R3760" s="8">
        <f>E3760/N3760</f>
        <v>59.03846153846154</v>
      </c>
      <c r="S3760" s="9" t="str">
        <f>LEFT(P3760, SEARCH("/",P3760,1)-1)</f>
        <v>theater</v>
      </c>
      <c r="T3760" s="9" t="str">
        <f>RIGHT(P3760,LEN(P3760)-SEARCH("/",P3760,1))</f>
        <v>musical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9">
        <f>(((I3761/60)/60/24)+DATE(1970,1,1)+(-5/24))</f>
        <v>42241.899918981479</v>
      </c>
      <c r="K3761">
        <v>1435372553</v>
      </c>
      <c r="L3761" s="19">
        <f>(((K3761/60)/60/24)+DATE(1970,1,1)+(-5/24))</f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5">
        <f>E3761/D3761</f>
        <v>1.1024425000000002</v>
      </c>
      <c r="R3761" s="8">
        <f>E3761/N3761</f>
        <v>50.111022727272733</v>
      </c>
      <c r="S3761" s="9" t="str">
        <f>LEFT(P3761, SEARCH("/",P3761,1)-1)</f>
        <v>theater</v>
      </c>
      <c r="T3761" s="9" t="str">
        <f>RIGHT(P3761,LEN(P3761)-SEARCH("/",P3761,1))</f>
        <v>musical</v>
      </c>
    </row>
    <row r="3762" spans="1:20" ht="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9">
        <f>(((I3762/60)/60/24)+DATE(1970,1,1)+(-5/24))</f>
        <v>41764.316967592589</v>
      </c>
      <c r="K3762">
        <v>1397133386</v>
      </c>
      <c r="L3762" s="19">
        <f>(((K3762/60)/60/24)+DATE(1970,1,1)+(-5/24))</f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5">
        <f>E3762/D3762</f>
        <v>1.010154</v>
      </c>
      <c r="R3762" s="8">
        <f>E3762/N3762</f>
        <v>55.502967032967035</v>
      </c>
      <c r="S3762" s="9" t="str">
        <f>LEFT(P3762, SEARCH("/",P3762,1)-1)</f>
        <v>theater</v>
      </c>
      <c r="T3762" s="9" t="str">
        <f>RIGHT(P3762,LEN(P3762)-SEARCH("/",P3762,1))</f>
        <v>musical</v>
      </c>
    </row>
    <row r="3763" spans="1:20" ht="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9">
        <f>(((I3763/60)/60/24)+DATE(1970,1,1)+(-5/24))</f>
        <v>42226.749999999993</v>
      </c>
      <c r="K3763">
        <v>1434625937</v>
      </c>
      <c r="L3763" s="19">
        <f>(((K3763/60)/60/24)+DATE(1970,1,1)+(-5/24))</f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5">
        <f>E3763/D3763</f>
        <v>1</v>
      </c>
      <c r="R3763" s="8">
        <f>E3763/N3763</f>
        <v>166.66666666666666</v>
      </c>
      <c r="S3763" s="9" t="str">
        <f>LEFT(P3763, SEARCH("/",P3763,1)-1)</f>
        <v>theater</v>
      </c>
      <c r="T3763" s="9" t="str">
        <f>RIGHT(P3763,LEN(P3763)-SEARCH("/",P3763,1))</f>
        <v>musical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9">
        <f>(((I3764/60)/60/24)+DATE(1970,1,1)+(-5/24))</f>
        <v>42218.605196759258</v>
      </c>
      <c r="K3764">
        <v>1436383889</v>
      </c>
      <c r="L3764" s="19">
        <f>(((K3764/60)/60/24)+DATE(1970,1,1)+(-5/24))</f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5">
        <f>E3764/D3764</f>
        <v>1.0624</v>
      </c>
      <c r="R3764" s="8">
        <f>E3764/N3764</f>
        <v>47.428571428571431</v>
      </c>
      <c r="S3764" s="9" t="str">
        <f>LEFT(P3764, SEARCH("/",P3764,1)-1)</f>
        <v>theater</v>
      </c>
      <c r="T3764" s="9" t="str">
        <f>RIGHT(P3764,LEN(P3764)-SEARCH("/",P3764,1))</f>
        <v>musical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9">
        <f>(((I3765/60)/60/24)+DATE(1970,1,1)+(-5/24))</f>
        <v>42095.500300925924</v>
      </c>
      <c r="K3765">
        <v>1425319226</v>
      </c>
      <c r="L3765" s="19">
        <f>(((K3765/60)/60/24)+DATE(1970,1,1)+(-5/24))</f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5">
        <f>E3765/D3765</f>
        <v>1</v>
      </c>
      <c r="R3765" s="8">
        <f>E3765/N3765</f>
        <v>64.935064935064929</v>
      </c>
      <c r="S3765" s="9" t="str">
        <f>LEFT(P3765, SEARCH("/",P3765,1)-1)</f>
        <v>theater</v>
      </c>
      <c r="T3765" s="9" t="str">
        <f>RIGHT(P3765,LEN(P3765)-SEARCH("/",P3765,1))</f>
        <v>musical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9">
        <f>(((I3766/60)/60/24)+DATE(1970,1,1)+(-5/24))</f>
        <v>42518.816666666658</v>
      </c>
      <c r="K3766">
        <v>1462824832</v>
      </c>
      <c r="L3766" s="19">
        <f>(((K3766/60)/60/24)+DATE(1970,1,1)+(-5/24))</f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5">
        <f>E3766/D3766</f>
        <v>1</v>
      </c>
      <c r="R3766" s="8">
        <f>E3766/N3766</f>
        <v>55.555555555555557</v>
      </c>
      <c r="S3766" s="9" t="str">
        <f>LEFT(P3766, SEARCH("/",P3766,1)-1)</f>
        <v>theater</v>
      </c>
      <c r="T3766" s="9" t="str">
        <f>RIGHT(P3766,LEN(P3766)-SEARCH("/",P3766,1))</f>
        <v>musical</v>
      </c>
    </row>
    <row r="3767" spans="1:20" ht="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9">
        <f>(((I3767/60)/60/24)+DATE(1970,1,1)+(-5/24))</f>
        <v>41850.568078703705</v>
      </c>
      <c r="K3767">
        <v>1404153482</v>
      </c>
      <c r="L3767" s="19">
        <f>(((K3767/60)/60/24)+DATE(1970,1,1)+(-5/24))</f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5">
        <f>E3767/D3767</f>
        <v>1.1345714285714286</v>
      </c>
      <c r="R3767" s="8">
        <f>E3767/N3767</f>
        <v>74.224299065420567</v>
      </c>
      <c r="S3767" s="9" t="str">
        <f>LEFT(P3767, SEARCH("/",P3767,1)-1)</f>
        <v>theater</v>
      </c>
      <c r="T3767" s="9" t="str">
        <f>RIGHT(P3767,LEN(P3767)-SEARCH("/",P3767,1))</f>
        <v>musical</v>
      </c>
    </row>
    <row r="3768" spans="1:20" ht="30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9">
        <f>(((I3768/60)/60/24)+DATE(1970,1,1)+(-5/24))</f>
        <v>41822.958854166667</v>
      </c>
      <c r="K3768">
        <v>1401336045</v>
      </c>
      <c r="L3768" s="19">
        <f>(((K3768/60)/60/24)+DATE(1970,1,1)+(-5/24))</f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5">
        <f>E3768/D3768</f>
        <v>1.0265010000000001</v>
      </c>
      <c r="R3768" s="8">
        <f>E3768/N3768</f>
        <v>106.9271875</v>
      </c>
      <c r="S3768" s="9" t="str">
        <f>LEFT(P3768, SEARCH("/",P3768,1)-1)</f>
        <v>theater</v>
      </c>
      <c r="T3768" s="9" t="str">
        <f>RIGHT(P3768,LEN(P3768)-SEARCH("/",P3768,1))</f>
        <v>musical</v>
      </c>
    </row>
    <row r="3769" spans="1:20" ht="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9">
        <f>(((I3769/60)/60/24)+DATE(1970,1,1)+(-5/24))</f>
        <v>42063.999305555553</v>
      </c>
      <c r="K3769">
        <v>1423960097</v>
      </c>
      <c r="L3769" s="19">
        <f>(((K3769/60)/60/24)+DATE(1970,1,1)+(-5/24))</f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5">
        <f>E3769/D3769</f>
        <v>1.1675</v>
      </c>
      <c r="R3769" s="8">
        <f>E3769/N3769</f>
        <v>41.696428571428569</v>
      </c>
      <c r="S3769" s="9" t="str">
        <f>LEFT(P3769, SEARCH("/",P3769,1)-1)</f>
        <v>theater</v>
      </c>
      <c r="T3769" s="9" t="str">
        <f>RIGHT(P3769,LEN(P3769)-SEARCH("/",P3769,1))</f>
        <v>musical</v>
      </c>
    </row>
    <row r="3770" spans="1:20" ht="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9">
        <f>(((I3770/60)/60/24)+DATE(1970,1,1)+(-5/24))</f>
        <v>41802.519560185181</v>
      </c>
      <c r="K3770">
        <v>1400002090</v>
      </c>
      <c r="L3770" s="19">
        <f>(((K3770/60)/60/24)+DATE(1970,1,1)+(-5/24))</f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5">
        <f>E3770/D3770</f>
        <v>1.0765274999999999</v>
      </c>
      <c r="R3770" s="8">
        <f>E3770/N3770</f>
        <v>74.243275862068955</v>
      </c>
      <c r="S3770" s="9" t="str">
        <f>LEFT(P3770, SEARCH("/",P3770,1)-1)</f>
        <v>theater</v>
      </c>
      <c r="T3770" s="9" t="str">
        <f>RIGHT(P3770,LEN(P3770)-SEARCH("/",P3770,1))</f>
        <v>musical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9">
        <f>(((I3771/60)/60/24)+DATE(1970,1,1)+(-5/24))</f>
        <v>42475.389803240738</v>
      </c>
      <c r="K3771">
        <v>1458138079</v>
      </c>
      <c r="L3771" s="19">
        <f>(((K3771/60)/60/24)+DATE(1970,1,1)+(-5/24))</f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5">
        <f>E3771/D3771</f>
        <v>1</v>
      </c>
      <c r="R3771" s="8">
        <f>E3771/N3771</f>
        <v>73.333333333333329</v>
      </c>
      <c r="S3771" s="9" t="str">
        <f>LEFT(P3771, SEARCH("/",P3771,1)-1)</f>
        <v>theater</v>
      </c>
      <c r="T3771" s="9" t="str">
        <f>RIGHT(P3771,LEN(P3771)-SEARCH("/",P3771,1))</f>
        <v>musical</v>
      </c>
    </row>
    <row r="3772" spans="1:20" ht="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9">
        <f>(((I3772/60)/60/24)+DATE(1970,1,1)+(-5/24))</f>
        <v>42168.722337962965</v>
      </c>
      <c r="K3772">
        <v>1431642010</v>
      </c>
      <c r="L3772" s="19">
        <f>(((K3772/60)/60/24)+DATE(1970,1,1)+(-5/24))</f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5">
        <f>E3772/D3772</f>
        <v>1</v>
      </c>
      <c r="R3772" s="8">
        <f>E3772/N3772</f>
        <v>100</v>
      </c>
      <c r="S3772" s="9" t="str">
        <f>LEFT(P3772, SEARCH("/",P3772,1)-1)</f>
        <v>theater</v>
      </c>
      <c r="T3772" s="9" t="str">
        <f>RIGHT(P3772,LEN(P3772)-SEARCH("/",P3772,1))</f>
        <v>musical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9">
        <f>(((I3773/60)/60/24)+DATE(1970,1,1)+(-5/24))</f>
        <v>42507.791666666664</v>
      </c>
      <c r="K3773">
        <v>1462307652</v>
      </c>
      <c r="L3773" s="19">
        <f>(((K3773/60)/60/24)+DATE(1970,1,1)+(-5/24))</f>
        <v>42493.64875</v>
      </c>
      <c r="M3773" t="b">
        <v>0</v>
      </c>
      <c r="N3773">
        <v>38</v>
      </c>
      <c r="O3773" t="b">
        <v>1</v>
      </c>
      <c r="P3773" t="s">
        <v>8305</v>
      </c>
      <c r="Q3773" s="5">
        <f>E3773/D3773</f>
        <v>1.46</v>
      </c>
      <c r="R3773" s="8">
        <f>E3773/N3773</f>
        <v>38.421052631578945</v>
      </c>
      <c r="S3773" s="9" t="str">
        <f>LEFT(P3773, SEARCH("/",P3773,1)-1)</f>
        <v>theater</v>
      </c>
      <c r="T3773" s="9" t="str">
        <f>RIGHT(P3773,LEN(P3773)-SEARCH("/",P3773,1))</f>
        <v>musical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9">
        <f>(((I3774/60)/60/24)+DATE(1970,1,1)+(-5/24))</f>
        <v>42703.041666666664</v>
      </c>
      <c r="K3774">
        <v>1478616506</v>
      </c>
      <c r="L3774" s="19">
        <f>(((K3774/60)/60/24)+DATE(1970,1,1)+(-5/24))</f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5">
        <f>E3774/D3774</f>
        <v>1.1020000000000001</v>
      </c>
      <c r="R3774" s="8">
        <f>E3774/N3774</f>
        <v>166.96969696969697</v>
      </c>
      <c r="S3774" s="9" t="str">
        <f>LEFT(P3774, SEARCH("/",P3774,1)-1)</f>
        <v>theater</v>
      </c>
      <c r="T3774" s="9" t="str">
        <f>RIGHT(P3774,LEN(P3774)-SEARCH("/",P3774,1))</f>
        <v>musical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9">
        <f>(((I3775/60)/60/24)+DATE(1970,1,1)+(-5/24))</f>
        <v>42688.880555555552</v>
      </c>
      <c r="K3775">
        <v>1476317247</v>
      </c>
      <c r="L3775" s="19">
        <f>(((K3775/60)/60/24)+DATE(1970,1,1)+(-5/24))</f>
        <v>42655.79684027777</v>
      </c>
      <c r="M3775" t="b">
        <v>0</v>
      </c>
      <c r="N3775">
        <v>57</v>
      </c>
      <c r="O3775" t="b">
        <v>1</v>
      </c>
      <c r="P3775" t="s">
        <v>8305</v>
      </c>
      <c r="Q3775" s="5">
        <f>E3775/D3775</f>
        <v>1.0820000000000001</v>
      </c>
      <c r="R3775" s="8">
        <f>E3775/N3775</f>
        <v>94.912280701754383</v>
      </c>
      <c r="S3775" s="9" t="str">
        <f>LEFT(P3775, SEARCH("/",P3775,1)-1)</f>
        <v>theater</v>
      </c>
      <c r="T3775" s="9" t="str">
        <f>RIGHT(P3775,LEN(P3775)-SEARCH("/",P3775,1))</f>
        <v>musical</v>
      </c>
    </row>
    <row r="3776" spans="1:20" ht="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9">
        <f>(((I3776/60)/60/24)+DATE(1970,1,1)+(-5/24))</f>
        <v>42103.583969907406</v>
      </c>
      <c r="K3776">
        <v>1427223655</v>
      </c>
      <c r="L3776" s="19">
        <f>(((K3776/60)/60/24)+DATE(1970,1,1)+(-5/24))</f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5">
        <f>E3776/D3776</f>
        <v>1</v>
      </c>
      <c r="R3776" s="8">
        <f>E3776/N3776</f>
        <v>100</v>
      </c>
      <c r="S3776" s="9" t="str">
        <f>LEFT(P3776, SEARCH("/",P3776,1)-1)</f>
        <v>theater</v>
      </c>
      <c r="T3776" s="9" t="str">
        <f>RIGHT(P3776,LEN(P3776)-SEARCH("/",P3776,1))</f>
        <v>musical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9">
        <f>(((I3777/60)/60/24)+DATE(1970,1,1)+(-5/24))</f>
        <v>42102.958333333336</v>
      </c>
      <c r="K3777">
        <v>1426199843</v>
      </c>
      <c r="L3777" s="19">
        <f>(((K3777/60)/60/24)+DATE(1970,1,1)+(-5/24))</f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5">
        <f>E3777/D3777</f>
        <v>1.0024999999999999</v>
      </c>
      <c r="R3777" s="8">
        <f>E3777/N3777</f>
        <v>143.21428571428572</v>
      </c>
      <c r="S3777" s="9" t="str">
        <f>LEFT(P3777, SEARCH("/",P3777,1)-1)</f>
        <v>theater</v>
      </c>
      <c r="T3777" s="9" t="str">
        <f>RIGHT(P3777,LEN(P3777)-SEARCH("/",P3777,1))</f>
        <v>musical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9">
        <f>(((I3778/60)/60/24)+DATE(1970,1,1)+(-5/24))</f>
        <v>41851.833333333328</v>
      </c>
      <c r="K3778">
        <v>1403599778</v>
      </c>
      <c r="L3778" s="19">
        <f>(((K3778/60)/60/24)+DATE(1970,1,1)+(-5/24))</f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5">
        <f>E3778/D3778</f>
        <v>1.0671250000000001</v>
      </c>
      <c r="R3778" s="8">
        <f>E3778/N3778</f>
        <v>90.819148936170208</v>
      </c>
      <c r="S3778" s="9" t="str">
        <f>LEFT(P3778, SEARCH("/",P3778,1)-1)</f>
        <v>theater</v>
      </c>
      <c r="T3778" s="9" t="str">
        <f>RIGHT(P3778,LEN(P3778)-SEARCH("/",P3778,1))</f>
        <v>musical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9">
        <f>(((I3779/60)/60/24)+DATE(1970,1,1)+(-5/24))</f>
        <v>41908.958333333328</v>
      </c>
      <c r="K3779">
        <v>1409884821</v>
      </c>
      <c r="L3779" s="19">
        <f>(((K3779/60)/60/24)+DATE(1970,1,1)+(-5/24))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5">
        <f>E3779/D3779</f>
        <v>1.4319999999999999</v>
      </c>
      <c r="R3779" s="8">
        <f>E3779/N3779</f>
        <v>48.542372881355931</v>
      </c>
      <c r="S3779" s="9" t="str">
        <f>LEFT(P3779, SEARCH("/",P3779,1)-1)</f>
        <v>theater</v>
      </c>
      <c r="T3779" s="9" t="str">
        <f>RIGHT(P3779,LEN(P3779)-SEARCH("/",P3779,1))</f>
        <v>musical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9">
        <f>(((I3780/60)/60/24)+DATE(1970,1,1)+(-5/24))</f>
        <v>42049.610879629625</v>
      </c>
      <c r="K3780">
        <v>1418758780</v>
      </c>
      <c r="L3780" s="19">
        <f>(((K3780/60)/60/24)+DATE(1970,1,1)+(-5/24))</f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5">
        <f>E3780/D3780</f>
        <v>1.0504166666666668</v>
      </c>
      <c r="R3780" s="8">
        <f>E3780/N3780</f>
        <v>70.027777777777771</v>
      </c>
      <c r="S3780" s="9" t="str">
        <f>LEFT(P3780, SEARCH("/",P3780,1)-1)</f>
        <v>theater</v>
      </c>
      <c r="T3780" s="9" t="str">
        <f>RIGHT(P3780,LEN(P3780)-SEARCH("/",P3780,1))</f>
        <v>musical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9">
        <f>(((I3781/60)/60/24)+DATE(1970,1,1)+(-5/24))</f>
        <v>42455.48541666667</v>
      </c>
      <c r="K3781">
        <v>1456421940</v>
      </c>
      <c r="L3781" s="19">
        <f>(((K3781/60)/60/24)+DATE(1970,1,1)+(-5/24))</f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5">
        <f>E3781/D3781</f>
        <v>1.0398000000000001</v>
      </c>
      <c r="R3781" s="8">
        <f>E3781/N3781</f>
        <v>135.62608695652173</v>
      </c>
      <c r="S3781" s="9" t="str">
        <f>LEFT(P3781, SEARCH("/",P3781,1)-1)</f>
        <v>theater</v>
      </c>
      <c r="T3781" s="9" t="str">
        <f>RIGHT(P3781,LEN(P3781)-SEARCH("/",P3781,1))</f>
        <v>musical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9">
        <f>(((I3782/60)/60/24)+DATE(1970,1,1)+(-5/24))</f>
        <v>42198.629166666658</v>
      </c>
      <c r="K3782">
        <v>1433999785</v>
      </c>
      <c r="L3782" s="19">
        <f>(((K3782/60)/60/24)+DATE(1970,1,1)+(-5/24))</f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5">
        <f>E3782/D3782</f>
        <v>1.2</v>
      </c>
      <c r="R3782" s="8">
        <f>E3782/N3782</f>
        <v>100</v>
      </c>
      <c r="S3782" s="9" t="str">
        <f>LEFT(P3782, SEARCH("/",P3782,1)-1)</f>
        <v>theater</v>
      </c>
      <c r="T3782" s="9" t="str">
        <f>RIGHT(P3782,LEN(P3782)-SEARCH("/",P3782,1))</f>
        <v>musical</v>
      </c>
    </row>
    <row r="3783" spans="1:20" ht="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9">
        <f>(((I3783/60)/60/24)+DATE(1970,1,1)+(-5/24))</f>
        <v>41890.674594907403</v>
      </c>
      <c r="K3783">
        <v>1408050685</v>
      </c>
      <c r="L3783" s="19">
        <f>(((K3783/60)/60/24)+DATE(1970,1,1)+(-5/24))</f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5">
        <f>E3783/D3783</f>
        <v>1.0966666666666667</v>
      </c>
      <c r="R3783" s="8">
        <f>E3783/N3783</f>
        <v>94.90384615384616</v>
      </c>
      <c r="S3783" s="9" t="str">
        <f>LEFT(P3783, SEARCH("/",P3783,1)-1)</f>
        <v>theater</v>
      </c>
      <c r="T3783" s="9" t="str">
        <f>RIGHT(P3783,LEN(P3783)-SEARCH("/",P3783,1))</f>
        <v>musical</v>
      </c>
    </row>
    <row r="3784" spans="1:20" ht="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9">
        <f>(((I3784/60)/60/24)+DATE(1970,1,1)+(-5/24))</f>
        <v>42575.749999999993</v>
      </c>
      <c r="K3784">
        <v>1466887297</v>
      </c>
      <c r="L3784" s="19">
        <f>(((K3784/60)/60/24)+DATE(1970,1,1)+(-5/24))</f>
        <v>42546.653900462967</v>
      </c>
      <c r="M3784" t="b">
        <v>0</v>
      </c>
      <c r="N3784">
        <v>27</v>
      </c>
      <c r="O3784" t="b">
        <v>1</v>
      </c>
      <c r="P3784" t="s">
        <v>8305</v>
      </c>
      <c r="Q3784" s="5">
        <f>E3784/D3784</f>
        <v>1.0175000000000001</v>
      </c>
      <c r="R3784" s="8">
        <f>E3784/N3784</f>
        <v>75.370370370370367</v>
      </c>
      <c r="S3784" s="9" t="str">
        <f>LEFT(P3784, SEARCH("/",P3784,1)-1)</f>
        <v>theater</v>
      </c>
      <c r="T3784" s="9" t="str">
        <f>RIGHT(P3784,LEN(P3784)-SEARCH("/",P3784,1))</f>
        <v>musical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9">
        <f>(((I3785/60)/60/24)+DATE(1970,1,1)+(-5/24))</f>
        <v>42444.458333333336</v>
      </c>
      <c r="K3785">
        <v>1455938520</v>
      </c>
      <c r="L3785" s="19">
        <f>(((K3785/60)/60/24)+DATE(1970,1,1)+(-5/24))</f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5">
        <f>E3785/D3785</f>
        <v>1.2891666666666666</v>
      </c>
      <c r="R3785" s="8">
        <f>E3785/N3785</f>
        <v>64.458333333333329</v>
      </c>
      <c r="S3785" s="9" t="str">
        <f>LEFT(P3785, SEARCH("/",P3785,1)-1)</f>
        <v>theater</v>
      </c>
      <c r="T3785" s="9" t="str">
        <f>RIGHT(P3785,LEN(P3785)-SEARCH("/",P3785,1))</f>
        <v>musical</v>
      </c>
    </row>
    <row r="3786" spans="1:20" ht="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9">
        <f>(((I3786/60)/60/24)+DATE(1970,1,1)+(-5/24))</f>
        <v>42561.772361111107</v>
      </c>
      <c r="K3786">
        <v>1465601532</v>
      </c>
      <c r="L3786" s="19">
        <f>(((K3786/60)/60/24)+DATE(1970,1,1)+(-5/24))</f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5">
        <f>E3786/D3786</f>
        <v>1.1499999999999999</v>
      </c>
      <c r="R3786" s="8">
        <f>E3786/N3786</f>
        <v>115</v>
      </c>
      <c r="S3786" s="9" t="str">
        <f>LEFT(P3786, SEARCH("/",P3786,1)-1)</f>
        <v>theater</v>
      </c>
      <c r="T3786" s="9" t="str">
        <f>RIGHT(P3786,LEN(P3786)-SEARCH("/",P3786,1))</f>
        <v>musical</v>
      </c>
    </row>
    <row r="3787" spans="1:20" ht="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9">
        <f>(((I3787/60)/60/24)+DATE(1970,1,1)+(-5/24))</f>
        <v>42584.210416666661</v>
      </c>
      <c r="K3787">
        <v>1467040769</v>
      </c>
      <c r="L3787" s="19">
        <f>(((K3787/60)/60/24)+DATE(1970,1,1)+(-5/24))</f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5">
        <f>E3787/D3787</f>
        <v>1.5075000000000001</v>
      </c>
      <c r="R3787" s="8">
        <f>E3787/N3787</f>
        <v>100.5</v>
      </c>
      <c r="S3787" s="9" t="str">
        <f>LEFT(P3787, SEARCH("/",P3787,1)-1)</f>
        <v>theater</v>
      </c>
      <c r="T3787" s="9" t="str">
        <f>RIGHT(P3787,LEN(P3787)-SEARCH("/",P3787,1))</f>
        <v>musical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9">
        <f>(((I3788/60)/60/24)+DATE(1970,1,1)+(-5/24))</f>
        <v>42516.829571759255</v>
      </c>
      <c r="K3788">
        <v>1461718475</v>
      </c>
      <c r="L3788" s="19">
        <f>(((K3788/60)/60/24)+DATE(1970,1,1)+(-5/24))</f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5">
        <f>E3788/D3788</f>
        <v>1.1096666666666666</v>
      </c>
      <c r="R3788" s="8">
        <f>E3788/N3788</f>
        <v>93.774647887323937</v>
      </c>
      <c r="S3788" s="9" t="str">
        <f>LEFT(P3788, SEARCH("/",P3788,1)-1)</f>
        <v>theater</v>
      </c>
      <c r="T3788" s="9" t="str">
        <f>RIGHT(P3788,LEN(P3788)-SEARCH("/",P3788,1))</f>
        <v>musical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9">
        <f>(((I3789/60)/60/24)+DATE(1970,1,1)+(-5/24))</f>
        <v>42195.957638888889</v>
      </c>
      <c r="K3789">
        <v>1434113406</v>
      </c>
      <c r="L3789" s="19">
        <f>(((K3789/60)/60/24)+DATE(1970,1,1)+(-5/24))</f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5">
        <f>E3789/D3789</f>
        <v>1.0028571428571429</v>
      </c>
      <c r="R3789" s="8">
        <f>E3789/N3789</f>
        <v>35.1</v>
      </c>
      <c r="S3789" s="9" t="str">
        <f>LEFT(P3789, SEARCH("/",P3789,1)-1)</f>
        <v>theater</v>
      </c>
      <c r="T3789" s="9" t="str">
        <f>RIGHT(P3789,LEN(P3789)-SEARCH("/",P3789,1))</f>
        <v>musical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9">
        <f>(((I3790/60)/60/24)+DATE(1970,1,1)+(-5/24))</f>
        <v>42361.470833333333</v>
      </c>
      <c r="K3790">
        <v>1448469719</v>
      </c>
      <c r="L3790" s="19">
        <f>(((K3790/60)/60/24)+DATE(1970,1,1)+(-5/24))</f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5">
        <f>E3790/D3790</f>
        <v>6.6666666666666671E-3</v>
      </c>
      <c r="R3790" s="8">
        <f>E3790/N3790</f>
        <v>500</v>
      </c>
      <c r="S3790" s="9" t="str">
        <f>LEFT(P3790, SEARCH("/",P3790,1)-1)</f>
        <v>theater</v>
      </c>
      <c r="T3790" s="9" t="str">
        <f>RIGHT(P3790,LEN(P3790)-SEARCH("/",P3790,1))</f>
        <v>musical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9">
        <f>(((I3791/60)/60/24)+DATE(1970,1,1)+(-5/24))</f>
        <v>42170.590486111112</v>
      </c>
      <c r="K3791">
        <v>1431630618</v>
      </c>
      <c r="L3791" s="19">
        <f>(((K3791/60)/60/24)+DATE(1970,1,1)+(-5/24))</f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5">
        <f>E3791/D3791</f>
        <v>3.267605633802817E-2</v>
      </c>
      <c r="R3791" s="8">
        <f>E3791/N3791</f>
        <v>29</v>
      </c>
      <c r="S3791" s="9" t="str">
        <f>LEFT(P3791, SEARCH("/",P3791,1)-1)</f>
        <v>theater</v>
      </c>
      <c r="T3791" s="9" t="str">
        <f>RIGHT(P3791,LEN(P3791)-SEARCH("/",P3791,1))</f>
        <v>musical</v>
      </c>
    </row>
    <row r="3792" spans="1:20" ht="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9">
        <f>(((I3792/60)/60/24)+DATE(1970,1,1)+(-5/24))</f>
        <v>42696.5002662037</v>
      </c>
      <c r="K3792">
        <v>1477238423</v>
      </c>
      <c r="L3792" s="19">
        <f>(((K3792/60)/60/24)+DATE(1970,1,1)+(-5/24))</f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5">
        <f>E3792/D3792</f>
        <v>0</v>
      </c>
      <c r="R3792" s="8" t="e">
        <f>E3792/N3792</f>
        <v>#DIV/0!</v>
      </c>
      <c r="S3792" s="9" t="str">
        <f>LEFT(P3792, SEARCH("/",P3792,1)-1)</f>
        <v>theater</v>
      </c>
      <c r="T3792" s="9" t="str">
        <f>RIGHT(P3792,LEN(P3792)-SEARCH("/",P3792,1))</f>
        <v>musical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9">
        <f>(((I3793/60)/60/24)+DATE(1970,1,1)+(-5/24))</f>
        <v>41826.4837037037</v>
      </c>
      <c r="K3793">
        <v>1399480592</v>
      </c>
      <c r="L3793" s="19">
        <f>(((K3793/60)/60/24)+DATE(1970,1,1)+(-5/24))</f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5">
        <f>E3793/D3793</f>
        <v>0</v>
      </c>
      <c r="R3793" s="8" t="e">
        <f>E3793/N3793</f>
        <v>#DIV/0!</v>
      </c>
      <c r="S3793" s="9" t="str">
        <f>LEFT(P3793, SEARCH("/",P3793,1)-1)</f>
        <v>theater</v>
      </c>
      <c r="T3793" s="9" t="str">
        <f>RIGHT(P3793,LEN(P3793)-SEARCH("/",P3793,1))</f>
        <v>musical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9">
        <f>(((I3794/60)/60/24)+DATE(1970,1,1)+(-5/24))</f>
        <v>42200.238680555551</v>
      </c>
      <c r="K3794">
        <v>1434365022</v>
      </c>
      <c r="L3794" s="19">
        <f>(((K3794/60)/60/24)+DATE(1970,1,1)+(-5/24))</f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5">
        <f>E3794/D3794</f>
        <v>2.8E-3</v>
      </c>
      <c r="R3794" s="8">
        <f>E3794/N3794</f>
        <v>17.5</v>
      </c>
      <c r="S3794" s="9" t="str">
        <f>LEFT(P3794, SEARCH("/",P3794,1)-1)</f>
        <v>theater</v>
      </c>
      <c r="T3794" s="9" t="str">
        <f>RIGHT(P3794,LEN(P3794)-SEARCH("/",P3794,1))</f>
        <v>musical</v>
      </c>
    </row>
    <row r="3795" spans="1:20" ht="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9">
        <f>(((I3795/60)/60/24)+DATE(1970,1,1)+(-5/24))</f>
        <v>41989.73065972222</v>
      </c>
      <c r="K3795">
        <v>1416954729</v>
      </c>
      <c r="L3795" s="19">
        <f>(((K3795/60)/60/24)+DATE(1970,1,1)+(-5/24))</f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5">
        <f>E3795/D3795</f>
        <v>0.59657142857142853</v>
      </c>
      <c r="R3795" s="8">
        <f>E3795/N3795</f>
        <v>174</v>
      </c>
      <c r="S3795" s="9" t="str">
        <f>LEFT(P3795, SEARCH("/",P3795,1)-1)</f>
        <v>theater</v>
      </c>
      <c r="T3795" s="9" t="str">
        <f>RIGHT(P3795,LEN(P3795)-SEARCH("/",P3795,1))</f>
        <v>musical</v>
      </c>
    </row>
    <row r="3796" spans="1:20" ht="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9">
        <f>(((I3796/60)/60/24)+DATE(1970,1,1)+(-5/24))</f>
        <v>42162.372152777774</v>
      </c>
      <c r="K3796">
        <v>1431093354</v>
      </c>
      <c r="L3796" s="19">
        <f>(((K3796/60)/60/24)+DATE(1970,1,1)+(-5/24))</f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5">
        <f>E3796/D3796</f>
        <v>0.01</v>
      </c>
      <c r="R3796" s="8">
        <f>E3796/N3796</f>
        <v>50</v>
      </c>
      <c r="S3796" s="9" t="str">
        <f>LEFT(P3796, SEARCH("/",P3796,1)-1)</f>
        <v>theater</v>
      </c>
      <c r="T3796" s="9" t="str">
        <f>RIGHT(P3796,LEN(P3796)-SEARCH("/",P3796,1))</f>
        <v>musical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9">
        <f>(((I3797/60)/60/24)+DATE(1970,1,1)+(-5/24))</f>
        <v>42244.729166666664</v>
      </c>
      <c r="K3797">
        <v>1437042490</v>
      </c>
      <c r="L3797" s="19">
        <f>(((K3797/60)/60/24)+DATE(1970,1,1)+(-5/24))</f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5">
        <f>E3797/D3797</f>
        <v>1.6666666666666666E-2</v>
      </c>
      <c r="R3797" s="8">
        <f>E3797/N3797</f>
        <v>5</v>
      </c>
      <c r="S3797" s="9" t="str">
        <f>LEFT(P3797, SEARCH("/",P3797,1)-1)</f>
        <v>theater</v>
      </c>
      <c r="T3797" s="9" t="str">
        <f>RIGHT(P3797,LEN(P3797)-SEARCH("/",P3797,1))</f>
        <v>musical</v>
      </c>
    </row>
    <row r="3798" spans="1:20" ht="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9">
        <f>(((I3798/60)/60/24)+DATE(1970,1,1)+(-5/24))</f>
        <v>42748.821250000001</v>
      </c>
      <c r="K3798">
        <v>1479170556</v>
      </c>
      <c r="L3798" s="19">
        <f>(((K3798/60)/60/24)+DATE(1970,1,1)+(-5/24))</f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5">
        <f>E3798/D3798</f>
        <v>4.4444444444444447E-5</v>
      </c>
      <c r="R3798" s="8">
        <f>E3798/N3798</f>
        <v>1</v>
      </c>
      <c r="S3798" s="9" t="str">
        <f>LEFT(P3798, SEARCH("/",P3798,1)-1)</f>
        <v>theater</v>
      </c>
      <c r="T3798" s="9" t="str">
        <f>RIGHT(P3798,LEN(P3798)-SEARCH("/",P3798,1))</f>
        <v>musical</v>
      </c>
    </row>
    <row r="3799" spans="1:20" ht="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9">
        <f>(((I3799/60)/60/24)+DATE(1970,1,1)+(-5/24))</f>
        <v>42114.673206018517</v>
      </c>
      <c r="K3799">
        <v>1426972165</v>
      </c>
      <c r="L3799" s="19">
        <f>(((K3799/60)/60/24)+DATE(1970,1,1)+(-5/24))</f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5">
        <f>E3799/D3799</f>
        <v>0.89666666666666661</v>
      </c>
      <c r="R3799" s="8">
        <f>E3799/N3799</f>
        <v>145.40540540540542</v>
      </c>
      <c r="S3799" s="9" t="str">
        <f>LEFT(P3799, SEARCH("/",P3799,1)-1)</f>
        <v>theater</v>
      </c>
      <c r="T3799" s="9" t="str">
        <f>RIGHT(P3799,LEN(P3799)-SEARCH("/",P3799,1))</f>
        <v>musical</v>
      </c>
    </row>
    <row r="3800" spans="1:20" ht="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9">
        <f>(((I3800/60)/60/24)+DATE(1970,1,1)+(-5/24))</f>
        <v>41861.514444444445</v>
      </c>
      <c r="K3800">
        <v>1405099248</v>
      </c>
      <c r="L3800" s="19">
        <f>(((K3800/60)/60/24)+DATE(1970,1,1)+(-5/24))</f>
        <v>41831.514444444445</v>
      </c>
      <c r="M3800" t="b">
        <v>0</v>
      </c>
      <c r="N3800">
        <v>5</v>
      </c>
      <c r="O3800" t="b">
        <v>0</v>
      </c>
      <c r="P3800" t="s">
        <v>8305</v>
      </c>
      <c r="Q3800" s="5">
        <f>E3800/D3800</f>
        <v>1.4642857142857143E-2</v>
      </c>
      <c r="R3800" s="8">
        <f>E3800/N3800</f>
        <v>205</v>
      </c>
      <c r="S3800" s="9" t="str">
        <f>LEFT(P3800, SEARCH("/",P3800,1)-1)</f>
        <v>theater</v>
      </c>
      <c r="T3800" s="9" t="str">
        <f>RIGHT(P3800,LEN(P3800)-SEARCH("/",P3800,1))</f>
        <v>musical</v>
      </c>
    </row>
    <row r="3801" spans="1:20" ht="30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9">
        <f>(((I3801/60)/60/24)+DATE(1970,1,1)+(-5/24))</f>
        <v>42440.722719907404</v>
      </c>
      <c r="K3801">
        <v>1455142843</v>
      </c>
      <c r="L3801" s="19">
        <f>(((K3801/60)/60/24)+DATE(1970,1,1)+(-5/24))</f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5">
        <f>E3801/D3801</f>
        <v>4.02E-2</v>
      </c>
      <c r="R3801" s="8">
        <f>E3801/N3801</f>
        <v>100.5</v>
      </c>
      <c r="S3801" s="9" t="str">
        <f>LEFT(P3801, SEARCH("/",P3801,1)-1)</f>
        <v>theater</v>
      </c>
      <c r="T3801" s="9" t="str">
        <f>RIGHT(P3801,LEN(P3801)-SEARCH("/",P3801,1))</f>
        <v>musical</v>
      </c>
    </row>
    <row r="3802" spans="1:20" ht="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9">
        <f>(((I3802/60)/60/24)+DATE(1970,1,1)+(-5/24))</f>
        <v>42014.999305555553</v>
      </c>
      <c r="K3802">
        <v>1418146883</v>
      </c>
      <c r="L3802" s="19">
        <f>(((K3802/60)/60/24)+DATE(1970,1,1)+(-5/24))</f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5">
        <f>E3802/D3802</f>
        <v>4.0045454545454544E-2</v>
      </c>
      <c r="R3802" s="8">
        <f>E3802/N3802</f>
        <v>55.0625</v>
      </c>
      <c r="S3802" s="9" t="str">
        <f>LEFT(P3802, SEARCH("/",P3802,1)-1)</f>
        <v>theater</v>
      </c>
      <c r="T3802" s="9" t="str">
        <f>RIGHT(P3802,LEN(P3802)-SEARCH("/",P3802,1))</f>
        <v>musical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9">
        <f>(((I3803/60)/60/24)+DATE(1970,1,1)+(-5/24))</f>
        <v>42006.467777777776</v>
      </c>
      <c r="K3803">
        <v>1417536816</v>
      </c>
      <c r="L3803" s="19">
        <f>(((K3803/60)/60/24)+DATE(1970,1,1)+(-5/24))</f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5">
        <f>E3803/D3803</f>
        <v>8.5199999999999998E-2</v>
      </c>
      <c r="R3803" s="8">
        <f>E3803/N3803</f>
        <v>47.333333333333336</v>
      </c>
      <c r="S3803" s="9" t="str">
        <f>LEFT(P3803, SEARCH("/",P3803,1)-1)</f>
        <v>theater</v>
      </c>
      <c r="T3803" s="9" t="str">
        <f>RIGHT(P3803,LEN(P3803)-SEARCH("/",P3803,1))</f>
        <v>musical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9">
        <f>(((I3804/60)/60/24)+DATE(1970,1,1)+(-5/24))</f>
        <v>42298.917893518512</v>
      </c>
      <c r="K3804">
        <v>1442890906</v>
      </c>
      <c r="L3804" s="19">
        <f>(((K3804/60)/60/24)+DATE(1970,1,1)+(-5/24))</f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5">
        <f>E3804/D3804</f>
        <v>0</v>
      </c>
      <c r="R3804" s="8" t="e">
        <f>E3804/N3804</f>
        <v>#DIV/0!</v>
      </c>
      <c r="S3804" s="9" t="str">
        <f>LEFT(P3804, SEARCH("/",P3804,1)-1)</f>
        <v>theater</v>
      </c>
      <c r="T3804" s="9" t="str">
        <f>RIGHT(P3804,LEN(P3804)-SEARCH("/",P3804,1))</f>
        <v>musical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9">
        <f>(((I3805/60)/60/24)+DATE(1970,1,1)+(-5/24))</f>
        <v>42433.763518518514</v>
      </c>
      <c r="K3805">
        <v>1454541568</v>
      </c>
      <c r="L3805" s="19">
        <f>(((K3805/60)/60/24)+DATE(1970,1,1)+(-5/24))</f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5">
        <f>E3805/D3805</f>
        <v>0.19650000000000001</v>
      </c>
      <c r="R3805" s="8">
        <f>E3805/N3805</f>
        <v>58.95</v>
      </c>
      <c r="S3805" s="9" t="str">
        <f>LEFT(P3805, SEARCH("/",P3805,1)-1)</f>
        <v>theater</v>
      </c>
      <c r="T3805" s="9" t="str">
        <f>RIGHT(P3805,LEN(P3805)-SEARCH("/",P3805,1))</f>
        <v>musical</v>
      </c>
    </row>
    <row r="3806" spans="1:20" ht="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9">
        <f>(((I3806/60)/60/24)+DATE(1970,1,1)+(-5/24))</f>
        <v>42582.083333333336</v>
      </c>
      <c r="K3806">
        <v>1465172024</v>
      </c>
      <c r="L3806" s="19">
        <f>(((K3806/60)/60/24)+DATE(1970,1,1)+(-5/24))</f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5">
        <f>E3806/D3806</f>
        <v>0</v>
      </c>
      <c r="R3806" s="8" t="e">
        <f>E3806/N3806</f>
        <v>#DIV/0!</v>
      </c>
      <c r="S3806" s="9" t="str">
        <f>LEFT(P3806, SEARCH("/",P3806,1)-1)</f>
        <v>theater</v>
      </c>
      <c r="T3806" s="9" t="str">
        <f>RIGHT(P3806,LEN(P3806)-SEARCH("/",P3806,1))</f>
        <v>musical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9">
        <f>(((I3807/60)/60/24)+DATE(1970,1,1)+(-5/24))</f>
        <v>41909.678703703699</v>
      </c>
      <c r="K3807">
        <v>1406668640</v>
      </c>
      <c r="L3807" s="19">
        <f>(((K3807/60)/60/24)+DATE(1970,1,1)+(-5/24))</f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5">
        <f>E3807/D3807</f>
        <v>2.0000000000000002E-5</v>
      </c>
      <c r="R3807" s="8">
        <f>E3807/N3807</f>
        <v>1.5</v>
      </c>
      <c r="S3807" s="9" t="str">
        <f>LEFT(P3807, SEARCH("/",P3807,1)-1)</f>
        <v>theater</v>
      </c>
      <c r="T3807" s="9" t="str">
        <f>RIGHT(P3807,LEN(P3807)-SEARCH("/",P3807,1))</f>
        <v>musical</v>
      </c>
    </row>
    <row r="3808" spans="1:20" ht="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9">
        <f>(((I3808/60)/60/24)+DATE(1970,1,1)+(-5/24))</f>
        <v>41819.050706018512</v>
      </c>
      <c r="K3808">
        <v>1402294381</v>
      </c>
      <c r="L3808" s="19">
        <f>(((K3808/60)/60/24)+DATE(1970,1,1)+(-5/24))</f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5">
        <f>E3808/D3808</f>
        <v>6.6666666666666664E-4</v>
      </c>
      <c r="R3808" s="8">
        <f>E3808/N3808</f>
        <v>5</v>
      </c>
      <c r="S3808" s="9" t="str">
        <f>LEFT(P3808, SEARCH("/",P3808,1)-1)</f>
        <v>theater</v>
      </c>
      <c r="T3808" s="9" t="str">
        <f>RIGHT(P3808,LEN(P3808)-SEARCH("/",P3808,1))</f>
        <v>musical</v>
      </c>
    </row>
    <row r="3809" spans="1:20" ht="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9">
        <f>(((I3809/60)/60/24)+DATE(1970,1,1)+(-5/24))</f>
        <v>42097.700682870367</v>
      </c>
      <c r="K3809">
        <v>1427492939</v>
      </c>
      <c r="L3809" s="19">
        <f>(((K3809/60)/60/24)+DATE(1970,1,1)+(-5/24))</f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5">
        <f>E3809/D3809</f>
        <v>0.30333333333333334</v>
      </c>
      <c r="R3809" s="8">
        <f>E3809/N3809</f>
        <v>50.555555555555557</v>
      </c>
      <c r="S3809" s="9" t="str">
        <f>LEFT(P3809, SEARCH("/",P3809,1)-1)</f>
        <v>theater</v>
      </c>
      <c r="T3809" s="9" t="str">
        <f>RIGHT(P3809,LEN(P3809)-SEARCH("/",P3809,1))</f>
        <v>musical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9">
        <f>(((I3810/60)/60/24)+DATE(1970,1,1)+(-5/24))</f>
        <v>42119.203923611109</v>
      </c>
      <c r="K3810">
        <v>1424775219</v>
      </c>
      <c r="L3810" s="19">
        <f>(((K3810/60)/60/24)+DATE(1970,1,1)+(-5/24))</f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5">
        <f>E3810/D3810</f>
        <v>1</v>
      </c>
      <c r="R3810" s="8">
        <f>E3810/N3810</f>
        <v>41.666666666666664</v>
      </c>
      <c r="S3810" s="9" t="str">
        <f>LEFT(P3810, SEARCH("/",P3810,1)-1)</f>
        <v>theater</v>
      </c>
      <c r="T3810" s="9" t="str">
        <f>RIGHT(P3810,LEN(P3810)-SEARCH("/",P3810,1))</f>
        <v>plays</v>
      </c>
    </row>
    <row r="3811" spans="1:20" ht="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9">
        <f>(((I3811/60)/60/24)+DATE(1970,1,1)+(-5/24))</f>
        <v>41850.75</v>
      </c>
      <c r="K3811">
        <v>1402403907</v>
      </c>
      <c r="L3811" s="19">
        <f>(((K3811/60)/60/24)+DATE(1970,1,1)+(-5/24))</f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5">
        <f>E3811/D3811</f>
        <v>1.0125</v>
      </c>
      <c r="R3811" s="8">
        <f>E3811/N3811</f>
        <v>53.289473684210527</v>
      </c>
      <c r="S3811" s="9" t="str">
        <f>LEFT(P3811, SEARCH("/",P3811,1)-1)</f>
        <v>theater</v>
      </c>
      <c r="T3811" s="9" t="str">
        <f>RIGHT(P3811,LEN(P3811)-SEARCH("/",P3811,1))</f>
        <v>plays</v>
      </c>
    </row>
    <row r="3812" spans="1:20" ht="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9">
        <f>(((I3812/60)/60/24)+DATE(1970,1,1)+(-5/24))</f>
        <v>42084.599050925921</v>
      </c>
      <c r="K3812">
        <v>1424377358</v>
      </c>
      <c r="L3812" s="19">
        <f>(((K3812/60)/60/24)+DATE(1970,1,1)+(-5/24))</f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5">
        <f>E3812/D3812</f>
        <v>1.2173333333333334</v>
      </c>
      <c r="R3812" s="8">
        <f>E3812/N3812</f>
        <v>70.230769230769226</v>
      </c>
      <c r="S3812" s="9" t="str">
        <f>LEFT(P3812, SEARCH("/",P3812,1)-1)</f>
        <v>theater</v>
      </c>
      <c r="T3812" s="9" t="str">
        <f>RIGHT(P3812,LEN(P3812)-SEARCH("/",P3812,1))</f>
        <v>plays</v>
      </c>
    </row>
    <row r="3813" spans="1:20" ht="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9">
        <f>(((I3813/60)/60/24)+DATE(1970,1,1)+(-5/24))</f>
        <v>42521.249999999993</v>
      </c>
      <c r="K3813">
        <v>1461769373</v>
      </c>
      <c r="L3813" s="19">
        <f>(((K3813/60)/60/24)+DATE(1970,1,1)+(-5/24))</f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5">
        <f>E3813/D3813</f>
        <v>3.3</v>
      </c>
      <c r="R3813" s="8">
        <f>E3813/N3813</f>
        <v>43.421052631578945</v>
      </c>
      <c r="S3813" s="9" t="str">
        <f>LEFT(P3813, SEARCH("/",P3813,1)-1)</f>
        <v>theater</v>
      </c>
      <c r="T3813" s="9" t="str">
        <f>RIGHT(P3813,LEN(P3813)-SEARCH("/",P3813,1))</f>
        <v>plays</v>
      </c>
    </row>
    <row r="3814" spans="1:20" ht="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9">
        <f>(((I3814/60)/60/24)+DATE(1970,1,1)+(-5/24))</f>
        <v>42155.957638888889</v>
      </c>
      <c r="K3814">
        <v>1429120908</v>
      </c>
      <c r="L3814" s="19">
        <f>(((K3814/60)/60/24)+DATE(1970,1,1)+(-5/24))</f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5">
        <f>E3814/D3814</f>
        <v>1.0954999999999999</v>
      </c>
      <c r="R3814" s="8">
        <f>E3814/N3814</f>
        <v>199.18181818181819</v>
      </c>
      <c r="S3814" s="9" t="str">
        <f>LEFT(P3814, SEARCH("/",P3814,1)-1)</f>
        <v>theater</v>
      </c>
      <c r="T3814" s="9" t="str">
        <f>RIGHT(P3814,LEN(P3814)-SEARCH("/",P3814,1))</f>
        <v>plays</v>
      </c>
    </row>
    <row r="3815" spans="1:20" ht="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9">
        <f>(((I3815/60)/60/24)+DATE(1970,1,1)+(-5/24))</f>
        <v>42535.696527777771</v>
      </c>
      <c r="K3815">
        <v>1462603021</v>
      </c>
      <c r="L3815" s="19">
        <f>(((K3815/60)/60/24)+DATE(1970,1,1)+(-5/24))</f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5">
        <f>E3815/D3815</f>
        <v>1.0095190476190474</v>
      </c>
      <c r="R3815" s="8">
        <f>E3815/N3815</f>
        <v>78.518148148148143</v>
      </c>
      <c r="S3815" s="9" t="str">
        <f>LEFT(P3815, SEARCH("/",P3815,1)-1)</f>
        <v>theater</v>
      </c>
      <c r="T3815" s="9" t="str">
        <f>RIGHT(P3815,LEN(P3815)-SEARCH("/",P3815,1))</f>
        <v>plays</v>
      </c>
    </row>
    <row r="3816" spans="1:20" ht="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9">
        <f>(((I3816/60)/60/24)+DATE(1970,1,1)+(-5/24))</f>
        <v>42094.957638888889</v>
      </c>
      <c r="K3816">
        <v>1424727712</v>
      </c>
      <c r="L3816" s="19">
        <f>(((K3816/60)/60/24)+DATE(1970,1,1)+(-5/24))</f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5">
        <f>E3816/D3816</f>
        <v>1.4013333333333333</v>
      </c>
      <c r="R3816" s="8">
        <f>E3816/N3816</f>
        <v>61.823529411764703</v>
      </c>
      <c r="S3816" s="9" t="str">
        <f>LEFT(P3816, SEARCH("/",P3816,1)-1)</f>
        <v>theater</v>
      </c>
      <c r="T3816" s="9" t="str">
        <f>RIGHT(P3816,LEN(P3816)-SEARCH("/",P3816,1))</f>
        <v>plays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9">
        <f>(((I3817/60)/60/24)+DATE(1970,1,1)+(-5/24))</f>
        <v>42236.749999999993</v>
      </c>
      <c r="K3817">
        <v>1437545657</v>
      </c>
      <c r="L3817" s="19">
        <f>(((K3817/60)/60/24)+DATE(1970,1,1)+(-5/24))</f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5">
        <f>E3817/D3817</f>
        <v>1.0000100000000001</v>
      </c>
      <c r="R3817" s="8">
        <f>E3817/N3817</f>
        <v>50.000500000000002</v>
      </c>
      <c r="S3817" s="9" t="str">
        <f>LEFT(P3817, SEARCH("/",P3817,1)-1)</f>
        <v>theater</v>
      </c>
      <c r="T3817" s="9" t="str">
        <f>RIGHT(P3817,LEN(P3817)-SEARCH("/",P3817,1))</f>
        <v>plays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9">
        <f>(((I3818/60)/60/24)+DATE(1970,1,1)+(-5/24))</f>
        <v>41837.481747685182</v>
      </c>
      <c r="K3818">
        <v>1403022823</v>
      </c>
      <c r="L3818" s="19">
        <f>(((K3818/60)/60/24)+DATE(1970,1,1)+(-5/24))</f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5">
        <f>E3818/D3818</f>
        <v>1.19238</v>
      </c>
      <c r="R3818" s="8">
        <f>E3818/N3818</f>
        <v>48.339729729729726</v>
      </c>
      <c r="S3818" s="9" t="str">
        <f>LEFT(P3818, SEARCH("/",P3818,1)-1)</f>
        <v>theater</v>
      </c>
      <c r="T3818" s="9" t="str">
        <f>RIGHT(P3818,LEN(P3818)-SEARCH("/",P3818,1))</f>
        <v>plays</v>
      </c>
    </row>
    <row r="3819" spans="1:20" ht="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9">
        <f>(((I3819/60)/60/24)+DATE(1970,1,1)+(-5/24))</f>
        <v>42300.957638888889</v>
      </c>
      <c r="K3819">
        <v>1444236216</v>
      </c>
      <c r="L3819" s="19">
        <f>(((K3819/60)/60/24)+DATE(1970,1,1)+(-5/24))</f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5">
        <f>E3819/D3819</f>
        <v>1.0725</v>
      </c>
      <c r="R3819" s="8">
        <f>E3819/N3819</f>
        <v>107.25</v>
      </c>
      <c r="S3819" s="9" t="str">
        <f>LEFT(P3819, SEARCH("/",P3819,1)-1)</f>
        <v>theater</v>
      </c>
      <c r="T3819" s="9" t="str">
        <f>RIGHT(P3819,LEN(P3819)-SEARCH("/",P3819,1))</f>
        <v>plays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9">
        <f>(((I3820/60)/60/24)+DATE(1970,1,1)+(-5/24))</f>
        <v>42075.592384259253</v>
      </c>
      <c r="K3820">
        <v>1423599182</v>
      </c>
      <c r="L3820" s="19">
        <f>(((K3820/60)/60/24)+DATE(1970,1,1)+(-5/24))</f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5">
        <f>E3820/D3820</f>
        <v>2.2799999999999998</v>
      </c>
      <c r="R3820" s="8">
        <f>E3820/N3820</f>
        <v>57</v>
      </c>
      <c r="S3820" s="9" t="str">
        <f>LEFT(P3820, SEARCH("/",P3820,1)-1)</f>
        <v>theater</v>
      </c>
      <c r="T3820" s="9" t="str">
        <f>RIGHT(P3820,LEN(P3820)-SEARCH("/",P3820,1))</f>
        <v>plays</v>
      </c>
    </row>
    <row r="3821" spans="1:20" ht="30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9">
        <f>(((I3821/60)/60/24)+DATE(1970,1,1)+(-5/24))</f>
        <v>42202.668055555558</v>
      </c>
      <c r="K3821">
        <v>1435554104</v>
      </c>
      <c r="L3821" s="19">
        <f>(((K3821/60)/60/24)+DATE(1970,1,1)+(-5/24))</f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5">
        <f>E3821/D3821</f>
        <v>1.0640000000000001</v>
      </c>
      <c r="R3821" s="8">
        <f>E3821/N3821</f>
        <v>40.92307692307692</v>
      </c>
      <c r="S3821" s="9" t="str">
        <f>LEFT(P3821, SEARCH("/",P3821,1)-1)</f>
        <v>theater</v>
      </c>
      <c r="T3821" s="9" t="str">
        <f>RIGHT(P3821,LEN(P3821)-SEARCH("/",P3821,1))</f>
        <v>plays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9">
        <f>(((I3822/60)/60/24)+DATE(1970,1,1)+(-5/24))</f>
        <v>42190.443483796298</v>
      </c>
      <c r="K3822">
        <v>1433518717</v>
      </c>
      <c r="L3822" s="19">
        <f>(((K3822/60)/60/24)+DATE(1970,1,1)+(-5/24))</f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5">
        <f>E3822/D3822</f>
        <v>1.4333333333333333</v>
      </c>
      <c r="R3822" s="8">
        <f>E3822/N3822</f>
        <v>21.5</v>
      </c>
      <c r="S3822" s="9" t="str">
        <f>LEFT(P3822, SEARCH("/",P3822,1)-1)</f>
        <v>theater</v>
      </c>
      <c r="T3822" s="9" t="str">
        <f>RIGHT(P3822,LEN(P3822)-SEARCH("/",P3822,1))</f>
        <v>plays</v>
      </c>
    </row>
    <row r="3823" spans="1:20" ht="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9">
        <f>(((I3823/60)/60/24)+DATE(1970,1,1)+(-5/24))</f>
        <v>42372.972303240742</v>
      </c>
      <c r="K3823">
        <v>1449116407</v>
      </c>
      <c r="L3823" s="19">
        <f>(((K3823/60)/60/24)+DATE(1970,1,1)+(-5/24))</f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5">
        <f>E3823/D3823</f>
        <v>1.0454285714285714</v>
      </c>
      <c r="R3823" s="8">
        <f>E3823/N3823</f>
        <v>79.543478260869563</v>
      </c>
      <c r="S3823" s="9" t="str">
        <f>LEFT(P3823, SEARCH("/",P3823,1)-1)</f>
        <v>theater</v>
      </c>
      <c r="T3823" s="9" t="str">
        <f>RIGHT(P3823,LEN(P3823)-SEARCH("/",P3823,1))</f>
        <v>plays</v>
      </c>
    </row>
    <row r="3824" spans="1:20" ht="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9">
        <f>(((I3824/60)/60/24)+DATE(1970,1,1)+(-5/24))</f>
        <v>42388.749305555553</v>
      </c>
      <c r="K3824">
        <v>1448136417</v>
      </c>
      <c r="L3824" s="19">
        <f>(((K3824/60)/60/24)+DATE(1970,1,1)+(-5/24))</f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5">
        <f>E3824/D3824</f>
        <v>1.1002000000000001</v>
      </c>
      <c r="R3824" s="8">
        <f>E3824/N3824</f>
        <v>72.381578947368425</v>
      </c>
      <c r="S3824" s="9" t="str">
        <f>LEFT(P3824, SEARCH("/",P3824,1)-1)</f>
        <v>theater</v>
      </c>
      <c r="T3824" s="9" t="str">
        <f>RIGHT(P3824,LEN(P3824)-SEARCH("/",P3824,1))</f>
        <v>plays</v>
      </c>
    </row>
    <row r="3825" spans="1:20" ht="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9">
        <f>(((I3825/60)/60/24)+DATE(1970,1,1)+(-5/24))</f>
        <v>42204.957638888889</v>
      </c>
      <c r="K3825">
        <v>1434405044</v>
      </c>
      <c r="L3825" s="19">
        <f>(((K3825/60)/60/24)+DATE(1970,1,1)+(-5/24))</f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5">
        <f>E3825/D3825</f>
        <v>1.06</v>
      </c>
      <c r="R3825" s="8">
        <f>E3825/N3825</f>
        <v>64.634146341463421</v>
      </c>
      <c r="S3825" s="9" t="str">
        <f>LEFT(P3825, SEARCH("/",P3825,1)-1)</f>
        <v>theater</v>
      </c>
      <c r="T3825" s="9" t="str">
        <f>RIGHT(P3825,LEN(P3825)-SEARCH("/",P3825,1))</f>
        <v>plays</v>
      </c>
    </row>
    <row r="3826" spans="1:20" ht="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9">
        <f>(((I3826/60)/60/24)+DATE(1970,1,1)+(-5/24))</f>
        <v>42583.361805555549</v>
      </c>
      <c r="K3826">
        <v>1469026903</v>
      </c>
      <c r="L3826" s="19">
        <f>(((K3826/60)/60/24)+DATE(1970,1,1)+(-5/24))</f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5">
        <f>E3826/D3826</f>
        <v>1.08</v>
      </c>
      <c r="R3826" s="8">
        <f>E3826/N3826</f>
        <v>38.571428571428569</v>
      </c>
      <c r="S3826" s="9" t="str">
        <f>LEFT(P3826, SEARCH("/",P3826,1)-1)</f>
        <v>theater</v>
      </c>
      <c r="T3826" s="9" t="str">
        <f>RIGHT(P3826,LEN(P3826)-SEARCH("/",P3826,1))</f>
        <v>plays</v>
      </c>
    </row>
    <row r="3827" spans="1:20" ht="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9">
        <f>(((I3827/60)/60/24)+DATE(1970,1,1)+(-5/24))</f>
        <v>42171.861273148148</v>
      </c>
      <c r="K3827">
        <v>1432690814</v>
      </c>
      <c r="L3827" s="19">
        <f>(((K3827/60)/60/24)+DATE(1970,1,1)+(-5/24))</f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5">
        <f>E3827/D3827</f>
        <v>1.0542</v>
      </c>
      <c r="R3827" s="8">
        <f>E3827/N3827</f>
        <v>107.57142857142857</v>
      </c>
      <c r="S3827" s="9" t="str">
        <f>LEFT(P3827, SEARCH("/",P3827,1)-1)</f>
        <v>theater</v>
      </c>
      <c r="T3827" s="9" t="str">
        <f>RIGHT(P3827,LEN(P3827)-SEARCH("/",P3827,1))</f>
        <v>plays</v>
      </c>
    </row>
    <row r="3828" spans="1:20" ht="30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9">
        <f>(((I3828/60)/60/24)+DATE(1970,1,1)+(-5/24))</f>
        <v>42131.215208333328</v>
      </c>
      <c r="K3828">
        <v>1428401394</v>
      </c>
      <c r="L3828" s="19">
        <f>(((K3828/60)/60/24)+DATE(1970,1,1)+(-5/24))</f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5">
        <f>E3828/D3828</f>
        <v>1.1916666666666667</v>
      </c>
      <c r="R3828" s="8">
        <f>E3828/N3828</f>
        <v>27.5</v>
      </c>
      <c r="S3828" s="9" t="str">
        <f>LEFT(P3828, SEARCH("/",P3828,1)-1)</f>
        <v>theater</v>
      </c>
      <c r="T3828" s="9" t="str">
        <f>RIGHT(P3828,LEN(P3828)-SEARCH("/",P3828,1))</f>
        <v>plays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9">
        <f>(((I3829/60)/60/24)+DATE(1970,1,1)+(-5/24))</f>
        <v>42089.791666666664</v>
      </c>
      <c r="K3829">
        <v>1422656201</v>
      </c>
      <c r="L3829" s="19">
        <f>(((K3829/60)/60/24)+DATE(1970,1,1)+(-5/24))</f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5">
        <f>E3829/D3829</f>
        <v>1.5266666666666666</v>
      </c>
      <c r="R3829" s="8">
        <f>E3829/N3829</f>
        <v>70.461538461538467</v>
      </c>
      <c r="S3829" s="9" t="str">
        <f>LEFT(P3829, SEARCH("/",P3829,1)-1)</f>
        <v>theater</v>
      </c>
      <c r="T3829" s="9" t="str">
        <f>RIGHT(P3829,LEN(P3829)-SEARCH("/",P3829,1))</f>
        <v>plays</v>
      </c>
    </row>
    <row r="3830" spans="1:20" ht="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9">
        <f>(((I3830/60)/60/24)+DATE(1970,1,1)+(-5/24))</f>
        <v>42004.360960648148</v>
      </c>
      <c r="K3830">
        <v>1414845587</v>
      </c>
      <c r="L3830" s="19">
        <f>(((K3830/60)/60/24)+DATE(1970,1,1)+(-5/24))</f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5">
        <f>E3830/D3830</f>
        <v>1</v>
      </c>
      <c r="R3830" s="8">
        <f>E3830/N3830</f>
        <v>178.57142857142858</v>
      </c>
      <c r="S3830" s="9" t="str">
        <f>LEFT(P3830, SEARCH("/",P3830,1)-1)</f>
        <v>theater</v>
      </c>
      <c r="T3830" s="9" t="str">
        <f>RIGHT(P3830,LEN(P3830)-SEARCH("/",P3830,1))</f>
        <v>plays</v>
      </c>
    </row>
    <row r="3831" spans="1:20" ht="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9">
        <f>(((I3831/60)/60/24)+DATE(1970,1,1)+(-5/24))</f>
        <v>42613.657071759262</v>
      </c>
      <c r="K3831">
        <v>1470948371</v>
      </c>
      <c r="L3831" s="19">
        <f>(((K3831/60)/60/24)+DATE(1970,1,1)+(-5/24))</f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5">
        <f>E3831/D3831</f>
        <v>1.002</v>
      </c>
      <c r="R3831" s="8">
        <f>E3831/N3831</f>
        <v>62.625</v>
      </c>
      <c r="S3831" s="9" t="str">
        <f>LEFT(P3831, SEARCH("/",P3831,1)-1)</f>
        <v>theater</v>
      </c>
      <c r="T3831" s="9" t="str">
        <f>RIGHT(P3831,LEN(P3831)-SEARCH("/",P3831,1))</f>
        <v>plays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9">
        <f>(((I3832/60)/60/24)+DATE(1970,1,1)+(-5/24))</f>
        <v>42517.532534722217</v>
      </c>
      <c r="K3832">
        <v>1463161611</v>
      </c>
      <c r="L3832" s="19">
        <f>(((K3832/60)/60/24)+DATE(1970,1,1)+(-5/24))</f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5">
        <f>E3832/D3832</f>
        <v>2.25</v>
      </c>
      <c r="R3832" s="8">
        <f>E3832/N3832</f>
        <v>75</v>
      </c>
      <c r="S3832" s="9" t="str">
        <f>LEFT(P3832, SEARCH("/",P3832,1)-1)</f>
        <v>theater</v>
      </c>
      <c r="T3832" s="9" t="str">
        <f>RIGHT(P3832,LEN(P3832)-SEARCH("/",P3832,1))</f>
        <v>plays</v>
      </c>
    </row>
    <row r="3833" spans="1:20" ht="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9">
        <f>(((I3833/60)/60/24)+DATE(1970,1,1)+(-5/24))</f>
        <v>41948.682233796295</v>
      </c>
      <c r="K3833">
        <v>1413404545</v>
      </c>
      <c r="L3833" s="19">
        <f>(((K3833/60)/60/24)+DATE(1970,1,1)+(-5/24))</f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5">
        <f>E3833/D3833</f>
        <v>1.0602199999999999</v>
      </c>
      <c r="R3833" s="8">
        <f>E3833/N3833</f>
        <v>58.901111111111113</v>
      </c>
      <c r="S3833" s="9" t="str">
        <f>LEFT(P3833, SEARCH("/",P3833,1)-1)</f>
        <v>theater</v>
      </c>
      <c r="T3833" s="9" t="str">
        <f>RIGHT(P3833,LEN(P3833)-SEARCH("/",P3833,1))</f>
        <v>plays</v>
      </c>
    </row>
    <row r="3834" spans="1:20" ht="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9">
        <f>(((I3834/60)/60/24)+DATE(1970,1,1)+(-5/24))</f>
        <v>42419.906655092585</v>
      </c>
      <c r="K3834">
        <v>1452048335</v>
      </c>
      <c r="L3834" s="19">
        <f>(((K3834/60)/60/24)+DATE(1970,1,1)+(-5/24))</f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5">
        <f>E3834/D3834</f>
        <v>1.0466666666666666</v>
      </c>
      <c r="R3834" s="8">
        <f>E3834/N3834</f>
        <v>139.55555555555554</v>
      </c>
      <c r="S3834" s="9" t="str">
        <f>LEFT(P3834, SEARCH("/",P3834,1)-1)</f>
        <v>theater</v>
      </c>
      <c r="T3834" s="9" t="str">
        <f>RIGHT(P3834,LEN(P3834)-SEARCH("/",P3834,1))</f>
        <v>plays</v>
      </c>
    </row>
    <row r="3835" spans="1:20" ht="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9">
        <f>(((I3835/60)/60/24)+DATE(1970,1,1)+(-5/24))</f>
        <v>41974.589583333327</v>
      </c>
      <c r="K3835">
        <v>1416516972</v>
      </c>
      <c r="L3835" s="19">
        <f>(((K3835/60)/60/24)+DATE(1970,1,1)+(-5/24))</f>
        <v>41963.66402777777</v>
      </c>
      <c r="M3835" t="b">
        <v>0</v>
      </c>
      <c r="N3835">
        <v>20</v>
      </c>
      <c r="O3835" t="b">
        <v>1</v>
      </c>
      <c r="P3835" t="s">
        <v>8271</v>
      </c>
      <c r="Q3835" s="5">
        <f>E3835/D3835</f>
        <v>1.1666666666666667</v>
      </c>
      <c r="R3835" s="8">
        <f>E3835/N3835</f>
        <v>70</v>
      </c>
      <c r="S3835" s="9" t="str">
        <f>LEFT(P3835, SEARCH("/",P3835,1)-1)</f>
        <v>theater</v>
      </c>
      <c r="T3835" s="9" t="str">
        <f>RIGHT(P3835,LEN(P3835)-SEARCH("/",P3835,1))</f>
        <v>plays</v>
      </c>
    </row>
    <row r="3836" spans="1:20" ht="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9">
        <f>(((I3836/60)/60/24)+DATE(1970,1,1)+(-5/24))</f>
        <v>42173.236886574072</v>
      </c>
      <c r="K3836">
        <v>1432032067</v>
      </c>
      <c r="L3836" s="19">
        <f>(((K3836/60)/60/24)+DATE(1970,1,1)+(-5/24))</f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5">
        <f>E3836/D3836</f>
        <v>1.0903333333333334</v>
      </c>
      <c r="R3836" s="8">
        <f>E3836/N3836</f>
        <v>57.385964912280699</v>
      </c>
      <c r="S3836" s="9" t="str">
        <f>LEFT(P3836, SEARCH("/",P3836,1)-1)</f>
        <v>theater</v>
      </c>
      <c r="T3836" s="9" t="str">
        <f>RIGHT(P3836,LEN(P3836)-SEARCH("/",P3836,1))</f>
        <v>plays</v>
      </c>
    </row>
    <row r="3837" spans="1:20" ht="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9">
        <f>(((I3837/60)/60/24)+DATE(1970,1,1)+(-5/24))</f>
        <v>42481.733888888884</v>
      </c>
      <c r="K3837">
        <v>1459463808</v>
      </c>
      <c r="L3837" s="19">
        <f>(((K3837/60)/60/24)+DATE(1970,1,1)+(-5/24))</f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5">
        <f>E3837/D3837</f>
        <v>1.6</v>
      </c>
      <c r="R3837" s="8">
        <f>E3837/N3837</f>
        <v>40</v>
      </c>
      <c r="S3837" s="9" t="str">
        <f>LEFT(P3837, SEARCH("/",P3837,1)-1)</f>
        <v>theater</v>
      </c>
      <c r="T3837" s="9" t="str">
        <f>RIGHT(P3837,LEN(P3837)-SEARCH("/",P3837,1))</f>
        <v>plays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9">
        <f>(((I3838/60)/60/24)+DATE(1970,1,1)+(-5/24))</f>
        <v>42584.964583333327</v>
      </c>
      <c r="K3838">
        <v>1467497652</v>
      </c>
      <c r="L3838" s="19">
        <f>(((K3838/60)/60/24)+DATE(1970,1,1)+(-5/24))</f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5">
        <f>E3838/D3838</f>
        <v>1.125</v>
      </c>
      <c r="R3838" s="8">
        <f>E3838/N3838</f>
        <v>64.285714285714292</v>
      </c>
      <c r="S3838" s="9" t="str">
        <f>LEFT(P3838, SEARCH("/",P3838,1)-1)</f>
        <v>theater</v>
      </c>
      <c r="T3838" s="9" t="str">
        <f>RIGHT(P3838,LEN(P3838)-SEARCH("/",P3838,1))</f>
        <v>plays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9">
        <f>(((I3839/60)/60/24)+DATE(1970,1,1)+(-5/24))</f>
        <v>42188.557384259257</v>
      </c>
      <c r="K3839">
        <v>1432837358</v>
      </c>
      <c r="L3839" s="19">
        <f>(((K3839/60)/60/24)+DATE(1970,1,1)+(-5/24))</f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5">
        <f>E3839/D3839</f>
        <v>1.0209999999999999</v>
      </c>
      <c r="R3839" s="8">
        <f>E3839/N3839</f>
        <v>120.11764705882354</v>
      </c>
      <c r="S3839" s="9" t="str">
        <f>LEFT(P3839, SEARCH("/",P3839,1)-1)</f>
        <v>theater</v>
      </c>
      <c r="T3839" s="9" t="str">
        <f>RIGHT(P3839,LEN(P3839)-SEARCH("/",P3839,1))</f>
        <v>plays</v>
      </c>
    </row>
    <row r="3840" spans="1:20" ht="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9">
        <f>(((I3840/60)/60/24)+DATE(1970,1,1)+(-5/24))</f>
        <v>42146.502418981479</v>
      </c>
      <c r="K3840">
        <v>1429722209</v>
      </c>
      <c r="L3840" s="19">
        <f>(((K3840/60)/60/24)+DATE(1970,1,1)+(-5/24))</f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5">
        <f>E3840/D3840</f>
        <v>1.00824</v>
      </c>
      <c r="R3840" s="8">
        <f>E3840/N3840</f>
        <v>1008.24</v>
      </c>
      <c r="S3840" s="9" t="str">
        <f>LEFT(P3840, SEARCH("/",P3840,1)-1)</f>
        <v>theater</v>
      </c>
      <c r="T3840" s="9" t="str">
        <f>RIGHT(P3840,LEN(P3840)-SEARCH("/",P3840,1))</f>
        <v>plays</v>
      </c>
    </row>
    <row r="3841" spans="1:20" ht="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9">
        <f>(((I3841/60)/60/24)+DATE(1970,1,1)+(-5/24))</f>
        <v>42214.934305555551</v>
      </c>
      <c r="K3841">
        <v>1433042724</v>
      </c>
      <c r="L3841" s="19">
        <f>(((K3841/60)/60/24)+DATE(1970,1,1)+(-5/24))</f>
        <v>42154.934305555551</v>
      </c>
      <c r="M3841" t="b">
        <v>0</v>
      </c>
      <c r="N3841">
        <v>32</v>
      </c>
      <c r="O3841" t="b">
        <v>1</v>
      </c>
      <c r="P3841" t="s">
        <v>8271</v>
      </c>
      <c r="Q3841" s="5">
        <f>E3841/D3841</f>
        <v>1.0125</v>
      </c>
      <c r="R3841" s="8">
        <f>E3841/N3841</f>
        <v>63.28125</v>
      </c>
      <c r="S3841" s="9" t="str">
        <f>LEFT(P3841, SEARCH("/",P3841,1)-1)</f>
        <v>theater</v>
      </c>
      <c r="T3841" s="9" t="str">
        <f>RIGHT(P3841,LEN(P3841)-SEARCH("/",P3841,1))</f>
        <v>plays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9">
        <f>(((I3842/60)/60/24)+DATE(1970,1,1)+(-5/24))</f>
        <v>42457.45172453703</v>
      </c>
      <c r="K3842">
        <v>1457023829</v>
      </c>
      <c r="L3842" s="19">
        <f>(((K3842/60)/60/24)+DATE(1970,1,1)+(-5/24))</f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5">
        <f>E3842/D3842</f>
        <v>65</v>
      </c>
      <c r="R3842" s="8">
        <f>E3842/N3842</f>
        <v>21.666666666666668</v>
      </c>
      <c r="S3842" s="9" t="str">
        <f>LEFT(P3842, SEARCH("/",P3842,1)-1)</f>
        <v>theater</v>
      </c>
      <c r="T3842" s="9" t="str">
        <f>RIGHT(P3842,LEN(P3842)-SEARCH("/",P3842,1))</f>
        <v>plays</v>
      </c>
    </row>
    <row r="3843" spans="1:20" ht="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9">
        <f>(((I3843/60)/60/24)+DATE(1970,1,1)+(-5/24))</f>
        <v>41840.57739583333</v>
      </c>
      <c r="K3843">
        <v>1400698287</v>
      </c>
      <c r="L3843" s="19">
        <f>(((K3843/60)/60/24)+DATE(1970,1,1)+(-5/24))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5">
        <f>E3843/D3843</f>
        <v>8.72E-2</v>
      </c>
      <c r="R3843" s="8">
        <f>E3843/N3843</f>
        <v>25.647058823529413</v>
      </c>
      <c r="S3843" s="9" t="str">
        <f>LEFT(P3843, SEARCH("/",P3843,1)-1)</f>
        <v>theater</v>
      </c>
      <c r="T3843" s="9" t="str">
        <f>RIGHT(P3843,LEN(P3843)-SEARCH("/",P3843,1))</f>
        <v>plays</v>
      </c>
    </row>
    <row r="3844" spans="1:20" ht="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9">
        <f>(((I3844/60)/60/24)+DATE(1970,1,1)+(-5/24))</f>
        <v>41770.285324074073</v>
      </c>
      <c r="K3844">
        <v>1397217052</v>
      </c>
      <c r="L3844" s="19">
        <f>(((K3844/60)/60/24)+DATE(1970,1,1)+(-5/24))</f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5">
        <f>E3844/D3844</f>
        <v>0.21940000000000001</v>
      </c>
      <c r="R3844" s="8">
        <f>E3844/N3844</f>
        <v>47.695652173913047</v>
      </c>
      <c r="S3844" s="9" t="str">
        <f>LEFT(P3844, SEARCH("/",P3844,1)-1)</f>
        <v>theater</v>
      </c>
      <c r="T3844" s="9" t="str">
        <f>RIGHT(P3844,LEN(P3844)-SEARCH("/",P3844,1))</f>
        <v>plays</v>
      </c>
    </row>
    <row r="3845" spans="1:20" ht="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9">
        <f>(((I3845/60)/60/24)+DATE(1970,1,1)+(-5/24))</f>
        <v>41790.864166666666</v>
      </c>
      <c r="K3845">
        <v>1399427064</v>
      </c>
      <c r="L3845" s="19">
        <f>(((K3845/60)/60/24)+DATE(1970,1,1)+(-5/24))</f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5">
        <f>E3845/D3845</f>
        <v>0.21299999999999999</v>
      </c>
      <c r="R3845" s="8">
        <f>E3845/N3845</f>
        <v>56.05263157894737</v>
      </c>
      <c r="S3845" s="9" t="str">
        <f>LEFT(P3845, SEARCH("/",P3845,1)-1)</f>
        <v>theater</v>
      </c>
      <c r="T3845" s="9" t="str">
        <f>RIGHT(P3845,LEN(P3845)-SEARCH("/",P3845,1))</f>
        <v>plays</v>
      </c>
    </row>
    <row r="3846" spans="1:20" ht="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9">
        <f>(((I3846/60)/60/24)+DATE(1970,1,1)+(-5/24))</f>
        <v>41793.082638888889</v>
      </c>
      <c r="K3846">
        <v>1399474134</v>
      </c>
      <c r="L3846" s="19">
        <f>(((K3846/60)/60/24)+DATE(1970,1,1)+(-5/24))</f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5">
        <f>E3846/D3846</f>
        <v>0.41489795918367345</v>
      </c>
      <c r="R3846" s="8">
        <f>E3846/N3846</f>
        <v>81.319999999999993</v>
      </c>
      <c r="S3846" s="9" t="str">
        <f>LEFT(P3846, SEARCH("/",P3846,1)-1)</f>
        <v>theater</v>
      </c>
      <c r="T3846" s="9" t="str">
        <f>RIGHT(P3846,LEN(P3846)-SEARCH("/",P3846,1))</f>
        <v>plays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9">
        <f>(((I3847/60)/60/24)+DATE(1970,1,1)+(-5/24))</f>
        <v>42278.418680555551</v>
      </c>
      <c r="K3847">
        <v>1441119774</v>
      </c>
      <c r="L3847" s="19">
        <f>(((K3847/60)/60/24)+DATE(1970,1,1)+(-5/24))</f>
        <v>42248.418680555551</v>
      </c>
      <c r="M3847" t="b">
        <v>1</v>
      </c>
      <c r="N3847">
        <v>12</v>
      </c>
      <c r="O3847" t="b">
        <v>0</v>
      </c>
      <c r="P3847" t="s">
        <v>8271</v>
      </c>
      <c r="Q3847" s="5">
        <f>E3847/D3847</f>
        <v>2.1049999999999999E-2</v>
      </c>
      <c r="R3847" s="8">
        <f>E3847/N3847</f>
        <v>70.166666666666671</v>
      </c>
      <c r="S3847" s="9" t="str">
        <f>LEFT(P3847, SEARCH("/",P3847,1)-1)</f>
        <v>theater</v>
      </c>
      <c r="T3847" s="9" t="str">
        <f>RIGHT(P3847,LEN(P3847)-SEARCH("/",P3847,1))</f>
        <v>plays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9">
        <f>(((I3848/60)/60/24)+DATE(1970,1,1)+(-5/24))</f>
        <v>41916.082638888889</v>
      </c>
      <c r="K3848">
        <v>1409721542</v>
      </c>
      <c r="L3848" s="19">
        <f>(((K3848/60)/60/24)+DATE(1970,1,1)+(-5/24))</f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5">
        <f>E3848/D3848</f>
        <v>2.7E-2</v>
      </c>
      <c r="R3848" s="8">
        <f>E3848/N3848</f>
        <v>23.625</v>
      </c>
      <c r="S3848" s="9" t="str">
        <f>LEFT(P3848, SEARCH("/",P3848,1)-1)</f>
        <v>theater</v>
      </c>
      <c r="T3848" s="9" t="str">
        <f>RIGHT(P3848,LEN(P3848)-SEARCH("/",P3848,1))</f>
        <v>plays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9">
        <f>(((I3849/60)/60/24)+DATE(1970,1,1)+(-5/24))</f>
        <v>42204.016099537032</v>
      </c>
      <c r="K3849">
        <v>1433395391</v>
      </c>
      <c r="L3849" s="19">
        <f>(((K3849/60)/60/24)+DATE(1970,1,1)+(-5/24))</f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5">
        <f>E3849/D3849</f>
        <v>0.16161904761904761</v>
      </c>
      <c r="R3849" s="8">
        <f>E3849/N3849</f>
        <v>188.55555555555554</v>
      </c>
      <c r="S3849" s="9" t="str">
        <f>LEFT(P3849, SEARCH("/",P3849,1)-1)</f>
        <v>theater</v>
      </c>
      <c r="T3849" s="9" t="str">
        <f>RIGHT(P3849,LEN(P3849)-SEARCH("/",P3849,1))</f>
        <v>plays</v>
      </c>
    </row>
    <row r="3850" spans="1:20" ht="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9">
        <f>(((I3850/60)/60/24)+DATE(1970,1,1)+(-5/24))</f>
        <v>42295.608668981477</v>
      </c>
      <c r="K3850">
        <v>1442604989</v>
      </c>
      <c r="L3850" s="19">
        <f>(((K3850/60)/60/24)+DATE(1970,1,1)+(-5/24))</f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5">
        <f>E3850/D3850</f>
        <v>0.16376923076923078</v>
      </c>
      <c r="R3850" s="8">
        <f>E3850/N3850</f>
        <v>49.511627906976742</v>
      </c>
      <c r="S3850" s="9" t="str">
        <f>LEFT(P3850, SEARCH("/",P3850,1)-1)</f>
        <v>theater</v>
      </c>
      <c r="T3850" s="9" t="str">
        <f>RIGHT(P3850,LEN(P3850)-SEARCH("/",P3850,1))</f>
        <v>plays</v>
      </c>
    </row>
    <row r="3851" spans="1:20" ht="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9">
        <f>(((I3851/60)/60/24)+DATE(1970,1,1)+(-5/24))</f>
        <v>42166.558842592589</v>
      </c>
      <c r="K3851">
        <v>1431455084</v>
      </c>
      <c r="L3851" s="19">
        <f>(((K3851/60)/60/24)+DATE(1970,1,1)+(-5/24))</f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5">
        <f>E3851/D3851</f>
        <v>7.0433333333333334E-2</v>
      </c>
      <c r="R3851" s="8">
        <f>E3851/N3851</f>
        <v>75.464285714285708</v>
      </c>
      <c r="S3851" s="9" t="str">
        <f>LEFT(P3851, SEARCH("/",P3851,1)-1)</f>
        <v>theater</v>
      </c>
      <c r="T3851" s="9" t="str">
        <f>RIGHT(P3851,LEN(P3851)-SEARCH("/",P3851,1))</f>
        <v>plays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9">
        <f>(((I3852/60)/60/24)+DATE(1970,1,1)+(-5/24))</f>
        <v>42004.916006944441</v>
      </c>
      <c r="K3852">
        <v>1417489143</v>
      </c>
      <c r="L3852" s="19">
        <f>(((K3852/60)/60/24)+DATE(1970,1,1)+(-5/24))</f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5">
        <f>E3852/D3852</f>
        <v>3.7999999999999999E-2</v>
      </c>
      <c r="R3852" s="8">
        <f>E3852/N3852</f>
        <v>9.5</v>
      </c>
      <c r="S3852" s="9" t="str">
        <f>LEFT(P3852, SEARCH("/",P3852,1)-1)</f>
        <v>theater</v>
      </c>
      <c r="T3852" s="9" t="str">
        <f>RIGHT(P3852,LEN(P3852)-SEARCH("/",P3852,1))</f>
        <v>plays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9">
        <f>(((I3853/60)/60/24)+DATE(1970,1,1)+(-5/24))</f>
        <v>42202.23123842592</v>
      </c>
      <c r="K3853">
        <v>1434537179</v>
      </c>
      <c r="L3853" s="19">
        <f>(((K3853/60)/60/24)+DATE(1970,1,1)+(-5/24))</f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5">
        <f>E3853/D3853</f>
        <v>0.34079999999999999</v>
      </c>
      <c r="R3853" s="8">
        <f>E3853/N3853</f>
        <v>35.5</v>
      </c>
      <c r="S3853" s="9" t="str">
        <f>LEFT(P3853, SEARCH("/",P3853,1)-1)</f>
        <v>theater</v>
      </c>
      <c r="T3853" s="9" t="str">
        <f>RIGHT(P3853,LEN(P3853)-SEARCH("/",P3853,1))</f>
        <v>plays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9">
        <f>(((I3854/60)/60/24)+DATE(1970,1,1)+(-5/24))</f>
        <v>42089.940694444442</v>
      </c>
      <c r="K3854">
        <v>1425270876</v>
      </c>
      <c r="L3854" s="19">
        <f>(((K3854/60)/60/24)+DATE(1970,1,1)+(-5/24))</f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5">
        <f>E3854/D3854</f>
        <v>2E-3</v>
      </c>
      <c r="R3854" s="8">
        <f>E3854/N3854</f>
        <v>10</v>
      </c>
      <c r="S3854" s="9" t="str">
        <f>LEFT(P3854, SEARCH("/",P3854,1)-1)</f>
        <v>theater</v>
      </c>
      <c r="T3854" s="9" t="str">
        <f>RIGHT(P3854,LEN(P3854)-SEARCH("/",P3854,1))</f>
        <v>plays</v>
      </c>
    </row>
    <row r="3855" spans="1:20" ht="30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9">
        <f>(((I3855/60)/60/24)+DATE(1970,1,1)+(-5/24))</f>
        <v>41883.631689814814</v>
      </c>
      <c r="K3855">
        <v>1406578178</v>
      </c>
      <c r="L3855" s="19">
        <f>(((K3855/60)/60/24)+DATE(1970,1,1)+(-5/24))</f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5">
        <f>E3855/D3855</f>
        <v>2.5999999999999998E-4</v>
      </c>
      <c r="R3855" s="8">
        <f>E3855/N3855</f>
        <v>13</v>
      </c>
      <c r="S3855" s="9" t="str">
        <f>LEFT(P3855, SEARCH("/",P3855,1)-1)</f>
        <v>theater</v>
      </c>
      <c r="T3855" s="9" t="str">
        <f>RIGHT(P3855,LEN(P3855)-SEARCH("/",P3855,1))</f>
        <v>plays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9">
        <f>(((I3856/60)/60/24)+DATE(1970,1,1)+(-5/24))</f>
        <v>42133.67659722222</v>
      </c>
      <c r="K3856">
        <v>1428614058</v>
      </c>
      <c r="L3856" s="19">
        <f>(((K3856/60)/60/24)+DATE(1970,1,1)+(-5/24))</f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5">
        <f>E3856/D3856</f>
        <v>0.16254545454545455</v>
      </c>
      <c r="R3856" s="8">
        <f>E3856/N3856</f>
        <v>89.4</v>
      </c>
      <c r="S3856" s="9" t="str">
        <f>LEFT(P3856, SEARCH("/",P3856,1)-1)</f>
        <v>theater</v>
      </c>
      <c r="T3856" s="9" t="str">
        <f>RIGHT(P3856,LEN(P3856)-SEARCH("/",P3856,1))</f>
        <v>plays</v>
      </c>
    </row>
    <row r="3857" spans="1:20" ht="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9">
        <f>(((I3857/60)/60/24)+DATE(1970,1,1)+(-5/24))</f>
        <v>42089.720729166664</v>
      </c>
      <c r="K3857">
        <v>1424819871</v>
      </c>
      <c r="L3857" s="19">
        <f>(((K3857/60)/60/24)+DATE(1970,1,1)+(-5/24))</f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5">
        <f>E3857/D3857</f>
        <v>2.5000000000000001E-2</v>
      </c>
      <c r="R3857" s="8">
        <f>E3857/N3857</f>
        <v>25</v>
      </c>
      <c r="S3857" s="9" t="str">
        <f>LEFT(P3857, SEARCH("/",P3857,1)-1)</f>
        <v>theater</v>
      </c>
      <c r="T3857" s="9" t="str">
        <f>RIGHT(P3857,LEN(P3857)-SEARCH("/",P3857,1))</f>
        <v>plays</v>
      </c>
    </row>
    <row r="3858" spans="1:20" ht="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9">
        <f>(((I3858/60)/60/24)+DATE(1970,1,1)+(-5/24))</f>
        <v>42071.493090277778</v>
      </c>
      <c r="K3858">
        <v>1423245003</v>
      </c>
      <c r="L3858" s="19">
        <f>(((K3858/60)/60/24)+DATE(1970,1,1)+(-5/24))</f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5">
        <f>E3858/D3858</f>
        <v>2.0000000000000001E-4</v>
      </c>
      <c r="R3858" s="8">
        <f>E3858/N3858</f>
        <v>1</v>
      </c>
      <c r="S3858" s="9" t="str">
        <f>LEFT(P3858, SEARCH("/",P3858,1)-1)</f>
        <v>theater</v>
      </c>
      <c r="T3858" s="9" t="str">
        <f>RIGHT(P3858,LEN(P3858)-SEARCH("/",P3858,1))</f>
        <v>plays</v>
      </c>
    </row>
    <row r="3859" spans="1:20" ht="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9">
        <f>(((I3859/60)/60/24)+DATE(1970,1,1)+(-5/24))</f>
        <v>41852.508333333331</v>
      </c>
      <c r="K3859">
        <v>1404927690</v>
      </c>
      <c r="L3859" s="19">
        <f>(((K3859/60)/60/24)+DATE(1970,1,1)+(-5/24))</f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5">
        <f>E3859/D3859</f>
        <v>5.1999999999999998E-2</v>
      </c>
      <c r="R3859" s="8">
        <f>E3859/N3859</f>
        <v>65</v>
      </c>
      <c r="S3859" s="9" t="str">
        <f>LEFT(P3859, SEARCH("/",P3859,1)-1)</f>
        <v>theater</v>
      </c>
      <c r="T3859" s="9" t="str">
        <f>RIGHT(P3859,LEN(P3859)-SEARCH("/",P3859,1))</f>
        <v>plays</v>
      </c>
    </row>
    <row r="3860" spans="1:20" ht="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9">
        <f>(((I3860/60)/60/24)+DATE(1970,1,1)+(-5/24))</f>
        <v>42146.666666666664</v>
      </c>
      <c r="K3860">
        <v>1430734844</v>
      </c>
      <c r="L3860" s="19">
        <f>(((K3860/60)/60/24)+DATE(1970,1,1)+(-5/24))</f>
        <v>42128.222731481481</v>
      </c>
      <c r="M3860" t="b">
        <v>0</v>
      </c>
      <c r="N3860">
        <v>1</v>
      </c>
      <c r="O3860" t="b">
        <v>0</v>
      </c>
      <c r="P3860" t="s">
        <v>8271</v>
      </c>
      <c r="Q3860" s="5">
        <f>E3860/D3860</f>
        <v>0.02</v>
      </c>
      <c r="R3860" s="8">
        <f>E3860/N3860</f>
        <v>10</v>
      </c>
      <c r="S3860" s="9" t="str">
        <f>LEFT(P3860, SEARCH("/",P3860,1)-1)</f>
        <v>theater</v>
      </c>
      <c r="T3860" s="9" t="str">
        <f>RIGHT(P3860,LEN(P3860)-SEARCH("/",P3860,1))</f>
        <v>plays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9">
        <f>(((I3861/60)/60/24)+DATE(1970,1,1)+(-5/24))</f>
        <v>41815.666666666664</v>
      </c>
      <c r="K3861">
        <v>1401485207</v>
      </c>
      <c r="L3861" s="19">
        <f>(((K3861/60)/60/24)+DATE(1970,1,1)+(-5/24))</f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5">
        <f>E3861/D3861</f>
        <v>4.0000000000000002E-4</v>
      </c>
      <c r="R3861" s="8">
        <f>E3861/N3861</f>
        <v>1</v>
      </c>
      <c r="S3861" s="9" t="str">
        <f>LEFT(P3861, SEARCH("/",P3861,1)-1)</f>
        <v>theater</v>
      </c>
      <c r="T3861" s="9" t="str">
        <f>RIGHT(P3861,LEN(P3861)-SEARCH("/",P3861,1))</f>
        <v>plays</v>
      </c>
    </row>
    <row r="3862" spans="1:20" ht="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9">
        <f>(((I3862/60)/60/24)+DATE(1970,1,1)+(-5/24))</f>
        <v>41863.452662037031</v>
      </c>
      <c r="K3862">
        <v>1405266710</v>
      </c>
      <c r="L3862" s="19">
        <f>(((K3862/60)/60/24)+DATE(1970,1,1)+(-5/24))</f>
        <v>41833.452662037031</v>
      </c>
      <c r="M3862" t="b">
        <v>0</v>
      </c>
      <c r="N3862">
        <v>13</v>
      </c>
      <c r="O3862" t="b">
        <v>0</v>
      </c>
      <c r="P3862" t="s">
        <v>8271</v>
      </c>
      <c r="Q3862" s="5">
        <f>E3862/D3862</f>
        <v>0.17666666666666667</v>
      </c>
      <c r="R3862" s="8">
        <f>E3862/N3862</f>
        <v>81.538461538461533</v>
      </c>
      <c r="S3862" s="9" t="str">
        <f>LEFT(P3862, SEARCH("/",P3862,1)-1)</f>
        <v>theater</v>
      </c>
      <c r="T3862" s="9" t="str">
        <f>RIGHT(P3862,LEN(P3862)-SEARCH("/",P3862,1))</f>
        <v>plays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9">
        <f>(((I3863/60)/60/24)+DATE(1970,1,1)+(-5/24))</f>
        <v>41955.699305555558</v>
      </c>
      <c r="K3863">
        <v>1412258977</v>
      </c>
      <c r="L3863" s="19">
        <f>(((K3863/60)/60/24)+DATE(1970,1,1)+(-5/24))</f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5">
        <f>E3863/D3863</f>
        <v>0.05</v>
      </c>
      <c r="R3863" s="8">
        <f>E3863/N3863</f>
        <v>100</v>
      </c>
      <c r="S3863" s="9" t="str">
        <f>LEFT(P3863, SEARCH("/",P3863,1)-1)</f>
        <v>theater</v>
      </c>
      <c r="T3863" s="9" t="str">
        <f>RIGHT(P3863,LEN(P3863)-SEARCH("/",P3863,1))</f>
        <v>plays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9">
        <f>(((I3864/60)/60/24)+DATE(1970,1,1)+(-5/24))</f>
        <v>42625.499305555553</v>
      </c>
      <c r="K3864">
        <v>1472451356</v>
      </c>
      <c r="L3864" s="19">
        <f>(((K3864/60)/60/24)+DATE(1970,1,1)+(-5/24))</f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5">
        <f>E3864/D3864</f>
        <v>1.3333333333333334E-4</v>
      </c>
      <c r="R3864" s="8">
        <f>E3864/N3864</f>
        <v>1</v>
      </c>
      <c r="S3864" s="9" t="str">
        <f>LEFT(P3864, SEARCH("/",P3864,1)-1)</f>
        <v>theater</v>
      </c>
      <c r="T3864" s="9" t="str">
        <f>RIGHT(P3864,LEN(P3864)-SEARCH("/",P3864,1))</f>
        <v>plays</v>
      </c>
    </row>
    <row r="3865" spans="1:20" ht="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9">
        <f>(((I3865/60)/60/24)+DATE(1970,1,1)+(-5/24))</f>
        <v>42313.466493055552</v>
      </c>
      <c r="K3865">
        <v>1441552305</v>
      </c>
      <c r="L3865" s="19">
        <f>(((K3865/60)/60/24)+DATE(1970,1,1)+(-5/24))</f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5">
        <f>E3865/D3865</f>
        <v>0</v>
      </c>
      <c r="R3865" s="8" t="e">
        <f>E3865/N3865</f>
        <v>#DIV/0!</v>
      </c>
      <c r="S3865" s="9" t="str">
        <f>LEFT(P3865, SEARCH("/",P3865,1)-1)</f>
        <v>theater</v>
      </c>
      <c r="T3865" s="9" t="str">
        <f>RIGHT(P3865,LEN(P3865)-SEARCH("/",P3865,1))</f>
        <v>plays</v>
      </c>
    </row>
    <row r="3866" spans="1:20" ht="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9">
        <f>(((I3866/60)/60/24)+DATE(1970,1,1)+(-5/24))</f>
        <v>42325.72516203703</v>
      </c>
      <c r="K3866">
        <v>1445203454</v>
      </c>
      <c r="L3866" s="19">
        <f>(((K3866/60)/60/24)+DATE(1970,1,1)+(-5/24))</f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5">
        <f>E3866/D3866</f>
        <v>1.2E-2</v>
      </c>
      <c r="R3866" s="8">
        <f>E3866/N3866</f>
        <v>20</v>
      </c>
      <c r="S3866" s="9" t="str">
        <f>LEFT(P3866, SEARCH("/",P3866,1)-1)</f>
        <v>theater</v>
      </c>
      <c r="T3866" s="9" t="str">
        <f>RIGHT(P3866,LEN(P3866)-SEARCH("/",P3866,1))</f>
        <v>plays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9">
        <f>(((I3867/60)/60/24)+DATE(1970,1,1)+(-5/24))</f>
        <v>41881.020833333328</v>
      </c>
      <c r="K3867">
        <v>1405957098</v>
      </c>
      <c r="L3867" s="19">
        <f>(((K3867/60)/60/24)+DATE(1970,1,1)+(-5/24))</f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5">
        <f>E3867/D3867</f>
        <v>0.26937422295897223</v>
      </c>
      <c r="R3867" s="8">
        <f>E3867/N3867</f>
        <v>46.428571428571431</v>
      </c>
      <c r="S3867" s="9" t="str">
        <f>LEFT(P3867, SEARCH("/",P3867,1)-1)</f>
        <v>theater</v>
      </c>
      <c r="T3867" s="9" t="str">
        <f>RIGHT(P3867,LEN(P3867)-SEARCH("/",P3867,1))</f>
        <v>plays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9">
        <f>(((I3868/60)/60/24)+DATE(1970,1,1)+(-5/24))</f>
        <v>42451.936805555553</v>
      </c>
      <c r="K3868">
        <v>1454453021</v>
      </c>
      <c r="L3868" s="19">
        <f>(((K3868/60)/60/24)+DATE(1970,1,1)+(-5/24))</f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5">
        <f>E3868/D3868</f>
        <v>5.4999999999999997E-3</v>
      </c>
      <c r="R3868" s="8">
        <f>E3868/N3868</f>
        <v>5.5</v>
      </c>
      <c r="S3868" s="9" t="str">
        <f>LEFT(P3868, SEARCH("/",P3868,1)-1)</f>
        <v>theater</v>
      </c>
      <c r="T3868" s="9" t="str">
        <f>RIGHT(P3868,LEN(P3868)-SEARCH("/",P3868,1))</f>
        <v>plays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9">
        <f>(((I3869/60)/60/24)+DATE(1970,1,1)+(-5/24))</f>
        <v>42539.605775462966</v>
      </c>
      <c r="K3869">
        <v>1463686339</v>
      </c>
      <c r="L3869" s="19">
        <f>(((K3869/60)/60/24)+DATE(1970,1,1)+(-5/24))</f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5">
        <f>E3869/D3869</f>
        <v>0.1255</v>
      </c>
      <c r="R3869" s="8">
        <f>E3869/N3869</f>
        <v>50.2</v>
      </c>
      <c r="S3869" s="9" t="str">
        <f>LEFT(P3869, SEARCH("/",P3869,1)-1)</f>
        <v>theater</v>
      </c>
      <c r="T3869" s="9" t="str">
        <f>RIGHT(P3869,LEN(P3869)-SEARCH("/",P3869,1))</f>
        <v>plays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9">
        <f>(((I3870/60)/60/24)+DATE(1970,1,1)+(-5/24))</f>
        <v>41890.451446759253</v>
      </c>
      <c r="K3870">
        <v>1408031405</v>
      </c>
      <c r="L3870" s="19">
        <f>(((K3870/60)/60/24)+DATE(1970,1,1)+(-5/24))</f>
        <v>41865.451446759253</v>
      </c>
      <c r="M3870" t="b">
        <v>0</v>
      </c>
      <c r="N3870">
        <v>1</v>
      </c>
      <c r="O3870" t="b">
        <v>0</v>
      </c>
      <c r="P3870" t="s">
        <v>8305</v>
      </c>
      <c r="Q3870" s="5">
        <f>E3870/D3870</f>
        <v>2E-3</v>
      </c>
      <c r="R3870" s="8">
        <f>E3870/N3870</f>
        <v>10</v>
      </c>
      <c r="S3870" s="9" t="str">
        <f>LEFT(P3870, SEARCH("/",P3870,1)-1)</f>
        <v>theater</v>
      </c>
      <c r="T3870" s="9" t="str">
        <f>RIGHT(P3870,LEN(P3870)-SEARCH("/",P3870,1))</f>
        <v>musical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9">
        <f>(((I3871/60)/60/24)+DATE(1970,1,1)+(-5/24))</f>
        <v>42076.924305555549</v>
      </c>
      <c r="K3871">
        <v>1423761792</v>
      </c>
      <c r="L3871" s="19">
        <f>(((K3871/60)/60/24)+DATE(1970,1,1)+(-5/24))</f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5">
        <f>E3871/D3871</f>
        <v>3.44748684310884E-2</v>
      </c>
      <c r="R3871" s="8">
        <f>E3871/N3871</f>
        <v>30.133333333333333</v>
      </c>
      <c r="S3871" s="9" t="str">
        <f>LEFT(P3871, SEARCH("/",P3871,1)-1)</f>
        <v>theater</v>
      </c>
      <c r="T3871" s="9" t="str">
        <f>RIGHT(P3871,LEN(P3871)-SEARCH("/",P3871,1))</f>
        <v>musical</v>
      </c>
    </row>
    <row r="3872" spans="1:20" ht="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9">
        <f>(((I3872/60)/60/24)+DATE(1970,1,1)+(-5/24))</f>
        <v>41822.963865740734</v>
      </c>
      <c r="K3872">
        <v>1401768478</v>
      </c>
      <c r="L3872" s="19">
        <f>(((K3872/60)/60/24)+DATE(1970,1,1)+(-5/24))</f>
        <v>41792.963865740734</v>
      </c>
      <c r="M3872" t="b">
        <v>0</v>
      </c>
      <c r="N3872">
        <v>10</v>
      </c>
      <c r="O3872" t="b">
        <v>0</v>
      </c>
      <c r="P3872" t="s">
        <v>8305</v>
      </c>
      <c r="Q3872" s="5">
        <f>E3872/D3872</f>
        <v>0.15</v>
      </c>
      <c r="R3872" s="8">
        <f>E3872/N3872</f>
        <v>150</v>
      </c>
      <c r="S3872" s="9" t="str">
        <f>LEFT(P3872, SEARCH("/",P3872,1)-1)</f>
        <v>theater</v>
      </c>
      <c r="T3872" s="9" t="str">
        <f>RIGHT(P3872,LEN(P3872)-SEARCH("/",P3872,1))</f>
        <v>musical</v>
      </c>
    </row>
    <row r="3873" spans="1:20" ht="30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9">
        <f>(((I3873/60)/60/24)+DATE(1970,1,1)+(-5/24))</f>
        <v>42823.530671296299</v>
      </c>
      <c r="K3873">
        <v>1485629050</v>
      </c>
      <c r="L3873" s="19">
        <f>(((K3873/60)/60/24)+DATE(1970,1,1)+(-5/24))</f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5">
        <f>E3873/D3873</f>
        <v>2.6666666666666668E-2</v>
      </c>
      <c r="R3873" s="8">
        <f>E3873/N3873</f>
        <v>13.333333333333334</v>
      </c>
      <c r="S3873" s="9" t="str">
        <f>LEFT(P3873, SEARCH("/",P3873,1)-1)</f>
        <v>theater</v>
      </c>
      <c r="T3873" s="9" t="str">
        <f>RIGHT(P3873,LEN(P3873)-SEARCH("/",P3873,1))</f>
        <v>musical</v>
      </c>
    </row>
    <row r="3874" spans="1:20" ht="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9">
        <f>(((I3874/60)/60/24)+DATE(1970,1,1)+(-5/24))</f>
        <v>42229.9374537037</v>
      </c>
      <c r="K3874">
        <v>1435202996</v>
      </c>
      <c r="L3874" s="19">
        <f>(((K3874/60)/60/24)+DATE(1970,1,1)+(-5/24))</f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5">
        <f>E3874/D3874</f>
        <v>0</v>
      </c>
      <c r="R3874" s="8" t="e">
        <f>E3874/N3874</f>
        <v>#DIV/0!</v>
      </c>
      <c r="S3874" s="9" t="str">
        <f>LEFT(P3874, SEARCH("/",P3874,1)-1)</f>
        <v>theater</v>
      </c>
      <c r="T3874" s="9" t="str">
        <f>RIGHT(P3874,LEN(P3874)-SEARCH("/",P3874,1))</f>
        <v>musical</v>
      </c>
    </row>
    <row r="3875" spans="1:20" ht="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9">
        <f>(((I3875/60)/60/24)+DATE(1970,1,1)+(-5/24))</f>
        <v>42285.487673611111</v>
      </c>
      <c r="K3875">
        <v>1441730535</v>
      </c>
      <c r="L3875" s="19">
        <f>(((K3875/60)/60/24)+DATE(1970,1,1)+(-5/24))</f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5">
        <f>E3875/D3875</f>
        <v>0</v>
      </c>
      <c r="R3875" s="8" t="e">
        <f>E3875/N3875</f>
        <v>#DIV/0!</v>
      </c>
      <c r="S3875" s="9" t="str">
        <f>LEFT(P3875, SEARCH("/",P3875,1)-1)</f>
        <v>theater</v>
      </c>
      <c r="T3875" s="9" t="str">
        <f>RIGHT(P3875,LEN(P3875)-SEARCH("/",P3875,1))</f>
        <v>musical</v>
      </c>
    </row>
    <row r="3876" spans="1:20" ht="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9">
        <f>(((I3876/60)/60/24)+DATE(1970,1,1)+(-5/24))</f>
        <v>42027.833333333336</v>
      </c>
      <c r="K3876">
        <v>1420244622</v>
      </c>
      <c r="L3876" s="19">
        <f>(((K3876/60)/60/24)+DATE(1970,1,1)+(-5/24))</f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5">
        <f>E3876/D3876</f>
        <v>0</v>
      </c>
      <c r="R3876" s="8" t="e">
        <f>E3876/N3876</f>
        <v>#DIV/0!</v>
      </c>
      <c r="S3876" s="9" t="str">
        <f>LEFT(P3876, SEARCH("/",P3876,1)-1)</f>
        <v>theater</v>
      </c>
      <c r="T3876" s="9" t="str">
        <f>RIGHT(P3876,LEN(P3876)-SEARCH("/",P3876,1))</f>
        <v>musical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9">
        <f>(((I3877/60)/60/24)+DATE(1970,1,1)+(-5/24))</f>
        <v>42616.208333333336</v>
      </c>
      <c r="K3877">
        <v>1472804365</v>
      </c>
      <c r="L3877" s="19">
        <f>(((K3877/60)/60/24)+DATE(1970,1,1)+(-5/24))</f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5">
        <f>E3877/D3877</f>
        <v>0</v>
      </c>
      <c r="R3877" s="8" t="e">
        <f>E3877/N3877</f>
        <v>#DIV/0!</v>
      </c>
      <c r="S3877" s="9" t="str">
        <f>LEFT(P3877, SEARCH("/",P3877,1)-1)</f>
        <v>theater</v>
      </c>
      <c r="T3877" s="9" t="str">
        <f>RIGHT(P3877,LEN(P3877)-SEARCH("/",P3877,1))</f>
        <v>musical</v>
      </c>
    </row>
    <row r="3878" spans="1:20" ht="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9">
        <f>(((I3878/60)/60/24)+DATE(1970,1,1)+(-5/24))</f>
        <v>42402.415833333333</v>
      </c>
      <c r="K3878">
        <v>1451833128</v>
      </c>
      <c r="L3878" s="19">
        <f>(((K3878/60)/60/24)+DATE(1970,1,1)+(-5/24))</f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5">
        <f>E3878/D3878</f>
        <v>0.52794871794871789</v>
      </c>
      <c r="R3878" s="8">
        <f>E3878/N3878</f>
        <v>44.760869565217391</v>
      </c>
      <c r="S3878" s="9" t="str">
        <f>LEFT(P3878, SEARCH("/",P3878,1)-1)</f>
        <v>theater</v>
      </c>
      <c r="T3878" s="9" t="str">
        <f>RIGHT(P3878,LEN(P3878)-SEARCH("/",P3878,1))</f>
        <v>musical</v>
      </c>
    </row>
    <row r="3879" spans="1:20" ht="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9">
        <f>(((I3879/60)/60/24)+DATE(1970,1,1)+(-5/24))</f>
        <v>42712.469351851854</v>
      </c>
      <c r="K3879">
        <v>1478621752</v>
      </c>
      <c r="L3879" s="19">
        <f>(((K3879/60)/60/24)+DATE(1970,1,1)+(-5/24))</f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5">
        <f>E3879/D3879</f>
        <v>4.9639999999999997E-2</v>
      </c>
      <c r="R3879" s="8">
        <f>E3879/N3879</f>
        <v>88.642857142857139</v>
      </c>
      <c r="S3879" s="9" t="str">
        <f>LEFT(P3879, SEARCH("/",P3879,1)-1)</f>
        <v>theater</v>
      </c>
      <c r="T3879" s="9" t="str">
        <f>RIGHT(P3879,LEN(P3879)-SEARCH("/",P3879,1))</f>
        <v>musical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9">
        <f>(((I3880/60)/60/24)+DATE(1970,1,1)+(-5/24))</f>
        <v>42184.957638888889</v>
      </c>
      <c r="K3880">
        <v>1433014746</v>
      </c>
      <c r="L3880" s="19">
        <f>(((K3880/60)/60/24)+DATE(1970,1,1)+(-5/24))</f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5">
        <f>E3880/D3880</f>
        <v>5.5555555555555556E-4</v>
      </c>
      <c r="R3880" s="8">
        <f>E3880/N3880</f>
        <v>10</v>
      </c>
      <c r="S3880" s="9" t="str">
        <f>LEFT(P3880, SEARCH("/",P3880,1)-1)</f>
        <v>theater</v>
      </c>
      <c r="T3880" s="9" t="str">
        <f>RIGHT(P3880,LEN(P3880)-SEARCH("/",P3880,1))</f>
        <v>musical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9">
        <f>(((I3881/60)/60/24)+DATE(1970,1,1)+(-5/24))</f>
        <v>42029.652731481481</v>
      </c>
      <c r="K3881">
        <v>1419626396</v>
      </c>
      <c r="L3881" s="19">
        <f>(((K3881/60)/60/24)+DATE(1970,1,1)+(-5/24))</f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5">
        <f>E3881/D3881</f>
        <v>0</v>
      </c>
      <c r="R3881" s="8" t="e">
        <f>E3881/N3881</f>
        <v>#DIV/0!</v>
      </c>
      <c r="S3881" s="9" t="str">
        <f>LEFT(P3881, SEARCH("/",P3881,1)-1)</f>
        <v>theater</v>
      </c>
      <c r="T3881" s="9" t="str">
        <f>RIGHT(P3881,LEN(P3881)-SEARCH("/",P3881,1))</f>
        <v>musical</v>
      </c>
    </row>
    <row r="3882" spans="1:20" ht="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9">
        <f>(((I3882/60)/60/24)+DATE(1970,1,1)+(-5/24))</f>
        <v>41850.75</v>
      </c>
      <c r="K3882">
        <v>1403724820</v>
      </c>
      <c r="L3882" s="19">
        <f>(((K3882/60)/60/24)+DATE(1970,1,1)+(-5/24))</f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5">
        <f>E3882/D3882</f>
        <v>0.13066666666666665</v>
      </c>
      <c r="R3882" s="8">
        <f>E3882/N3882</f>
        <v>57.647058823529413</v>
      </c>
      <c r="S3882" s="9" t="str">
        <f>LEFT(P3882, SEARCH("/",P3882,1)-1)</f>
        <v>theater</v>
      </c>
      <c r="T3882" s="9" t="str">
        <f>RIGHT(P3882,LEN(P3882)-SEARCH("/",P3882,1))</f>
        <v>musical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9">
        <f>(((I3883/60)/60/24)+DATE(1970,1,1)+(-5/24))</f>
        <v>42785.810173611106</v>
      </c>
      <c r="K3883">
        <v>1484958399</v>
      </c>
      <c r="L3883" s="19">
        <f>(((K3883/60)/60/24)+DATE(1970,1,1)+(-5/24))</f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5">
        <f>E3883/D3883</f>
        <v>0.05</v>
      </c>
      <c r="R3883" s="8">
        <f>E3883/N3883</f>
        <v>25</v>
      </c>
      <c r="S3883" s="9" t="str">
        <f>LEFT(P3883, SEARCH("/",P3883,1)-1)</f>
        <v>theater</v>
      </c>
      <c r="T3883" s="9" t="str">
        <f>RIGHT(P3883,LEN(P3883)-SEARCH("/",P3883,1))</f>
        <v>musical</v>
      </c>
    </row>
    <row r="3884" spans="1:20" ht="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9">
        <f>(((I3884/60)/60/24)+DATE(1970,1,1)+(-5/24))</f>
        <v>42400.752083333333</v>
      </c>
      <c r="K3884">
        <v>1451950570</v>
      </c>
      <c r="L3884" s="19">
        <f>(((K3884/60)/60/24)+DATE(1970,1,1)+(-5/24))</f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5">
        <f>E3884/D3884</f>
        <v>0</v>
      </c>
      <c r="R3884" s="8" t="e">
        <f>E3884/N3884</f>
        <v>#DIV/0!</v>
      </c>
      <c r="S3884" s="9" t="str">
        <f>LEFT(P3884, SEARCH("/",P3884,1)-1)</f>
        <v>theater</v>
      </c>
      <c r="T3884" s="9" t="str">
        <f>RIGHT(P3884,LEN(P3884)-SEARCH("/",P3884,1))</f>
        <v>musical</v>
      </c>
    </row>
    <row r="3885" spans="1:20" ht="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9">
        <f>(((I3885/60)/60/24)+DATE(1970,1,1)+(-5/24))</f>
        <v>41884.394317129627</v>
      </c>
      <c r="K3885">
        <v>1407076069</v>
      </c>
      <c r="L3885" s="19">
        <f>(((K3885/60)/60/24)+DATE(1970,1,1)+(-5/24))</f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5">
        <f>E3885/D3885</f>
        <v>0</v>
      </c>
      <c r="R3885" s="8" t="e">
        <f>E3885/N3885</f>
        <v>#DIV/0!</v>
      </c>
      <c r="S3885" s="9" t="str">
        <f>LEFT(P3885, SEARCH("/",P3885,1)-1)</f>
        <v>theater</v>
      </c>
      <c r="T3885" s="9" t="str">
        <f>RIGHT(P3885,LEN(P3885)-SEARCH("/",P3885,1))</f>
        <v>musical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9">
        <f>(((I3886/60)/60/24)+DATE(1970,1,1)+(-5/24))</f>
        <v>42090.541574074072</v>
      </c>
      <c r="K3886">
        <v>1425322792</v>
      </c>
      <c r="L3886" s="19">
        <f>(((K3886/60)/60/24)+DATE(1970,1,1)+(-5/24))</f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5">
        <f>E3886/D3886</f>
        <v>0</v>
      </c>
      <c r="R3886" s="8" t="e">
        <f>E3886/N3886</f>
        <v>#DIV/0!</v>
      </c>
      <c r="S3886" s="9" t="str">
        <f>LEFT(P3886, SEARCH("/",P3886,1)-1)</f>
        <v>theater</v>
      </c>
      <c r="T3886" s="9" t="str">
        <f>RIGHT(P3886,LEN(P3886)-SEARCH("/",P3886,1))</f>
        <v>musical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9">
        <f>(((I3887/60)/60/24)+DATE(1970,1,1)+(-5/24))</f>
        <v>42499.742951388886</v>
      </c>
      <c r="K3887">
        <v>1460242191</v>
      </c>
      <c r="L3887" s="19">
        <f>(((K3887/60)/60/24)+DATE(1970,1,1)+(-5/24))</f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5">
        <f>E3887/D3887</f>
        <v>0</v>
      </c>
      <c r="R3887" s="8" t="e">
        <f>E3887/N3887</f>
        <v>#DIV/0!</v>
      </c>
      <c r="S3887" s="9" t="str">
        <f>LEFT(P3887, SEARCH("/",P3887,1)-1)</f>
        <v>theater</v>
      </c>
      <c r="T3887" s="9" t="str">
        <f>RIGHT(P3887,LEN(P3887)-SEARCH("/",P3887,1))</f>
        <v>musical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9">
        <f>(((I3888/60)/60/24)+DATE(1970,1,1)+(-5/24))</f>
        <v>41984.019699074073</v>
      </c>
      <c r="K3888">
        <v>1415683702</v>
      </c>
      <c r="L3888" s="19">
        <f>(((K3888/60)/60/24)+DATE(1970,1,1)+(-5/24))</f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5">
        <f>E3888/D3888</f>
        <v>0</v>
      </c>
      <c r="R3888" s="8" t="e">
        <f>E3888/N3888</f>
        <v>#DIV/0!</v>
      </c>
      <c r="S3888" s="9" t="str">
        <f>LEFT(P3888, SEARCH("/",P3888,1)-1)</f>
        <v>theater</v>
      </c>
      <c r="T3888" s="9" t="str">
        <f>RIGHT(P3888,LEN(P3888)-SEARCH("/",P3888,1))</f>
        <v>musical</v>
      </c>
    </row>
    <row r="3889" spans="1:20" ht="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9">
        <f>(((I3889/60)/60/24)+DATE(1970,1,1)+(-5/24))</f>
        <v>42125.708333333336</v>
      </c>
      <c r="K3889">
        <v>1426538129</v>
      </c>
      <c r="L3889" s="19">
        <f>(((K3889/60)/60/24)+DATE(1970,1,1)+(-5/24))</f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5">
        <f>E3889/D3889</f>
        <v>1.7500000000000002E-2</v>
      </c>
      <c r="R3889" s="8">
        <f>E3889/N3889</f>
        <v>17.5</v>
      </c>
      <c r="S3889" s="9" t="str">
        <f>LEFT(P3889, SEARCH("/",P3889,1)-1)</f>
        <v>theater</v>
      </c>
      <c r="T3889" s="9" t="str">
        <f>RIGHT(P3889,LEN(P3889)-SEARCH("/",P3889,1))</f>
        <v>musical</v>
      </c>
    </row>
    <row r="3890" spans="1:20" ht="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9">
        <f>(((I3890/60)/60/24)+DATE(1970,1,1)+(-5/24))</f>
        <v>42792.337476851848</v>
      </c>
      <c r="K3890">
        <v>1485522358</v>
      </c>
      <c r="L3890" s="19">
        <f>(((K3890/60)/60/24)+DATE(1970,1,1)+(-5/24))</f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5">
        <f>E3890/D3890</f>
        <v>0.27100000000000002</v>
      </c>
      <c r="R3890" s="8">
        <f>E3890/N3890</f>
        <v>38.714285714285715</v>
      </c>
      <c r="S3890" s="9" t="str">
        <f>LEFT(P3890, SEARCH("/",P3890,1)-1)</f>
        <v>theater</v>
      </c>
      <c r="T3890" s="9" t="str">
        <f>RIGHT(P3890,LEN(P3890)-SEARCH("/",P3890,1))</f>
        <v>plays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9">
        <f>(((I3891/60)/60/24)+DATE(1970,1,1)+(-5/24))</f>
        <v>42008.768055555549</v>
      </c>
      <c r="K3891">
        <v>1417651630</v>
      </c>
      <c r="L3891" s="19">
        <f>(((K3891/60)/60/24)+DATE(1970,1,1)+(-5/24))</f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5">
        <f>E3891/D3891</f>
        <v>1.4749999999999999E-2</v>
      </c>
      <c r="R3891" s="8">
        <f>E3891/N3891</f>
        <v>13.111111111111111</v>
      </c>
      <c r="S3891" s="9" t="str">
        <f>LEFT(P3891, SEARCH("/",P3891,1)-1)</f>
        <v>theater</v>
      </c>
      <c r="T3891" s="9" t="str">
        <f>RIGHT(P3891,LEN(P3891)-SEARCH("/",P3891,1))</f>
        <v>plays</v>
      </c>
    </row>
    <row r="3892" spans="1:20" ht="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9">
        <f>(((I3892/60)/60/24)+DATE(1970,1,1)+(-5/24))</f>
        <v>42231.55027777778</v>
      </c>
      <c r="K3892">
        <v>1434478344</v>
      </c>
      <c r="L3892" s="19">
        <f>(((K3892/60)/60/24)+DATE(1970,1,1)+(-5/24))</f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5">
        <f>E3892/D3892</f>
        <v>0.16826666666666668</v>
      </c>
      <c r="R3892" s="8">
        <f>E3892/N3892</f>
        <v>315.5</v>
      </c>
      <c r="S3892" s="9" t="str">
        <f>LEFT(P3892, SEARCH("/",P3892,1)-1)</f>
        <v>theater</v>
      </c>
      <c r="T3892" s="9" t="str">
        <f>RIGHT(P3892,LEN(P3892)-SEARCH("/",P3892,1))</f>
        <v>plays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9">
        <f>(((I3893/60)/60/24)+DATE(1970,1,1)+(-5/24))</f>
        <v>42085.999305555553</v>
      </c>
      <c r="K3893">
        <v>1424488244</v>
      </c>
      <c r="L3893" s="19">
        <f>(((K3893/60)/60/24)+DATE(1970,1,1)+(-5/24))</f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5">
        <f>E3893/D3893</f>
        <v>0.32500000000000001</v>
      </c>
      <c r="R3893" s="8">
        <f>E3893/N3893</f>
        <v>37.142857142857146</v>
      </c>
      <c r="S3893" s="9" t="str">
        <f>LEFT(P3893, SEARCH("/",P3893,1)-1)</f>
        <v>theater</v>
      </c>
      <c r="T3893" s="9" t="str">
        <f>RIGHT(P3893,LEN(P3893)-SEARCH("/",P3893,1))</f>
        <v>plays</v>
      </c>
    </row>
    <row r="3894" spans="1:20" ht="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9">
        <f>(((I3894/60)/60/24)+DATE(1970,1,1)+(-5/24))</f>
        <v>41875.083333333328</v>
      </c>
      <c r="K3894">
        <v>1408203557</v>
      </c>
      <c r="L3894" s="19">
        <f>(((K3894/60)/60/24)+DATE(1970,1,1)+(-5/24))</f>
        <v>41867.44394675926</v>
      </c>
      <c r="M3894" t="b">
        <v>0</v>
      </c>
      <c r="N3894">
        <v>0</v>
      </c>
      <c r="O3894" t="b">
        <v>0</v>
      </c>
      <c r="P3894" t="s">
        <v>8271</v>
      </c>
      <c r="Q3894" s="5">
        <f>E3894/D3894</f>
        <v>0</v>
      </c>
      <c r="R3894" s="8" t="e">
        <f>E3894/N3894</f>
        <v>#DIV/0!</v>
      </c>
      <c r="S3894" s="9" t="str">
        <f>LEFT(P3894, SEARCH("/",P3894,1)-1)</f>
        <v>theater</v>
      </c>
      <c r="T3894" s="9" t="str">
        <f>RIGHT(P3894,LEN(P3894)-SEARCH("/",P3894,1))</f>
        <v>plays</v>
      </c>
    </row>
    <row r="3895" spans="1:20" ht="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9">
        <f>(((I3895/60)/60/24)+DATE(1970,1,1)+(-5/24))</f>
        <v>41821.041666666664</v>
      </c>
      <c r="K3895">
        <v>1400600840</v>
      </c>
      <c r="L3895" s="19">
        <f>(((K3895/60)/60/24)+DATE(1970,1,1)+(-5/24))</f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5">
        <f>E3895/D3895</f>
        <v>0.2155</v>
      </c>
      <c r="R3895" s="8">
        <f>E3895/N3895</f>
        <v>128.27380952380952</v>
      </c>
      <c r="S3895" s="9" t="str">
        <f>LEFT(P3895, SEARCH("/",P3895,1)-1)</f>
        <v>theater</v>
      </c>
      <c r="T3895" s="9" t="str">
        <f>RIGHT(P3895,LEN(P3895)-SEARCH("/",P3895,1))</f>
        <v>plays</v>
      </c>
    </row>
    <row r="3896" spans="1:20" ht="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9">
        <f>(((I3896/60)/60/24)+DATE(1970,1,1)+(-5/24))</f>
        <v>42709.999305555553</v>
      </c>
      <c r="K3896">
        <v>1478386812</v>
      </c>
      <c r="L3896" s="19">
        <f>(((K3896/60)/60/24)+DATE(1970,1,1)+(-5/24))</f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5">
        <f>E3896/D3896</f>
        <v>3.4666666666666665E-2</v>
      </c>
      <c r="R3896" s="8">
        <f>E3896/N3896</f>
        <v>47.272727272727273</v>
      </c>
      <c r="S3896" s="9" t="str">
        <f>LEFT(P3896, SEARCH("/",P3896,1)-1)</f>
        <v>theater</v>
      </c>
      <c r="T3896" s="9" t="str">
        <f>RIGHT(P3896,LEN(P3896)-SEARCH("/",P3896,1))</f>
        <v>plays</v>
      </c>
    </row>
    <row r="3897" spans="1:20" ht="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9">
        <f>(((I3897/60)/60/24)+DATE(1970,1,1)+(-5/24))</f>
        <v>42063.041875000003</v>
      </c>
      <c r="K3897">
        <v>1422424818</v>
      </c>
      <c r="L3897" s="19">
        <f>(((K3897/60)/60/24)+DATE(1970,1,1)+(-5/24))</f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5">
        <f>E3897/D3897</f>
        <v>0.05</v>
      </c>
      <c r="R3897" s="8">
        <f>E3897/N3897</f>
        <v>50</v>
      </c>
      <c r="S3897" s="9" t="str">
        <f>LEFT(P3897, SEARCH("/",P3897,1)-1)</f>
        <v>theater</v>
      </c>
      <c r="T3897" s="9" t="str">
        <f>RIGHT(P3897,LEN(P3897)-SEARCH("/",P3897,1))</f>
        <v>plays</v>
      </c>
    </row>
    <row r="3898" spans="1:20" ht="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9">
        <f>(((I3898/60)/60/24)+DATE(1970,1,1)+(-5/24))</f>
        <v>41806.983541666668</v>
      </c>
      <c r="K3898">
        <v>1401770178</v>
      </c>
      <c r="L3898" s="19">
        <f>(((K3898/60)/60/24)+DATE(1970,1,1)+(-5/24))</f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5">
        <f>E3898/D3898</f>
        <v>0.10625</v>
      </c>
      <c r="R3898" s="8">
        <f>E3898/N3898</f>
        <v>42.5</v>
      </c>
      <c r="S3898" s="9" t="str">
        <f>LEFT(P3898, SEARCH("/",P3898,1)-1)</f>
        <v>theater</v>
      </c>
      <c r="T3898" s="9" t="str">
        <f>RIGHT(P3898,LEN(P3898)-SEARCH("/",P3898,1))</f>
        <v>plays</v>
      </c>
    </row>
    <row r="3899" spans="1:20" ht="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9">
        <f>(((I3899/60)/60/24)+DATE(1970,1,1)+(-5/24))</f>
        <v>42012.665312499994</v>
      </c>
      <c r="K3899">
        <v>1418158683</v>
      </c>
      <c r="L3899" s="19">
        <f>(((K3899/60)/60/24)+DATE(1970,1,1)+(-5/24))</f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5">
        <f>E3899/D3899</f>
        <v>0.17599999999999999</v>
      </c>
      <c r="R3899" s="8">
        <f>E3899/N3899</f>
        <v>44</v>
      </c>
      <c r="S3899" s="9" t="str">
        <f>LEFT(P3899, SEARCH("/",P3899,1)-1)</f>
        <v>theater</v>
      </c>
      <c r="T3899" s="9" t="str">
        <f>RIGHT(P3899,LEN(P3899)-SEARCH("/",P3899,1))</f>
        <v>plays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9">
        <f>(((I3900/60)/60/24)+DATE(1970,1,1)+(-5/24))</f>
        <v>42233.458333333336</v>
      </c>
      <c r="K3900">
        <v>1436355270</v>
      </c>
      <c r="L3900" s="19">
        <f>(((K3900/60)/60/24)+DATE(1970,1,1)+(-5/24))</f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5">
        <f>E3900/D3900</f>
        <v>0.3256</v>
      </c>
      <c r="R3900" s="8">
        <f>E3900/N3900</f>
        <v>50.875</v>
      </c>
      <c r="S3900" s="9" t="str">
        <f>LEFT(P3900, SEARCH("/",P3900,1)-1)</f>
        <v>theater</v>
      </c>
      <c r="T3900" s="9" t="str">
        <f>RIGHT(P3900,LEN(P3900)-SEARCH("/",P3900,1))</f>
        <v>plays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9">
        <f>(((I3901/60)/60/24)+DATE(1970,1,1)+(-5/24))</f>
        <v>41863.566678240735</v>
      </c>
      <c r="K3901">
        <v>1406140561</v>
      </c>
      <c r="L3901" s="19">
        <f>(((K3901/60)/60/24)+DATE(1970,1,1)+(-5/24))</f>
        <v>41843.566678240735</v>
      </c>
      <c r="M3901" t="b">
        <v>0</v>
      </c>
      <c r="N3901">
        <v>2</v>
      </c>
      <c r="O3901" t="b">
        <v>0</v>
      </c>
      <c r="P3901" t="s">
        <v>8271</v>
      </c>
      <c r="Q3901" s="5">
        <f>E3901/D3901</f>
        <v>1.2500000000000001E-2</v>
      </c>
      <c r="R3901" s="8">
        <f>E3901/N3901</f>
        <v>62.5</v>
      </c>
      <c r="S3901" s="9" t="str">
        <f>LEFT(P3901, SEARCH("/",P3901,1)-1)</f>
        <v>theater</v>
      </c>
      <c r="T3901" s="9" t="str">
        <f>RIGHT(P3901,LEN(P3901)-SEARCH("/",P3901,1))</f>
        <v>plays</v>
      </c>
    </row>
    <row r="3902" spans="1:20" ht="30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9">
        <f>(((I3902/60)/60/24)+DATE(1970,1,1)+(-5/24))</f>
        <v>42165.884155092594</v>
      </c>
      <c r="K3902">
        <v>1431396791</v>
      </c>
      <c r="L3902" s="19">
        <f>(((K3902/60)/60/24)+DATE(1970,1,1)+(-5/24))</f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5">
        <f>E3902/D3902</f>
        <v>5.3999999999999999E-2</v>
      </c>
      <c r="R3902" s="8">
        <f>E3902/N3902</f>
        <v>27</v>
      </c>
      <c r="S3902" s="9" t="str">
        <f>LEFT(P3902, SEARCH("/",P3902,1)-1)</f>
        <v>theater</v>
      </c>
      <c r="T3902" s="9" t="str">
        <f>RIGHT(P3902,LEN(P3902)-SEARCH("/",P3902,1))</f>
        <v>plays</v>
      </c>
    </row>
    <row r="3903" spans="1:20" ht="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9">
        <f>(((I3903/60)/60/24)+DATE(1970,1,1)+(-5/24))</f>
        <v>42357.618043981485</v>
      </c>
      <c r="K3903">
        <v>1447098599</v>
      </c>
      <c r="L3903" s="19">
        <f>(((K3903/60)/60/24)+DATE(1970,1,1)+(-5/24))</f>
        <v>42317.618043981485</v>
      </c>
      <c r="M3903" t="b">
        <v>0</v>
      </c>
      <c r="N3903">
        <v>1</v>
      </c>
      <c r="O3903" t="b">
        <v>0</v>
      </c>
      <c r="P3903" t="s">
        <v>8271</v>
      </c>
      <c r="Q3903" s="5">
        <f>E3903/D3903</f>
        <v>8.3333333333333332E-3</v>
      </c>
      <c r="R3903" s="8">
        <f>E3903/N3903</f>
        <v>25</v>
      </c>
      <c r="S3903" s="9" t="str">
        <f>LEFT(P3903, SEARCH("/",P3903,1)-1)</f>
        <v>theater</v>
      </c>
      <c r="T3903" s="9" t="str">
        <f>RIGHT(P3903,LEN(P3903)-SEARCH("/",P3903,1))</f>
        <v>plays</v>
      </c>
    </row>
    <row r="3904" spans="1:20" ht="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9">
        <f>(((I3904/60)/60/24)+DATE(1970,1,1)+(-5/24))</f>
        <v>42688.301412037035</v>
      </c>
      <c r="K3904">
        <v>1476962042</v>
      </c>
      <c r="L3904" s="19">
        <f>(((K3904/60)/60/24)+DATE(1970,1,1)+(-5/24))</f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5">
        <f>E3904/D3904</f>
        <v>0.48833333333333334</v>
      </c>
      <c r="R3904" s="8">
        <f>E3904/N3904</f>
        <v>47.258064516129032</v>
      </c>
      <c r="S3904" s="9" t="str">
        <f>LEFT(P3904, SEARCH("/",P3904,1)-1)</f>
        <v>theater</v>
      </c>
      <c r="T3904" s="9" t="str">
        <f>RIGHT(P3904,LEN(P3904)-SEARCH("/",P3904,1))</f>
        <v>plays</v>
      </c>
    </row>
    <row r="3905" spans="1:20" ht="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9">
        <f>(((I3905/60)/60/24)+DATE(1970,1,1)+(-5/24))</f>
        <v>42230.609722222223</v>
      </c>
      <c r="K3905">
        <v>1435709765</v>
      </c>
      <c r="L3905" s="19">
        <f>(((K3905/60)/60/24)+DATE(1970,1,1)+(-5/24))</f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5">
        <f>E3905/D3905</f>
        <v>0</v>
      </c>
      <c r="R3905" s="8" t="e">
        <f>E3905/N3905</f>
        <v>#DIV/0!</v>
      </c>
      <c r="S3905" s="9" t="str">
        <f>LEFT(P3905, SEARCH("/",P3905,1)-1)</f>
        <v>theater</v>
      </c>
      <c r="T3905" s="9" t="str">
        <f>RIGHT(P3905,LEN(P3905)-SEARCH("/",P3905,1))</f>
        <v>plays</v>
      </c>
    </row>
    <row r="3906" spans="1: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9">
        <f>(((I3906/60)/60/24)+DATE(1970,1,1)+(-5/24))</f>
        <v>42109.00277777778</v>
      </c>
      <c r="K3906">
        <v>1427866200</v>
      </c>
      <c r="L3906" s="19">
        <f>(((K3906/60)/60/24)+DATE(1970,1,1)+(-5/24))</f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5">
        <f>E3906/D3906</f>
        <v>2.9999999999999997E-4</v>
      </c>
      <c r="R3906" s="8">
        <f>E3906/N3906</f>
        <v>1.5</v>
      </c>
      <c r="S3906" s="9" t="str">
        <f>LEFT(P3906, SEARCH("/",P3906,1)-1)</f>
        <v>theater</v>
      </c>
      <c r="T3906" s="9" t="str">
        <f>RIGHT(P3906,LEN(P3906)-SEARCH("/",P3906,1))</f>
        <v>plays</v>
      </c>
    </row>
    <row r="3907" spans="1:20" ht="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9">
        <f>(((I3907/60)/60/24)+DATE(1970,1,1)+(-5/24))</f>
        <v>42166.749999999993</v>
      </c>
      <c r="K3907">
        <v>1430405903</v>
      </c>
      <c r="L3907" s="19">
        <f>(((K3907/60)/60/24)+DATE(1970,1,1)+(-5/24))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5">
        <f>E3907/D3907</f>
        <v>0.11533333333333333</v>
      </c>
      <c r="R3907" s="8">
        <f>E3907/N3907</f>
        <v>24.714285714285715</v>
      </c>
      <c r="S3907" s="9" t="str">
        <f>LEFT(P3907, SEARCH("/",P3907,1)-1)</f>
        <v>theater</v>
      </c>
      <c r="T3907" s="9" t="str">
        <f>RIGHT(P3907,LEN(P3907)-SEARCH("/",P3907,1))</f>
        <v>plays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9">
        <f>(((I3908/60)/60/24)+DATE(1970,1,1)+(-5/24))</f>
        <v>42181.350694444445</v>
      </c>
      <c r="K3908">
        <v>1432072893</v>
      </c>
      <c r="L3908" s="19">
        <f>(((K3908/60)/60/24)+DATE(1970,1,1)+(-5/24))</f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5">
        <f>E3908/D3908</f>
        <v>0.67333333333333334</v>
      </c>
      <c r="R3908" s="8">
        <f>E3908/N3908</f>
        <v>63.125</v>
      </c>
      <c r="S3908" s="9" t="str">
        <f>LEFT(P3908, SEARCH("/",P3908,1)-1)</f>
        <v>theater</v>
      </c>
      <c r="T3908" s="9" t="str">
        <f>RIGHT(P3908,LEN(P3908)-SEARCH("/",P3908,1))</f>
        <v>plays</v>
      </c>
    </row>
    <row r="3909" spans="1:20" ht="30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9">
        <f>(((I3909/60)/60/24)+DATE(1970,1,1)+(-5/24))</f>
        <v>41938.630555555552</v>
      </c>
      <c r="K3909">
        <v>1411587606</v>
      </c>
      <c r="L3909" s="19">
        <f>(((K3909/60)/60/24)+DATE(1970,1,1)+(-5/24))</f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5">
        <f>E3909/D3909</f>
        <v>0.153</v>
      </c>
      <c r="R3909" s="8">
        <f>E3909/N3909</f>
        <v>38.25</v>
      </c>
      <c r="S3909" s="9" t="str">
        <f>LEFT(P3909, SEARCH("/",P3909,1)-1)</f>
        <v>theater</v>
      </c>
      <c r="T3909" s="9" t="str">
        <f>RIGHT(P3909,LEN(P3909)-SEARCH("/",P3909,1))</f>
        <v>plays</v>
      </c>
    </row>
    <row r="3910" spans="1:20" ht="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9">
        <f>(((I3910/60)/60/24)+DATE(1970,1,1)+(-5/24))</f>
        <v>41848.927037037036</v>
      </c>
      <c r="K3910">
        <v>1405307696</v>
      </c>
      <c r="L3910" s="19">
        <f>(((K3910/60)/60/24)+DATE(1970,1,1)+(-5/24))</f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5">
        <f>E3910/D3910</f>
        <v>8.666666666666667E-2</v>
      </c>
      <c r="R3910" s="8">
        <f>E3910/N3910</f>
        <v>16.25</v>
      </c>
      <c r="S3910" s="9" t="str">
        <f>LEFT(P3910, SEARCH("/",P3910,1)-1)</f>
        <v>theater</v>
      </c>
      <c r="T3910" s="9" t="str">
        <f>RIGHT(P3910,LEN(P3910)-SEARCH("/",P3910,1))</f>
        <v>plays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9">
        <f>(((I3911/60)/60/24)+DATE(1970,1,1)+(-5/24))</f>
        <v>41893.150949074072</v>
      </c>
      <c r="K3911">
        <v>1407832642</v>
      </c>
      <c r="L3911" s="19">
        <f>(((K3911/60)/60/24)+DATE(1970,1,1)+(-5/24))</f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5">
        <f>E3911/D3911</f>
        <v>2.2499999999999998E-3</v>
      </c>
      <c r="R3911" s="8">
        <f>E3911/N3911</f>
        <v>33.75</v>
      </c>
      <c r="S3911" s="9" t="str">
        <f>LEFT(P3911, SEARCH("/",P3911,1)-1)</f>
        <v>theater</v>
      </c>
      <c r="T3911" s="9" t="str">
        <f>RIGHT(P3911,LEN(P3911)-SEARCH("/",P3911,1))</f>
        <v>plays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9">
        <f>(((I3912/60)/60/24)+DATE(1970,1,1)+(-5/24))</f>
        <v>42254.548576388886</v>
      </c>
      <c r="K3912">
        <v>1439057397</v>
      </c>
      <c r="L3912" s="19">
        <f>(((K3912/60)/60/24)+DATE(1970,1,1)+(-5/24))</f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5">
        <f>E3912/D3912</f>
        <v>3.0833333333333334E-2</v>
      </c>
      <c r="R3912" s="8">
        <f>E3912/N3912</f>
        <v>61.666666666666664</v>
      </c>
      <c r="S3912" s="9" t="str">
        <f>LEFT(P3912, SEARCH("/",P3912,1)-1)</f>
        <v>theater</v>
      </c>
      <c r="T3912" s="9" t="str">
        <f>RIGHT(P3912,LEN(P3912)-SEARCH("/",P3912,1))</f>
        <v>plays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9">
        <f>(((I3913/60)/60/24)+DATE(1970,1,1)+(-5/24))</f>
        <v>41969.645567129628</v>
      </c>
      <c r="K3913">
        <v>1414438177</v>
      </c>
      <c r="L3913" s="19">
        <f>(((K3913/60)/60/24)+DATE(1970,1,1)+(-5/24))</f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5">
        <f>E3913/D3913</f>
        <v>0.37412499999999999</v>
      </c>
      <c r="R3913" s="8">
        <f>E3913/N3913</f>
        <v>83.138888888888886</v>
      </c>
      <c r="S3913" s="9" t="str">
        <f>LEFT(P3913, SEARCH("/",P3913,1)-1)</f>
        <v>theater</v>
      </c>
      <c r="T3913" s="9" t="str">
        <f>RIGHT(P3913,LEN(P3913)-SEARCH("/",P3913,1))</f>
        <v>plays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9">
        <f>(((I3914/60)/60/24)+DATE(1970,1,1)+(-5/24))</f>
        <v>42118.982638888883</v>
      </c>
      <c r="K3914">
        <v>1424759330</v>
      </c>
      <c r="L3914" s="19">
        <f>(((K3914/60)/60/24)+DATE(1970,1,1)+(-5/24))</f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5">
        <f>E3914/D3914</f>
        <v>6.666666666666667E-5</v>
      </c>
      <c r="R3914" s="8">
        <f>E3914/N3914</f>
        <v>1</v>
      </c>
      <c r="S3914" s="9" t="str">
        <f>LEFT(P3914, SEARCH("/",P3914,1)-1)</f>
        <v>theater</v>
      </c>
      <c r="T3914" s="9" t="str">
        <f>RIGHT(P3914,LEN(P3914)-SEARCH("/",P3914,1))</f>
        <v>plays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9">
        <f>(((I3915/60)/60/24)+DATE(1970,1,1)+(-5/24))</f>
        <v>42338.044548611106</v>
      </c>
      <c r="K3915">
        <v>1446267849</v>
      </c>
      <c r="L3915" s="19">
        <f>(((K3915/60)/60/24)+DATE(1970,1,1)+(-5/24))</f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5">
        <f>E3915/D3915</f>
        <v>0.1</v>
      </c>
      <c r="R3915" s="8">
        <f>E3915/N3915</f>
        <v>142.85714285714286</v>
      </c>
      <c r="S3915" s="9" t="str">
        <f>LEFT(P3915, SEARCH("/",P3915,1)-1)</f>
        <v>theater</v>
      </c>
      <c r="T3915" s="9" t="str">
        <f>RIGHT(P3915,LEN(P3915)-SEARCH("/",P3915,1))</f>
        <v>plays</v>
      </c>
    </row>
    <row r="3916" spans="1:20" ht="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9">
        <f>(((I3916/60)/60/24)+DATE(1970,1,1)+(-5/24))</f>
        <v>42134.749305555553</v>
      </c>
      <c r="K3916">
        <v>1429558756</v>
      </c>
      <c r="L3916" s="19">
        <f>(((K3916/60)/60/24)+DATE(1970,1,1)+(-5/24))</f>
        <v>42114.610601851848</v>
      </c>
      <c r="M3916" t="b">
        <v>0</v>
      </c>
      <c r="N3916">
        <v>27</v>
      </c>
      <c r="O3916" t="b">
        <v>0</v>
      </c>
      <c r="P3916" t="s">
        <v>8271</v>
      </c>
      <c r="Q3916" s="5">
        <f>E3916/D3916</f>
        <v>0.36359999999999998</v>
      </c>
      <c r="R3916" s="8">
        <f>E3916/N3916</f>
        <v>33.666666666666664</v>
      </c>
      <c r="S3916" s="9" t="str">
        <f>LEFT(P3916, SEARCH("/",P3916,1)-1)</f>
        <v>theater</v>
      </c>
      <c r="T3916" s="9" t="str">
        <f>RIGHT(P3916,LEN(P3916)-SEARCH("/",P3916,1))</f>
        <v>plays</v>
      </c>
    </row>
    <row r="3917" spans="1:20" ht="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9">
        <f>(((I3917/60)/60/24)+DATE(1970,1,1)+(-5/24))</f>
        <v>42522.776724537034</v>
      </c>
      <c r="K3917">
        <v>1462232309</v>
      </c>
      <c r="L3917" s="19">
        <f>(((K3917/60)/60/24)+DATE(1970,1,1)+(-5/24))</f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5">
        <f>E3917/D3917</f>
        <v>3.3333333333333335E-3</v>
      </c>
      <c r="R3917" s="8">
        <f>E3917/N3917</f>
        <v>5</v>
      </c>
      <c r="S3917" s="9" t="str">
        <f>LEFT(P3917, SEARCH("/",P3917,1)-1)</f>
        <v>theater</v>
      </c>
      <c r="T3917" s="9" t="str">
        <f>RIGHT(P3917,LEN(P3917)-SEARCH("/",P3917,1))</f>
        <v>plays</v>
      </c>
    </row>
    <row r="3918" spans="1:20" ht="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9">
        <f>(((I3918/60)/60/24)+DATE(1970,1,1)+(-5/24))</f>
        <v>42524.263333333329</v>
      </c>
      <c r="K3918">
        <v>1462360752</v>
      </c>
      <c r="L3918" s="19">
        <f>(((K3918/60)/60/24)+DATE(1970,1,1)+(-5/24))</f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5">
        <f>E3918/D3918</f>
        <v>0</v>
      </c>
      <c r="R3918" s="8" t="e">
        <f>E3918/N3918</f>
        <v>#DIV/0!</v>
      </c>
      <c r="S3918" s="9" t="str">
        <f>LEFT(P3918, SEARCH("/",P3918,1)-1)</f>
        <v>theater</v>
      </c>
      <c r="T3918" s="9" t="str">
        <f>RIGHT(P3918,LEN(P3918)-SEARCH("/",P3918,1))</f>
        <v>plays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9">
        <f>(((I3919/60)/60/24)+DATE(1970,1,1)+(-5/24))</f>
        <v>41893.318993055553</v>
      </c>
      <c r="K3919">
        <v>1407847161</v>
      </c>
      <c r="L3919" s="19">
        <f>(((K3919/60)/60/24)+DATE(1970,1,1)+(-5/24))</f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5">
        <f>E3919/D3919</f>
        <v>2.8571428571428571E-3</v>
      </c>
      <c r="R3919" s="8">
        <f>E3919/N3919</f>
        <v>10</v>
      </c>
      <c r="S3919" s="9" t="str">
        <f>LEFT(P3919, SEARCH("/",P3919,1)-1)</f>
        <v>theater</v>
      </c>
      <c r="T3919" s="9" t="str">
        <f>RIGHT(P3919,LEN(P3919)-SEARCH("/",P3919,1))</f>
        <v>plays</v>
      </c>
    </row>
    <row r="3920" spans="1:20" ht="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9">
        <f>(((I3920/60)/60/24)+DATE(1970,1,1)+(-5/24))</f>
        <v>41855.458333333328</v>
      </c>
      <c r="K3920">
        <v>1406131023</v>
      </c>
      <c r="L3920" s="19">
        <f>(((K3920/60)/60/24)+DATE(1970,1,1)+(-5/24))</f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5">
        <f>E3920/D3920</f>
        <v>2E-3</v>
      </c>
      <c r="R3920" s="8">
        <f>E3920/N3920</f>
        <v>40</v>
      </c>
      <c r="S3920" s="9" t="str">
        <f>LEFT(P3920, SEARCH("/",P3920,1)-1)</f>
        <v>theater</v>
      </c>
      <c r="T3920" s="9" t="str">
        <f>RIGHT(P3920,LEN(P3920)-SEARCH("/",P3920,1))</f>
        <v>plays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9">
        <f>(((I3921/60)/60/24)+DATE(1970,1,1)+(-5/24))</f>
        <v>42386.791666666664</v>
      </c>
      <c r="K3921">
        <v>1450628773</v>
      </c>
      <c r="L3921" s="19">
        <f>(((K3921/60)/60/24)+DATE(1970,1,1)+(-5/24))</f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5">
        <f>E3921/D3921</f>
        <v>1.7999999999999999E-2</v>
      </c>
      <c r="R3921" s="8">
        <f>E3921/N3921</f>
        <v>30</v>
      </c>
      <c r="S3921" s="9" t="str">
        <f>LEFT(P3921, SEARCH("/",P3921,1)-1)</f>
        <v>theater</v>
      </c>
      <c r="T3921" s="9" t="str">
        <f>RIGHT(P3921,LEN(P3921)-SEARCH("/",P3921,1))</f>
        <v>plays</v>
      </c>
    </row>
    <row r="3922" spans="1:20" ht="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9">
        <f>(((I3922/60)/60/24)+DATE(1970,1,1)+(-5/24))</f>
        <v>42687.220601851855</v>
      </c>
      <c r="K3922">
        <v>1476436660</v>
      </c>
      <c r="L3922" s="19">
        <f>(((K3922/60)/60/24)+DATE(1970,1,1)+(-5/24))</f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5">
        <f>E3922/D3922</f>
        <v>5.3999999999999999E-2</v>
      </c>
      <c r="R3922" s="8">
        <f>E3922/N3922</f>
        <v>45</v>
      </c>
      <c r="S3922" s="9" t="str">
        <f>LEFT(P3922, SEARCH("/",P3922,1)-1)</f>
        <v>theater</v>
      </c>
      <c r="T3922" s="9" t="str">
        <f>RIGHT(P3922,LEN(P3922)-SEARCH("/",P3922,1))</f>
        <v>plays</v>
      </c>
    </row>
    <row r="3923" spans="1:20" ht="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9">
        <f>(((I3923/60)/60/24)+DATE(1970,1,1)+(-5/24))</f>
        <v>41938.541666666664</v>
      </c>
      <c r="K3923">
        <v>1413291655</v>
      </c>
      <c r="L3923" s="19">
        <f>(((K3923/60)/60/24)+DATE(1970,1,1)+(-5/24))</f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5">
        <f>E3923/D3923</f>
        <v>0</v>
      </c>
      <c r="R3923" s="8" t="e">
        <f>E3923/N3923</f>
        <v>#DIV/0!</v>
      </c>
      <c r="S3923" s="9" t="str">
        <f>LEFT(P3923, SEARCH("/",P3923,1)-1)</f>
        <v>theater</v>
      </c>
      <c r="T3923" s="9" t="str">
        <f>RIGHT(P3923,LEN(P3923)-SEARCH("/",P3923,1))</f>
        <v>plays</v>
      </c>
    </row>
    <row r="3924" spans="1:20" ht="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9">
        <f>(((I3924/60)/60/24)+DATE(1970,1,1)+(-5/24))</f>
        <v>42065.749999999993</v>
      </c>
      <c r="K3924">
        <v>1421432810</v>
      </c>
      <c r="L3924" s="19">
        <f>(((K3924/60)/60/24)+DATE(1970,1,1)+(-5/24))</f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5">
        <f>E3924/D3924</f>
        <v>8.1333333333333327E-2</v>
      </c>
      <c r="R3924" s="8">
        <f>E3924/N3924</f>
        <v>10.166666666666666</v>
      </c>
      <c r="S3924" s="9" t="str">
        <f>LEFT(P3924, SEARCH("/",P3924,1)-1)</f>
        <v>theater</v>
      </c>
      <c r="T3924" s="9" t="str">
        <f>RIGHT(P3924,LEN(P3924)-SEARCH("/",P3924,1))</f>
        <v>plays</v>
      </c>
    </row>
    <row r="3925" spans="1:20" ht="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9">
        <f>(((I3925/60)/60/24)+DATE(1970,1,1)+(-5/24))</f>
        <v>42103.771655092591</v>
      </c>
      <c r="K3925">
        <v>1426203071</v>
      </c>
      <c r="L3925" s="19">
        <f>(((K3925/60)/60/24)+DATE(1970,1,1)+(-5/24))</f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5">
        <f>E3925/D3925</f>
        <v>0.12034782608695652</v>
      </c>
      <c r="R3925" s="8">
        <f>E3925/N3925</f>
        <v>81.411764705882348</v>
      </c>
      <c r="S3925" s="9" t="str">
        <f>LEFT(P3925, SEARCH("/",P3925,1)-1)</f>
        <v>theater</v>
      </c>
      <c r="T3925" s="9" t="str">
        <f>RIGHT(P3925,LEN(P3925)-SEARCH("/",P3925,1))</f>
        <v>plays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9">
        <f>(((I3926/60)/60/24)+DATE(1970,1,1)+(-5/24))</f>
        <v>41816.751412037032</v>
      </c>
      <c r="K3926">
        <v>1401231722</v>
      </c>
      <c r="L3926" s="19">
        <f>(((K3926/60)/60/24)+DATE(1970,1,1)+(-5/24))</f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5">
        <f>E3926/D3926</f>
        <v>0.15266666666666667</v>
      </c>
      <c r="R3926" s="8">
        <f>E3926/N3926</f>
        <v>57.25</v>
      </c>
      <c r="S3926" s="9" t="str">
        <f>LEFT(P3926, SEARCH("/",P3926,1)-1)</f>
        <v>theater</v>
      </c>
      <c r="T3926" s="9" t="str">
        <f>RIGHT(P3926,LEN(P3926)-SEARCH("/",P3926,1))</f>
        <v>plays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9">
        <f>(((I3927/60)/60/24)+DATE(1970,1,1)+(-5/24))</f>
        <v>41850.662488425922</v>
      </c>
      <c r="K3927">
        <v>1404161639</v>
      </c>
      <c r="L3927" s="19">
        <f>(((K3927/60)/60/24)+DATE(1970,1,1)+(-5/24))</f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5">
        <f>E3927/D3927</f>
        <v>0.1</v>
      </c>
      <c r="R3927" s="8">
        <f>E3927/N3927</f>
        <v>5</v>
      </c>
      <c r="S3927" s="9" t="str">
        <f>LEFT(P3927, SEARCH("/",P3927,1)-1)</f>
        <v>theater</v>
      </c>
      <c r="T3927" s="9" t="str">
        <f>RIGHT(P3927,LEN(P3927)-SEARCH("/",P3927,1))</f>
        <v>plays</v>
      </c>
    </row>
    <row r="3928" spans="1:20" ht="30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9">
        <f>(((I3928/60)/60/24)+DATE(1970,1,1)+(-5/24))</f>
        <v>41999.876712962963</v>
      </c>
      <c r="K3928">
        <v>1417053748</v>
      </c>
      <c r="L3928" s="19">
        <f>(((K3928/60)/60/24)+DATE(1970,1,1)+(-5/24))</f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5">
        <f>E3928/D3928</f>
        <v>3.0000000000000001E-3</v>
      </c>
      <c r="R3928" s="8">
        <f>E3928/N3928</f>
        <v>15</v>
      </c>
      <c r="S3928" s="9" t="str">
        <f>LEFT(P3928, SEARCH("/",P3928,1)-1)</f>
        <v>theater</v>
      </c>
      <c r="T3928" s="9" t="str">
        <f>RIGHT(P3928,LEN(P3928)-SEARCH("/",P3928,1))</f>
        <v>plays</v>
      </c>
    </row>
    <row r="3929" spans="1:20" ht="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9">
        <f>(((I3929/60)/60/24)+DATE(1970,1,1)+(-5/24))</f>
        <v>41860.059074074074</v>
      </c>
      <c r="K3929">
        <v>1404973504</v>
      </c>
      <c r="L3929" s="19">
        <f>(((K3929/60)/60/24)+DATE(1970,1,1)+(-5/24))</f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5">
        <f>E3929/D3929</f>
        <v>0.01</v>
      </c>
      <c r="R3929" s="8">
        <f>E3929/N3929</f>
        <v>12.5</v>
      </c>
      <c r="S3929" s="9" t="str">
        <f>LEFT(P3929, SEARCH("/",P3929,1)-1)</f>
        <v>theater</v>
      </c>
      <c r="T3929" s="9" t="str">
        <f>RIGHT(P3929,LEN(P3929)-SEARCH("/",P3929,1))</f>
        <v>plays</v>
      </c>
    </row>
    <row r="3930" spans="1:20" ht="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9">
        <f>(((I3930/60)/60/24)+DATE(1970,1,1)+(-5/24))</f>
        <v>42292.999305555553</v>
      </c>
      <c r="K3930">
        <v>1442593427</v>
      </c>
      <c r="L3930" s="19">
        <f>(((K3930/60)/60/24)+DATE(1970,1,1)+(-5/24))</f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5">
        <f>E3930/D3930</f>
        <v>0.13020000000000001</v>
      </c>
      <c r="R3930" s="8">
        <f>E3930/N3930</f>
        <v>93</v>
      </c>
      <c r="S3930" s="9" t="str">
        <f>LEFT(P3930, SEARCH("/",P3930,1)-1)</f>
        <v>theater</v>
      </c>
      <c r="T3930" s="9" t="str">
        <f>RIGHT(P3930,LEN(P3930)-SEARCH("/",P3930,1))</f>
        <v>plays</v>
      </c>
    </row>
    <row r="3931" spans="1:20" ht="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9">
        <f>(((I3931/60)/60/24)+DATE(1970,1,1)+(-5/24))</f>
        <v>42631.618807870364</v>
      </c>
      <c r="K3931">
        <v>1471636265</v>
      </c>
      <c r="L3931" s="19">
        <f>(((K3931/60)/60/24)+DATE(1970,1,1)+(-5/24))</f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5">
        <f>E3931/D3931</f>
        <v>2.265E-2</v>
      </c>
      <c r="R3931" s="8">
        <f>E3931/N3931</f>
        <v>32.357142857142854</v>
      </c>
      <c r="S3931" s="9" t="str">
        <f>LEFT(P3931, SEARCH("/",P3931,1)-1)</f>
        <v>theater</v>
      </c>
      <c r="T3931" s="9" t="str">
        <f>RIGHT(P3931,LEN(P3931)-SEARCH("/",P3931,1))</f>
        <v>plays</v>
      </c>
    </row>
    <row r="3932" spans="1:20" ht="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9">
        <f>(((I3932/60)/60/24)+DATE(1970,1,1)+(-5/24))</f>
        <v>42461.041666666664</v>
      </c>
      <c r="K3932">
        <v>1457078868</v>
      </c>
      <c r="L3932" s="19">
        <f>(((K3932/60)/60/24)+DATE(1970,1,1)+(-5/24))</f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5">
        <f>E3932/D3932</f>
        <v>0</v>
      </c>
      <c r="R3932" s="8" t="e">
        <f>E3932/N3932</f>
        <v>#DIV/0!</v>
      </c>
      <c r="S3932" s="9" t="str">
        <f>LEFT(P3932, SEARCH("/",P3932,1)-1)</f>
        <v>theater</v>
      </c>
      <c r="T3932" s="9" t="str">
        <f>RIGHT(P3932,LEN(P3932)-SEARCH("/",P3932,1))</f>
        <v>plays</v>
      </c>
    </row>
    <row r="3933" spans="1:20" ht="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9">
        <f>(((I3933/60)/60/24)+DATE(1970,1,1)+(-5/24))</f>
        <v>42252.943368055552</v>
      </c>
      <c r="K3933">
        <v>1439350707</v>
      </c>
      <c r="L3933" s="19">
        <f>(((K3933/60)/60/24)+DATE(1970,1,1)+(-5/24))</f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5">
        <f>E3933/D3933</f>
        <v>0</v>
      </c>
      <c r="R3933" s="8" t="e">
        <f>E3933/N3933</f>
        <v>#DIV/0!</v>
      </c>
      <c r="S3933" s="9" t="str">
        <f>LEFT(P3933, SEARCH("/",P3933,1)-1)</f>
        <v>theater</v>
      </c>
      <c r="T3933" s="9" t="str">
        <f>RIGHT(P3933,LEN(P3933)-SEARCH("/",P3933,1))</f>
        <v>plays</v>
      </c>
    </row>
    <row r="3934" spans="1:20" ht="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9">
        <f>(((I3934/60)/60/24)+DATE(1970,1,1)+(-5/24))</f>
        <v>42444.918564814812</v>
      </c>
      <c r="K3934">
        <v>1455508964</v>
      </c>
      <c r="L3934" s="19">
        <f>(((K3934/60)/60/24)+DATE(1970,1,1)+(-5/24))</f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5">
        <f>E3934/D3934</f>
        <v>8.3333333333333331E-5</v>
      </c>
      <c r="R3934" s="8">
        <f>E3934/N3934</f>
        <v>1</v>
      </c>
      <c r="S3934" s="9" t="str">
        <f>LEFT(P3934, SEARCH("/",P3934,1)-1)</f>
        <v>theater</v>
      </c>
      <c r="T3934" s="9" t="str">
        <f>RIGHT(P3934,LEN(P3934)-SEARCH("/",P3934,1))</f>
        <v>plays</v>
      </c>
    </row>
    <row r="3935" spans="1:20" ht="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9">
        <f>(((I3935/60)/60/24)+DATE(1970,1,1)+(-5/24))</f>
        <v>42567.821527777771</v>
      </c>
      <c r="K3935">
        <v>1466205262</v>
      </c>
      <c r="L3935" s="19">
        <f>(((K3935/60)/60/24)+DATE(1970,1,1)+(-5/24))</f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5">
        <f>E3935/D3935</f>
        <v>0.15742857142857142</v>
      </c>
      <c r="R3935" s="8">
        <f>E3935/N3935</f>
        <v>91.833333333333329</v>
      </c>
      <c r="S3935" s="9" t="str">
        <f>LEFT(P3935, SEARCH("/",P3935,1)-1)</f>
        <v>theater</v>
      </c>
      <c r="T3935" s="9" t="str">
        <f>RIGHT(P3935,LEN(P3935)-SEARCH("/",P3935,1))</f>
        <v>plays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9">
        <f>(((I3936/60)/60/24)+DATE(1970,1,1)+(-5/24))</f>
        <v>42278.333333333336</v>
      </c>
      <c r="K3936">
        <v>1439827639</v>
      </c>
      <c r="L3936" s="19">
        <f>(((K3936/60)/60/24)+DATE(1970,1,1)+(-5/24))</f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5">
        <f>E3936/D3936</f>
        <v>0.11</v>
      </c>
      <c r="R3936" s="8">
        <f>E3936/N3936</f>
        <v>45.833333333333336</v>
      </c>
      <c r="S3936" s="9" t="str">
        <f>LEFT(P3936, SEARCH("/",P3936,1)-1)</f>
        <v>theater</v>
      </c>
      <c r="T3936" s="9" t="str">
        <f>RIGHT(P3936,LEN(P3936)-SEARCH("/",P3936,1))</f>
        <v>plays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9">
        <f>(((I3937/60)/60/24)+DATE(1970,1,1)+(-5/24))</f>
        <v>42281.448449074065</v>
      </c>
      <c r="K3937">
        <v>1438789546</v>
      </c>
      <c r="L3937" s="19">
        <f>(((K3937/60)/60/24)+DATE(1970,1,1)+(-5/24))</f>
        <v>42221.448449074065</v>
      </c>
      <c r="M3937" t="b">
        <v>0</v>
      </c>
      <c r="N3937">
        <v>23</v>
      </c>
      <c r="O3937" t="b">
        <v>0</v>
      </c>
      <c r="P3937" t="s">
        <v>8271</v>
      </c>
      <c r="Q3937" s="5">
        <f>E3937/D3937</f>
        <v>0.43833333333333335</v>
      </c>
      <c r="R3937" s="8">
        <f>E3937/N3937</f>
        <v>57.173913043478258</v>
      </c>
      <c r="S3937" s="9" t="str">
        <f>LEFT(P3937, SEARCH("/",P3937,1)-1)</f>
        <v>theater</v>
      </c>
      <c r="T3937" s="9" t="str">
        <f>RIGHT(P3937,LEN(P3937)-SEARCH("/",P3937,1))</f>
        <v>plays</v>
      </c>
    </row>
    <row r="3938" spans="1:20" ht="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9">
        <f>(((I3938/60)/60/24)+DATE(1970,1,1)+(-5/24))</f>
        <v>42705.096296296295</v>
      </c>
      <c r="K3938">
        <v>1477981120</v>
      </c>
      <c r="L3938" s="19">
        <f>(((K3938/60)/60/24)+DATE(1970,1,1)+(-5/24))</f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5">
        <f>E3938/D3938</f>
        <v>0</v>
      </c>
      <c r="R3938" s="8" t="e">
        <f>E3938/N3938</f>
        <v>#DIV/0!</v>
      </c>
      <c r="S3938" s="9" t="str">
        <f>LEFT(P3938, SEARCH("/",P3938,1)-1)</f>
        <v>theater</v>
      </c>
      <c r="T3938" s="9" t="str">
        <f>RIGHT(P3938,LEN(P3938)-SEARCH("/",P3938,1))</f>
        <v>plays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9">
        <f>(((I3939/60)/60/24)+DATE(1970,1,1)+(-5/24))</f>
        <v>42562.423148148147</v>
      </c>
      <c r="K3939">
        <v>1465830560</v>
      </c>
      <c r="L3939" s="19">
        <f>(((K3939/60)/60/24)+DATE(1970,1,1)+(-5/24))</f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5">
        <f>E3939/D3939</f>
        <v>0.86135181975736563</v>
      </c>
      <c r="R3939" s="8">
        <f>E3939/N3939</f>
        <v>248.5</v>
      </c>
      <c r="S3939" s="9" t="str">
        <f>LEFT(P3939, SEARCH("/",P3939,1)-1)</f>
        <v>theater</v>
      </c>
      <c r="T3939" s="9" t="str">
        <f>RIGHT(P3939,LEN(P3939)-SEARCH("/",P3939,1))</f>
        <v>plays</v>
      </c>
    </row>
    <row r="3940" spans="1:20" ht="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9">
        <f>(((I3940/60)/60/24)+DATE(1970,1,1)+(-5/24))</f>
        <v>42182.697384259263</v>
      </c>
      <c r="K3940">
        <v>1432763054</v>
      </c>
      <c r="L3940" s="19">
        <f>(((K3940/60)/60/24)+DATE(1970,1,1)+(-5/24))</f>
        <v>42151.697384259263</v>
      </c>
      <c r="M3940" t="b">
        <v>0</v>
      </c>
      <c r="N3940">
        <v>5</v>
      </c>
      <c r="O3940" t="b">
        <v>0</v>
      </c>
      <c r="P3940" t="s">
        <v>8271</v>
      </c>
      <c r="Q3940" s="5">
        <f>E3940/D3940</f>
        <v>0.12196620583717357</v>
      </c>
      <c r="R3940" s="8">
        <f>E3940/N3940</f>
        <v>79.400000000000006</v>
      </c>
      <c r="S3940" s="9" t="str">
        <f>LEFT(P3940, SEARCH("/",P3940,1)-1)</f>
        <v>theater</v>
      </c>
      <c r="T3940" s="9" t="str">
        <f>RIGHT(P3940,LEN(P3940)-SEARCH("/",P3940,1))</f>
        <v>plays</v>
      </c>
    </row>
    <row r="3941" spans="1:20" ht="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9">
        <f>(((I3941/60)/60/24)+DATE(1970,1,1)+(-5/24))</f>
        <v>41918.979166666664</v>
      </c>
      <c r="K3941">
        <v>1412328979</v>
      </c>
      <c r="L3941" s="19">
        <f>(((K3941/60)/60/24)+DATE(1970,1,1)+(-5/24))</f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5">
        <f>E3941/D3941</f>
        <v>1E-3</v>
      </c>
      <c r="R3941" s="8">
        <f>E3941/N3941</f>
        <v>5</v>
      </c>
      <c r="S3941" s="9" t="str">
        <f>LEFT(P3941, SEARCH("/",P3941,1)-1)</f>
        <v>theater</v>
      </c>
      <c r="T3941" s="9" t="str">
        <f>RIGHT(P3941,LEN(P3941)-SEARCH("/",P3941,1))</f>
        <v>plays</v>
      </c>
    </row>
    <row r="3942" spans="1:20" ht="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9">
        <f>(((I3942/60)/60/24)+DATE(1970,1,1)+(-5/24))</f>
        <v>42006.284155092588</v>
      </c>
      <c r="K3942">
        <v>1416311351</v>
      </c>
      <c r="L3942" s="19">
        <f>(((K3942/60)/60/24)+DATE(1970,1,1)+(-5/24))</f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5">
        <f>E3942/D3942</f>
        <v>2.2000000000000001E-3</v>
      </c>
      <c r="R3942" s="8">
        <f>E3942/N3942</f>
        <v>5.5</v>
      </c>
      <c r="S3942" s="9" t="str">
        <f>LEFT(P3942, SEARCH("/",P3942,1)-1)</f>
        <v>theater</v>
      </c>
      <c r="T3942" s="9" t="str">
        <f>RIGHT(P3942,LEN(P3942)-SEARCH("/",P3942,1))</f>
        <v>plays</v>
      </c>
    </row>
    <row r="3943" spans="1:20" ht="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9">
        <f>(((I3943/60)/60/24)+DATE(1970,1,1)+(-5/24))</f>
        <v>41967.833333333336</v>
      </c>
      <c r="K3943">
        <v>1414505137</v>
      </c>
      <c r="L3943" s="19">
        <f>(((K3943/60)/60/24)+DATE(1970,1,1)+(-5/24))</f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5">
        <f>E3943/D3943</f>
        <v>9.0909090909090905E-3</v>
      </c>
      <c r="R3943" s="8">
        <f>E3943/N3943</f>
        <v>25</v>
      </c>
      <c r="S3943" s="9" t="str">
        <f>LEFT(P3943, SEARCH("/",P3943,1)-1)</f>
        <v>theater</v>
      </c>
      <c r="T3943" s="9" t="str">
        <f>RIGHT(P3943,LEN(P3943)-SEARCH("/",P3943,1))</f>
        <v>plays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9">
        <f>(((I3944/60)/60/24)+DATE(1970,1,1)+(-5/24))</f>
        <v>42171.695763888885</v>
      </c>
      <c r="K3944">
        <v>1429306914</v>
      </c>
      <c r="L3944" s="19">
        <f>(((K3944/60)/60/24)+DATE(1970,1,1)+(-5/24))</f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5">
        <f>E3944/D3944</f>
        <v>0</v>
      </c>
      <c r="R3944" s="8" t="e">
        <f>E3944/N3944</f>
        <v>#DIV/0!</v>
      </c>
      <c r="S3944" s="9" t="str">
        <f>LEFT(P3944, SEARCH("/",P3944,1)-1)</f>
        <v>theater</v>
      </c>
      <c r="T3944" s="9" t="str">
        <f>RIGHT(P3944,LEN(P3944)-SEARCH("/",P3944,1))</f>
        <v>plays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9">
        <f>(((I3945/60)/60/24)+DATE(1970,1,1)+(-5/24))</f>
        <v>42310.493055555555</v>
      </c>
      <c r="K3945">
        <v>1443811268</v>
      </c>
      <c r="L3945" s="19">
        <f>(((K3945/60)/60/24)+DATE(1970,1,1)+(-5/24))</f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5">
        <f>E3945/D3945</f>
        <v>0.35639999999999999</v>
      </c>
      <c r="R3945" s="8">
        <f>E3945/N3945</f>
        <v>137.07692307692307</v>
      </c>
      <c r="S3945" s="9" t="str">
        <f>LEFT(P3945, SEARCH("/",P3945,1)-1)</f>
        <v>theater</v>
      </c>
      <c r="T3945" s="9" t="str">
        <f>RIGHT(P3945,LEN(P3945)-SEARCH("/",P3945,1))</f>
        <v>plays</v>
      </c>
    </row>
    <row r="3946" spans="1:20" ht="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9">
        <f>(((I3946/60)/60/24)+DATE(1970,1,1)+(-5/24))</f>
        <v>42243.454571759255</v>
      </c>
      <c r="K3946">
        <v>1438098875</v>
      </c>
      <c r="L3946" s="19">
        <f>(((K3946/60)/60/24)+DATE(1970,1,1)+(-5/24))</f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5">
        <f>E3946/D3946</f>
        <v>0</v>
      </c>
      <c r="R3946" s="8" t="e">
        <f>E3946/N3946</f>
        <v>#DIV/0!</v>
      </c>
      <c r="S3946" s="9" t="str">
        <f>LEFT(P3946, SEARCH("/",P3946,1)-1)</f>
        <v>theater</v>
      </c>
      <c r="T3946" s="9" t="str">
        <f>RIGHT(P3946,LEN(P3946)-SEARCH("/",P3946,1))</f>
        <v>plays</v>
      </c>
    </row>
    <row r="3947" spans="1:20" ht="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9">
        <f>(((I3947/60)/60/24)+DATE(1970,1,1)+(-5/24))</f>
        <v>42139.593379629623</v>
      </c>
      <c r="K3947">
        <v>1429125268</v>
      </c>
      <c r="L3947" s="19">
        <f>(((K3947/60)/60/24)+DATE(1970,1,1)+(-5/24))</f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5">
        <f>E3947/D3947</f>
        <v>2.5000000000000001E-3</v>
      </c>
      <c r="R3947" s="8">
        <f>E3947/N3947</f>
        <v>5</v>
      </c>
      <c r="S3947" s="9" t="str">
        <f>LEFT(P3947, SEARCH("/",P3947,1)-1)</f>
        <v>theater</v>
      </c>
      <c r="T3947" s="9" t="str">
        <f>RIGHT(P3947,LEN(P3947)-SEARCH("/",P3947,1))</f>
        <v>plays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9">
        <f>(((I3948/60)/60/24)+DATE(1970,1,1)+(-5/24))</f>
        <v>42063.124999999993</v>
      </c>
      <c r="K3948">
        <v>1422388822</v>
      </c>
      <c r="L3948" s="19">
        <f>(((K3948/60)/60/24)+DATE(1970,1,1)+(-5/24))</f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5">
        <f>E3948/D3948</f>
        <v>3.2500000000000001E-2</v>
      </c>
      <c r="R3948" s="8">
        <f>E3948/N3948</f>
        <v>39</v>
      </c>
      <c r="S3948" s="9" t="str">
        <f>LEFT(P3948, SEARCH("/",P3948,1)-1)</f>
        <v>theater</v>
      </c>
      <c r="T3948" s="9" t="str">
        <f>RIGHT(P3948,LEN(P3948)-SEARCH("/",P3948,1))</f>
        <v>plays</v>
      </c>
    </row>
    <row r="3949" spans="1:20" ht="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9">
        <f>(((I3949/60)/60/24)+DATE(1970,1,1)+(-5/24))</f>
        <v>42644.934537037036</v>
      </c>
      <c r="K3949">
        <v>1472786744</v>
      </c>
      <c r="L3949" s="19">
        <f>(((K3949/60)/60/24)+DATE(1970,1,1)+(-5/24))</f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5">
        <f>E3949/D3949</f>
        <v>3.3666666666666664E-2</v>
      </c>
      <c r="R3949" s="8">
        <f>E3949/N3949</f>
        <v>50.5</v>
      </c>
      <c r="S3949" s="9" t="str">
        <f>LEFT(P3949, SEARCH("/",P3949,1)-1)</f>
        <v>theater</v>
      </c>
      <c r="T3949" s="9" t="str">
        <f>RIGHT(P3949,LEN(P3949)-SEARCH("/",P3949,1))</f>
        <v>plays</v>
      </c>
    </row>
    <row r="3950" spans="1:20" ht="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9">
        <f>(((I3950/60)/60/24)+DATE(1970,1,1)+(-5/24))</f>
        <v>41889.117164351846</v>
      </c>
      <c r="K3950">
        <v>1404892123</v>
      </c>
      <c r="L3950" s="19">
        <f>(((K3950/60)/60/24)+DATE(1970,1,1)+(-5/24))</f>
        <v>41829.117164351846</v>
      </c>
      <c r="M3950" t="b">
        <v>0</v>
      </c>
      <c r="N3950">
        <v>0</v>
      </c>
      <c r="O3950" t="b">
        <v>0</v>
      </c>
      <c r="P3950" t="s">
        <v>8271</v>
      </c>
      <c r="Q3950" s="5">
        <f>E3950/D3950</f>
        <v>0</v>
      </c>
      <c r="R3950" s="8" t="e">
        <f>E3950/N3950</f>
        <v>#DIV/0!</v>
      </c>
      <c r="S3950" s="9" t="str">
        <f>LEFT(P3950, SEARCH("/",P3950,1)-1)</f>
        <v>theater</v>
      </c>
      <c r="T3950" s="9" t="str">
        <f>RIGHT(P3950,LEN(P3950)-SEARCH("/",P3950,1))</f>
        <v>plays</v>
      </c>
    </row>
    <row r="3951" spans="1:20" ht="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9">
        <f>(((I3951/60)/60/24)+DATE(1970,1,1)+(-5/24))</f>
        <v>42045.912280092591</v>
      </c>
      <c r="K3951">
        <v>1421031221</v>
      </c>
      <c r="L3951" s="19">
        <f>(((K3951/60)/60/24)+DATE(1970,1,1)+(-5/24))</f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5">
        <f>E3951/D3951</f>
        <v>0.15770000000000001</v>
      </c>
      <c r="R3951" s="8">
        <f>E3951/N3951</f>
        <v>49.28125</v>
      </c>
      <c r="S3951" s="9" t="str">
        <f>LEFT(P3951, SEARCH("/",P3951,1)-1)</f>
        <v>theater</v>
      </c>
      <c r="T3951" s="9" t="str">
        <f>RIGHT(P3951,LEN(P3951)-SEARCH("/",P3951,1))</f>
        <v>plays</v>
      </c>
    </row>
    <row r="3952" spans="1:20" ht="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9">
        <f>(((I3952/60)/60/24)+DATE(1970,1,1)+(-5/24))</f>
        <v>42468.565972222219</v>
      </c>
      <c r="K3952">
        <v>1457628680</v>
      </c>
      <c r="L3952" s="19">
        <f>(((K3952/60)/60/24)+DATE(1970,1,1)+(-5/24))</f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5">
        <f>E3952/D3952</f>
        <v>6.2500000000000003E-3</v>
      </c>
      <c r="R3952" s="8">
        <f>E3952/N3952</f>
        <v>25</v>
      </c>
      <c r="S3952" s="9" t="str">
        <f>LEFT(P3952, SEARCH("/",P3952,1)-1)</f>
        <v>theater</v>
      </c>
      <c r="T3952" s="9" t="str">
        <f>RIGHT(P3952,LEN(P3952)-SEARCH("/",P3952,1))</f>
        <v>plays</v>
      </c>
    </row>
    <row r="3953" spans="1:20" ht="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9">
        <f>(((I3953/60)/60/24)+DATE(1970,1,1)+(-5/24))</f>
        <v>42493.57571759259</v>
      </c>
      <c r="K3953">
        <v>1457120942</v>
      </c>
      <c r="L3953" s="19">
        <f>(((K3953/60)/60/24)+DATE(1970,1,1)+(-5/24))</f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5">
        <f>E3953/D3953</f>
        <v>5.0000000000000004E-6</v>
      </c>
      <c r="R3953" s="8">
        <f>E3953/N3953</f>
        <v>1</v>
      </c>
      <c r="S3953" s="9" t="str">
        <f>LEFT(P3953, SEARCH("/",P3953,1)-1)</f>
        <v>theater</v>
      </c>
      <c r="T3953" s="9" t="str">
        <f>RIGHT(P3953,LEN(P3953)-SEARCH("/",P3953,1))</f>
        <v>plays</v>
      </c>
    </row>
    <row r="3954" spans="1:20" ht="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9">
        <f>(((I3954/60)/60/24)+DATE(1970,1,1)+(-5/24))</f>
        <v>42303.582060185181</v>
      </c>
      <c r="K3954">
        <v>1440701890</v>
      </c>
      <c r="L3954" s="19">
        <f>(((K3954/60)/60/24)+DATE(1970,1,1)+(-5/24))</f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5">
        <f>E3954/D3954</f>
        <v>9.6153846153846159E-4</v>
      </c>
      <c r="R3954" s="8">
        <f>E3954/N3954</f>
        <v>25</v>
      </c>
      <c r="S3954" s="9" t="str">
        <f>LEFT(P3954, SEARCH("/",P3954,1)-1)</f>
        <v>theater</v>
      </c>
      <c r="T3954" s="9" t="str">
        <f>RIGHT(P3954,LEN(P3954)-SEARCH("/",P3954,1))</f>
        <v>plays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9">
        <f>(((I3955/60)/60/24)+DATE(1970,1,1)+(-5/24))</f>
        <v>42580.770138888889</v>
      </c>
      <c r="K3955">
        <v>1467162586</v>
      </c>
      <c r="L3955" s="19">
        <f>(((K3955/60)/60/24)+DATE(1970,1,1)+(-5/24))</f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5">
        <f>E3955/D3955</f>
        <v>0</v>
      </c>
      <c r="R3955" s="8" t="e">
        <f>E3955/N3955</f>
        <v>#DIV/0!</v>
      </c>
      <c r="S3955" s="9" t="str">
        <f>LEFT(P3955, SEARCH("/",P3955,1)-1)</f>
        <v>theater</v>
      </c>
      <c r="T3955" s="9" t="str">
        <f>RIGHT(P3955,LEN(P3955)-SEARCH("/",P3955,1))</f>
        <v>plays</v>
      </c>
    </row>
    <row r="3956" spans="1:20" ht="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9">
        <f>(((I3956/60)/60/24)+DATE(1970,1,1)+(-5/24))</f>
        <v>41834.442870370367</v>
      </c>
      <c r="K3956">
        <v>1400168264</v>
      </c>
      <c r="L3956" s="19">
        <f>(((K3956/60)/60/24)+DATE(1970,1,1)+(-5/24))</f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5">
        <f>E3956/D3956</f>
        <v>0</v>
      </c>
      <c r="R3956" s="8" t="e">
        <f>E3956/N3956</f>
        <v>#DIV/0!</v>
      </c>
      <c r="S3956" s="9" t="str">
        <f>LEFT(P3956, SEARCH("/",P3956,1)-1)</f>
        <v>theater</v>
      </c>
      <c r="T3956" s="9" t="str">
        <f>RIGHT(P3956,LEN(P3956)-SEARCH("/",P3956,1))</f>
        <v>plays</v>
      </c>
    </row>
    <row r="3957" spans="1:20" ht="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9">
        <f>(((I3957/60)/60/24)+DATE(1970,1,1)+(-5/24))</f>
        <v>42336.682187499995</v>
      </c>
      <c r="K3957">
        <v>1446150141</v>
      </c>
      <c r="L3957" s="19">
        <f>(((K3957/60)/60/24)+DATE(1970,1,1)+(-5/24))</f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5">
        <f>E3957/D3957</f>
        <v>0.24285714285714285</v>
      </c>
      <c r="R3957" s="8">
        <f>E3957/N3957</f>
        <v>53.125</v>
      </c>
      <c r="S3957" s="9" t="str">
        <f>LEFT(P3957, SEARCH("/",P3957,1)-1)</f>
        <v>theater</v>
      </c>
      <c r="T3957" s="9" t="str">
        <f>RIGHT(P3957,LEN(P3957)-SEARCH("/",P3957,1))</f>
        <v>plays</v>
      </c>
    </row>
    <row r="3958" spans="1:20" ht="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9">
        <f>(((I3958/60)/60/24)+DATE(1970,1,1)+(-5/24))</f>
        <v>42484.805555555555</v>
      </c>
      <c r="K3958">
        <v>1459203727</v>
      </c>
      <c r="L3958" s="19">
        <f>(((K3958/60)/60/24)+DATE(1970,1,1)+(-5/24))</f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5">
        <f>E3958/D3958</f>
        <v>0</v>
      </c>
      <c r="R3958" s="8" t="e">
        <f>E3958/N3958</f>
        <v>#DIV/0!</v>
      </c>
      <c r="S3958" s="9" t="str">
        <f>LEFT(P3958, SEARCH("/",P3958,1)-1)</f>
        <v>theater</v>
      </c>
      <c r="T3958" s="9" t="str">
        <f>RIGHT(P3958,LEN(P3958)-SEARCH("/",P3958,1))</f>
        <v>plays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9">
        <f>(((I3959/60)/60/24)+DATE(1970,1,1)+(-5/24))</f>
        <v>42559.767986111103</v>
      </c>
      <c r="K3959">
        <v>1464045954</v>
      </c>
      <c r="L3959" s="19">
        <f>(((K3959/60)/60/24)+DATE(1970,1,1)+(-5/24))</f>
        <v>42513.767986111103</v>
      </c>
      <c r="M3959" t="b">
        <v>0</v>
      </c>
      <c r="N3959">
        <v>1</v>
      </c>
      <c r="O3959" t="b">
        <v>0</v>
      </c>
      <c r="P3959" t="s">
        <v>8271</v>
      </c>
      <c r="Q3959" s="5">
        <f>E3959/D3959</f>
        <v>2.5000000000000001E-4</v>
      </c>
      <c r="R3959" s="8">
        <f>E3959/N3959</f>
        <v>7</v>
      </c>
      <c r="S3959" s="9" t="str">
        <f>LEFT(P3959, SEARCH("/",P3959,1)-1)</f>
        <v>theater</v>
      </c>
      <c r="T3959" s="9" t="str">
        <f>RIGHT(P3959,LEN(P3959)-SEARCH("/",P3959,1))</f>
        <v>plays</v>
      </c>
    </row>
    <row r="3960" spans="1:20" ht="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9">
        <f>(((I3960/60)/60/24)+DATE(1970,1,1)+(-5/24))</f>
        <v>41853.375</v>
      </c>
      <c r="K3960">
        <v>1403822912</v>
      </c>
      <c r="L3960" s="19">
        <f>(((K3960/60)/60/24)+DATE(1970,1,1)+(-5/24))</f>
        <v>41816.742037037038</v>
      </c>
      <c r="M3960" t="b">
        <v>0</v>
      </c>
      <c r="N3960">
        <v>16</v>
      </c>
      <c r="O3960" t="b">
        <v>0</v>
      </c>
      <c r="P3960" t="s">
        <v>8271</v>
      </c>
      <c r="Q3960" s="5">
        <f>E3960/D3960</f>
        <v>0.32050000000000001</v>
      </c>
      <c r="R3960" s="8">
        <f>E3960/N3960</f>
        <v>40.0625</v>
      </c>
      <c r="S3960" s="9" t="str">
        <f>LEFT(P3960, SEARCH("/",P3960,1)-1)</f>
        <v>theater</v>
      </c>
      <c r="T3960" s="9" t="str">
        <f>RIGHT(P3960,LEN(P3960)-SEARCH("/",P3960,1))</f>
        <v>plays</v>
      </c>
    </row>
    <row r="3961" spans="1:20" ht="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9">
        <f>(((I3961/60)/60/24)+DATE(1970,1,1)+(-5/24))</f>
        <v>41910.580509259256</v>
      </c>
      <c r="K3961">
        <v>1409338556</v>
      </c>
      <c r="L3961" s="19">
        <f>(((K3961/60)/60/24)+DATE(1970,1,1)+(-5/24))</f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5">
        <f>E3961/D3961</f>
        <v>0.24333333333333335</v>
      </c>
      <c r="R3961" s="8">
        <f>E3961/N3961</f>
        <v>24.333333333333332</v>
      </c>
      <c r="S3961" s="9" t="str">
        <f>LEFT(P3961, SEARCH("/",P3961,1)-1)</f>
        <v>theater</v>
      </c>
      <c r="T3961" s="9" t="str">
        <f>RIGHT(P3961,LEN(P3961)-SEARCH("/",P3961,1))</f>
        <v>plays</v>
      </c>
    </row>
    <row r="3962" spans="1:20" ht="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9">
        <f>(((I3962/60)/60/24)+DATE(1970,1,1)+(-5/24))</f>
        <v>42372.63722222222</v>
      </c>
      <c r="K3962">
        <v>1449260256</v>
      </c>
      <c r="L3962" s="19">
        <f>(((K3962/60)/60/24)+DATE(1970,1,1)+(-5/24))</f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5">
        <f>E3962/D3962</f>
        <v>1.4999999999999999E-2</v>
      </c>
      <c r="R3962" s="8">
        <f>E3962/N3962</f>
        <v>11.25</v>
      </c>
      <c r="S3962" s="9" t="str">
        <f>LEFT(P3962, SEARCH("/",P3962,1)-1)</f>
        <v>theater</v>
      </c>
      <c r="T3962" s="9" t="str">
        <f>RIGHT(P3962,LEN(P3962)-SEARCH("/",P3962,1))</f>
        <v>plays</v>
      </c>
    </row>
    <row r="3963" spans="1:20" ht="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9">
        <f>(((I3963/60)/60/24)+DATE(1970,1,1)+(-5/24))</f>
        <v>41767.682986111111</v>
      </c>
      <c r="K3963">
        <v>1397683410</v>
      </c>
      <c r="L3963" s="19">
        <f>(((K3963/60)/60/24)+DATE(1970,1,1)+(-5/24))</f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5">
        <f>E3963/D3963</f>
        <v>4.1999999999999997E-3</v>
      </c>
      <c r="R3963" s="8">
        <f>E3963/N3963</f>
        <v>10.5</v>
      </c>
      <c r="S3963" s="9" t="str">
        <f>LEFT(P3963, SEARCH("/",P3963,1)-1)</f>
        <v>theater</v>
      </c>
      <c r="T3963" s="9" t="str">
        <f>RIGHT(P3963,LEN(P3963)-SEARCH("/",P3963,1))</f>
        <v>plays</v>
      </c>
    </row>
    <row r="3964" spans="1:20" ht="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9">
        <f>(((I3964/60)/60/24)+DATE(1970,1,1)+(-5/24))</f>
        <v>42336.413124999999</v>
      </c>
      <c r="K3964">
        <v>1446562494</v>
      </c>
      <c r="L3964" s="19">
        <f>(((K3964/60)/60/24)+DATE(1970,1,1)+(-5/24))</f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5">
        <f>E3964/D3964</f>
        <v>3.214285714285714E-2</v>
      </c>
      <c r="R3964" s="8">
        <f>E3964/N3964</f>
        <v>15</v>
      </c>
      <c r="S3964" s="9" t="str">
        <f>LEFT(P3964, SEARCH("/",P3964,1)-1)</f>
        <v>theater</v>
      </c>
      <c r="T3964" s="9" t="str">
        <f>RIGHT(P3964,LEN(P3964)-SEARCH("/",P3964,1))</f>
        <v>plays</v>
      </c>
    </row>
    <row r="3965" spans="1:20" ht="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9">
        <f>(((I3965/60)/60/24)+DATE(1970,1,1)+(-5/24))</f>
        <v>42325.987465277773</v>
      </c>
      <c r="K3965">
        <v>1445226117</v>
      </c>
      <c r="L3965" s="19">
        <f>(((K3965/60)/60/24)+DATE(1970,1,1)+(-5/24))</f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5">
        <f>E3965/D3965</f>
        <v>0</v>
      </c>
      <c r="R3965" s="8" t="e">
        <f>E3965/N3965</f>
        <v>#DIV/0!</v>
      </c>
      <c r="S3965" s="9" t="str">
        <f>LEFT(P3965, SEARCH("/",P3965,1)-1)</f>
        <v>theater</v>
      </c>
      <c r="T3965" s="9" t="str">
        <f>RIGHT(P3965,LEN(P3965)-SEARCH("/",P3965,1))</f>
        <v>plays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9">
        <f>(((I3966/60)/60/24)+DATE(1970,1,1)+(-5/24))</f>
        <v>42113.47206018518</v>
      </c>
      <c r="K3966">
        <v>1424279986</v>
      </c>
      <c r="L3966" s="19">
        <f>(((K3966/60)/60/24)+DATE(1970,1,1)+(-5/24))</f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5">
        <f>E3966/D3966</f>
        <v>6.3E-2</v>
      </c>
      <c r="R3966" s="8">
        <f>E3966/N3966</f>
        <v>42</v>
      </c>
      <c r="S3966" s="9" t="str">
        <f>LEFT(P3966, SEARCH("/",P3966,1)-1)</f>
        <v>theater</v>
      </c>
      <c r="T3966" s="9" t="str">
        <f>RIGHT(P3966,LEN(P3966)-SEARCH("/",P3966,1))</f>
        <v>plays</v>
      </c>
    </row>
    <row r="3967" spans="1:20" ht="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9">
        <f>(((I3967/60)/60/24)+DATE(1970,1,1)+(-5/24))</f>
        <v>42473.985879629625</v>
      </c>
      <c r="K3967">
        <v>1455428380</v>
      </c>
      <c r="L3967" s="19">
        <f>(((K3967/60)/60/24)+DATE(1970,1,1)+(-5/24))</f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5">
        <f>E3967/D3967</f>
        <v>0.14249999999999999</v>
      </c>
      <c r="R3967" s="8">
        <f>E3967/N3967</f>
        <v>71.25</v>
      </c>
      <c r="S3967" s="9" t="str">
        <f>LEFT(P3967, SEARCH("/",P3967,1)-1)</f>
        <v>theater</v>
      </c>
      <c r="T3967" s="9" t="str">
        <f>RIGHT(P3967,LEN(P3967)-SEARCH("/",P3967,1))</f>
        <v>plays</v>
      </c>
    </row>
    <row r="3968" spans="1:20" ht="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9">
        <f>(((I3968/60)/60/24)+DATE(1970,1,1)+(-5/24))</f>
        <v>41843.915972222218</v>
      </c>
      <c r="K3968">
        <v>1402506278</v>
      </c>
      <c r="L3968" s="19">
        <f>(((K3968/60)/60/24)+DATE(1970,1,1)+(-5/24))</f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5">
        <f>E3968/D3968</f>
        <v>6.0000000000000001E-3</v>
      </c>
      <c r="R3968" s="8">
        <f>E3968/N3968</f>
        <v>22.5</v>
      </c>
      <c r="S3968" s="9" t="str">
        <f>LEFT(P3968, SEARCH("/",P3968,1)-1)</f>
        <v>theater</v>
      </c>
      <c r="T3968" s="9" t="str">
        <f>RIGHT(P3968,LEN(P3968)-SEARCH("/",P3968,1))</f>
        <v>plays</v>
      </c>
    </row>
    <row r="3969" spans="1:20" ht="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9">
        <f>(((I3969/60)/60/24)+DATE(1970,1,1)+(-5/24))</f>
        <v>42800.082256944443</v>
      </c>
      <c r="K3969">
        <v>1486191507</v>
      </c>
      <c r="L3969" s="19">
        <f>(((K3969/60)/60/24)+DATE(1970,1,1)+(-5/24))</f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5">
        <f>E3969/D3969</f>
        <v>0.2411764705882353</v>
      </c>
      <c r="R3969" s="8">
        <f>E3969/N3969</f>
        <v>41</v>
      </c>
      <c r="S3969" s="9" t="str">
        <f>LEFT(P3969, SEARCH("/",P3969,1)-1)</f>
        <v>theater</v>
      </c>
      <c r="T3969" s="9" t="str">
        <f>RIGHT(P3969,LEN(P3969)-SEARCH("/",P3969,1))</f>
        <v>plays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9">
        <f>(((I3970/60)/60/24)+DATE(1970,1,1)+(-5/24))</f>
        <v>42512.60732638889</v>
      </c>
      <c r="K3970">
        <v>1458761673</v>
      </c>
      <c r="L3970" s="19">
        <f>(((K3970/60)/60/24)+DATE(1970,1,1)+(-5/24))</f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5">
        <f>E3970/D3970</f>
        <v>0.10539999999999999</v>
      </c>
      <c r="R3970" s="8">
        <f>E3970/N3970</f>
        <v>47.909090909090907</v>
      </c>
      <c r="S3970" s="9" t="str">
        <f>LEFT(P3970, SEARCH("/",P3970,1)-1)</f>
        <v>theater</v>
      </c>
      <c r="T3970" s="9" t="str">
        <f>RIGHT(P3970,LEN(P3970)-SEARCH("/",P3970,1))</f>
        <v>plays</v>
      </c>
    </row>
    <row r="3971" spans="1:20" ht="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9">
        <f>(((I3971/60)/60/24)+DATE(1970,1,1)+(-5/24))</f>
        <v>42610.954861111109</v>
      </c>
      <c r="K3971">
        <v>1471638646</v>
      </c>
      <c r="L3971" s="19">
        <f>(((K3971/60)/60/24)+DATE(1970,1,1)+(-5/24))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5">
        <f>E3971/D3971</f>
        <v>7.4690265486725665E-2</v>
      </c>
      <c r="R3971" s="8">
        <f>E3971/N3971</f>
        <v>35.166666666666664</v>
      </c>
      <c r="S3971" s="9" t="str">
        <f>LEFT(P3971, SEARCH("/",P3971,1)-1)</f>
        <v>theater</v>
      </c>
      <c r="T3971" s="9" t="str">
        <f>RIGHT(P3971,LEN(P3971)-SEARCH("/",P3971,1))</f>
        <v>plays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9">
        <f>(((I3972/60)/60/24)+DATE(1970,1,1)+(-5/24))</f>
        <v>42477.655219907399</v>
      </c>
      <c r="K3972">
        <v>1458333811</v>
      </c>
      <c r="L3972" s="19">
        <f>(((K3972/60)/60/24)+DATE(1970,1,1)+(-5/24))</f>
        <v>42447.655219907399</v>
      </c>
      <c r="M3972" t="b">
        <v>0</v>
      </c>
      <c r="N3972">
        <v>2</v>
      </c>
      <c r="O3972" t="b">
        <v>0</v>
      </c>
      <c r="P3972" t="s">
        <v>8271</v>
      </c>
      <c r="Q3972" s="5">
        <f>E3972/D3972</f>
        <v>7.3333333333333334E-4</v>
      </c>
      <c r="R3972" s="8">
        <f>E3972/N3972</f>
        <v>5.5</v>
      </c>
      <c r="S3972" s="9" t="str">
        <f>LEFT(P3972, SEARCH("/",P3972,1)-1)</f>
        <v>theater</v>
      </c>
      <c r="T3972" s="9" t="str">
        <f>RIGHT(P3972,LEN(P3972)-SEARCH("/",P3972,1))</f>
        <v>plays</v>
      </c>
    </row>
    <row r="3973" spans="1:20" ht="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9">
        <f>(((I3973/60)/60/24)+DATE(1970,1,1)+(-5/24))</f>
        <v>41841.327847222223</v>
      </c>
      <c r="K3973">
        <v>1403355126</v>
      </c>
      <c r="L3973" s="19">
        <f>(((K3973/60)/60/24)+DATE(1970,1,1)+(-5/24))</f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5">
        <f>E3973/D3973</f>
        <v>9.7142857142857135E-3</v>
      </c>
      <c r="R3973" s="8">
        <f>E3973/N3973</f>
        <v>22.666666666666668</v>
      </c>
      <c r="S3973" s="9" t="str">
        <f>LEFT(P3973, SEARCH("/",P3973,1)-1)</f>
        <v>theater</v>
      </c>
      <c r="T3973" s="9" t="str">
        <f>RIGHT(P3973,LEN(P3973)-SEARCH("/",P3973,1))</f>
        <v>plays</v>
      </c>
    </row>
    <row r="3974" spans="1:20" ht="30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9">
        <f>(((I3974/60)/60/24)+DATE(1970,1,1)+(-5/24))</f>
        <v>42040.859189814808</v>
      </c>
      <c r="K3974">
        <v>1418002634</v>
      </c>
      <c r="L3974" s="19">
        <f>(((K3974/60)/60/24)+DATE(1970,1,1)+(-5/24))</f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5">
        <f>E3974/D3974</f>
        <v>0.21099999999999999</v>
      </c>
      <c r="R3974" s="8">
        <f>E3974/N3974</f>
        <v>26.375</v>
      </c>
      <c r="S3974" s="9" t="str">
        <f>LEFT(P3974, SEARCH("/",P3974,1)-1)</f>
        <v>theater</v>
      </c>
      <c r="T3974" s="9" t="str">
        <f>RIGHT(P3974,LEN(P3974)-SEARCH("/",P3974,1))</f>
        <v>plays</v>
      </c>
    </row>
    <row r="3975" spans="1:20" ht="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9">
        <f>(((I3975/60)/60/24)+DATE(1970,1,1)+(-5/24))</f>
        <v>42498.958333333336</v>
      </c>
      <c r="K3975">
        <v>1460219110</v>
      </c>
      <c r="L3975" s="19">
        <f>(((K3975/60)/60/24)+DATE(1970,1,1)+(-5/24))</f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5">
        <f>E3975/D3975</f>
        <v>0.78100000000000003</v>
      </c>
      <c r="R3975" s="8">
        <f>E3975/N3975</f>
        <v>105.54054054054055</v>
      </c>
      <c r="S3975" s="9" t="str">
        <f>LEFT(P3975, SEARCH("/",P3975,1)-1)</f>
        <v>theater</v>
      </c>
      <c r="T3975" s="9" t="str">
        <f>RIGHT(P3975,LEN(P3975)-SEARCH("/",P3975,1))</f>
        <v>plays</v>
      </c>
    </row>
    <row r="3976" spans="1:20" ht="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9">
        <f>(((I3976/60)/60/24)+DATE(1970,1,1)+(-5/24))</f>
        <v>42523.338518518511</v>
      </c>
      <c r="K3976">
        <v>1462280848</v>
      </c>
      <c r="L3976" s="19">
        <f>(((K3976/60)/60/24)+DATE(1970,1,1)+(-5/24))</f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5">
        <f>E3976/D3976</f>
        <v>0.32</v>
      </c>
      <c r="R3976" s="8">
        <f>E3976/N3976</f>
        <v>29.09090909090909</v>
      </c>
      <c r="S3976" s="9" t="str">
        <f>LEFT(P3976, SEARCH("/",P3976,1)-1)</f>
        <v>theater</v>
      </c>
      <c r="T3976" s="9" t="str">
        <f>RIGHT(P3976,LEN(P3976)-SEARCH("/",P3976,1))</f>
        <v>plays</v>
      </c>
    </row>
    <row r="3977" spans="1:20" ht="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9">
        <f>(((I3977/60)/60/24)+DATE(1970,1,1)+(-5/24))</f>
        <v>42564.658541666664</v>
      </c>
      <c r="K3977">
        <v>1465850898</v>
      </c>
      <c r="L3977" s="19">
        <f>(((K3977/60)/60/24)+DATE(1970,1,1)+(-5/24))</f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5">
        <f>E3977/D3977</f>
        <v>0</v>
      </c>
      <c r="R3977" s="8" t="e">
        <f>E3977/N3977</f>
        <v>#DIV/0!</v>
      </c>
      <c r="S3977" s="9" t="str">
        <f>LEFT(P3977, SEARCH("/",P3977,1)-1)</f>
        <v>theater</v>
      </c>
      <c r="T3977" s="9" t="str">
        <f>RIGHT(P3977,LEN(P3977)-SEARCH("/",P3977,1))</f>
        <v>plays</v>
      </c>
    </row>
    <row r="3978" spans="1:20" ht="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9">
        <f>(((I3978/60)/60/24)+DATE(1970,1,1)+(-5/24))</f>
        <v>41852.083333333328</v>
      </c>
      <c r="K3978">
        <v>1405024561</v>
      </c>
      <c r="L3978" s="19">
        <f>(((K3978/60)/60/24)+DATE(1970,1,1)+(-5/24))</f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5">
        <f>E3978/D3978</f>
        <v>0.47692307692307695</v>
      </c>
      <c r="R3978" s="8">
        <f>E3978/N3978</f>
        <v>62</v>
      </c>
      <c r="S3978" s="9" t="str">
        <f>LEFT(P3978, SEARCH("/",P3978,1)-1)</f>
        <v>theater</v>
      </c>
      <c r="T3978" s="9" t="str">
        <f>RIGHT(P3978,LEN(P3978)-SEARCH("/",P3978,1))</f>
        <v>plays</v>
      </c>
    </row>
    <row r="3979" spans="1:20" ht="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9">
        <f>(((I3979/60)/60/24)+DATE(1970,1,1)+(-5/24))</f>
        <v>42573.580231481479</v>
      </c>
      <c r="K3979">
        <v>1466621732</v>
      </c>
      <c r="L3979" s="19">
        <f>(((K3979/60)/60/24)+DATE(1970,1,1)+(-5/24))</f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5">
        <f>E3979/D3979</f>
        <v>1.4500000000000001E-2</v>
      </c>
      <c r="R3979" s="8">
        <f>E3979/N3979</f>
        <v>217.5</v>
      </c>
      <c r="S3979" s="9" t="str">
        <f>LEFT(P3979, SEARCH("/",P3979,1)-1)</f>
        <v>theater</v>
      </c>
      <c r="T3979" s="9" t="str">
        <f>RIGHT(P3979,LEN(P3979)-SEARCH("/",P3979,1))</f>
        <v>plays</v>
      </c>
    </row>
    <row r="3980" spans="1:20" ht="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9">
        <f>(((I3980/60)/60/24)+DATE(1970,1,1)+(-5/24))</f>
        <v>42035.434641203705</v>
      </c>
      <c r="K3980">
        <v>1417533953</v>
      </c>
      <c r="L3980" s="19">
        <f>(((K3980/60)/60/24)+DATE(1970,1,1)+(-5/24))</f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5">
        <f>E3980/D3980</f>
        <v>0.107</v>
      </c>
      <c r="R3980" s="8">
        <f>E3980/N3980</f>
        <v>26.75</v>
      </c>
      <c r="S3980" s="9" t="str">
        <f>LEFT(P3980, SEARCH("/",P3980,1)-1)</f>
        <v>theater</v>
      </c>
      <c r="T3980" s="9" t="str">
        <f>RIGHT(P3980,LEN(P3980)-SEARCH("/",P3980,1))</f>
        <v>plays</v>
      </c>
    </row>
    <row r="3981" spans="1:20" ht="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9">
        <f>(((I3981/60)/60/24)+DATE(1970,1,1)+(-5/24))</f>
        <v>42092.624999999993</v>
      </c>
      <c r="K3981">
        <v>1425678057</v>
      </c>
      <c r="L3981" s="19">
        <f>(((K3981/60)/60/24)+DATE(1970,1,1)+(-5/24))</f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5">
        <f>E3981/D3981</f>
        <v>1.8333333333333333E-2</v>
      </c>
      <c r="R3981" s="8">
        <f>E3981/N3981</f>
        <v>18.333333333333332</v>
      </c>
      <c r="S3981" s="9" t="str">
        <f>LEFT(P3981, SEARCH("/",P3981,1)-1)</f>
        <v>theater</v>
      </c>
      <c r="T3981" s="9" t="str">
        <f>RIGHT(P3981,LEN(P3981)-SEARCH("/",P3981,1))</f>
        <v>plays</v>
      </c>
    </row>
    <row r="3982" spans="1:20" ht="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9">
        <f>(((I3982/60)/60/24)+DATE(1970,1,1)+(-5/24))</f>
        <v>41825.390590277777</v>
      </c>
      <c r="K3982">
        <v>1401978147</v>
      </c>
      <c r="L3982" s="19">
        <f>(((K3982/60)/60/24)+DATE(1970,1,1)+(-5/24))</f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5">
        <f>E3982/D3982</f>
        <v>0.18</v>
      </c>
      <c r="R3982" s="8">
        <f>E3982/N3982</f>
        <v>64.285714285714292</v>
      </c>
      <c r="S3982" s="9" t="str">
        <f>LEFT(P3982, SEARCH("/",P3982,1)-1)</f>
        <v>theater</v>
      </c>
      <c r="T3982" s="9" t="str">
        <f>RIGHT(P3982,LEN(P3982)-SEARCH("/",P3982,1))</f>
        <v>plays</v>
      </c>
    </row>
    <row r="3983" spans="1:20" ht="30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9">
        <f>(((I3983/60)/60/24)+DATE(1970,1,1)+(-5/24))</f>
        <v>42567.971631944441</v>
      </c>
      <c r="K3983">
        <v>1463545149</v>
      </c>
      <c r="L3983" s="19">
        <f>(((K3983/60)/60/24)+DATE(1970,1,1)+(-5/24))</f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5">
        <f>E3983/D3983</f>
        <v>4.0833333333333333E-2</v>
      </c>
      <c r="R3983" s="8">
        <f>E3983/N3983</f>
        <v>175</v>
      </c>
      <c r="S3983" s="9" t="str">
        <f>LEFT(P3983, SEARCH("/",P3983,1)-1)</f>
        <v>theater</v>
      </c>
      <c r="T3983" s="9" t="str">
        <f>RIGHT(P3983,LEN(P3983)-SEARCH("/",P3983,1))</f>
        <v>plays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9">
        <f>(((I3984/60)/60/24)+DATE(1970,1,1)+(-5/24))</f>
        <v>42192.601620370369</v>
      </c>
      <c r="K3984">
        <v>1431113180</v>
      </c>
      <c r="L3984" s="19">
        <f>(((K3984/60)/60/24)+DATE(1970,1,1)+(-5/24))</f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5">
        <f>E3984/D3984</f>
        <v>0.2</v>
      </c>
      <c r="R3984" s="8">
        <f>E3984/N3984</f>
        <v>34</v>
      </c>
      <c r="S3984" s="9" t="str">
        <f>LEFT(P3984, SEARCH("/",P3984,1)-1)</f>
        <v>theater</v>
      </c>
      <c r="T3984" s="9" t="str">
        <f>RIGHT(P3984,LEN(P3984)-SEARCH("/",P3984,1))</f>
        <v>plays</v>
      </c>
    </row>
    <row r="3985" spans="1:20" ht="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9">
        <f>(((I3985/60)/60/24)+DATE(1970,1,1)+(-5/24))</f>
        <v>41779.082638888889</v>
      </c>
      <c r="K3985">
        <v>1397854356</v>
      </c>
      <c r="L3985" s="19">
        <f>(((K3985/60)/60/24)+DATE(1970,1,1)+(-5/24))</f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5">
        <f>E3985/D3985</f>
        <v>0.34802513464991025</v>
      </c>
      <c r="R3985" s="8">
        <f>E3985/N3985</f>
        <v>84.282608695652172</v>
      </c>
      <c r="S3985" s="9" t="str">
        <f>LEFT(P3985, SEARCH("/",P3985,1)-1)</f>
        <v>theater</v>
      </c>
      <c r="T3985" s="9" t="str">
        <f>RIGHT(P3985,LEN(P3985)-SEARCH("/",P3985,1))</f>
        <v>plays</v>
      </c>
    </row>
    <row r="3986" spans="1:20" ht="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9">
        <f>(((I3986/60)/60/24)+DATE(1970,1,1)+(-5/24))</f>
        <v>41950.791666666664</v>
      </c>
      <c r="K3986">
        <v>1412809644</v>
      </c>
      <c r="L3986" s="19">
        <f>(((K3986/60)/60/24)+DATE(1970,1,1)+(-5/24))</f>
        <v>41920.755138888882</v>
      </c>
      <c r="M3986" t="b">
        <v>0</v>
      </c>
      <c r="N3986">
        <v>10</v>
      </c>
      <c r="O3986" t="b">
        <v>0</v>
      </c>
      <c r="P3986" t="s">
        <v>8271</v>
      </c>
      <c r="Q3986" s="5">
        <f>E3986/D3986</f>
        <v>6.3333333333333339E-2</v>
      </c>
      <c r="R3986" s="8">
        <f>E3986/N3986</f>
        <v>9.5</v>
      </c>
      <c r="S3986" s="9" t="str">
        <f>LEFT(P3986, SEARCH("/",P3986,1)-1)</f>
        <v>theater</v>
      </c>
      <c r="T3986" s="9" t="str">
        <f>RIGHT(P3986,LEN(P3986)-SEARCH("/",P3986,1))</f>
        <v>plays</v>
      </c>
    </row>
    <row r="3987" spans="1:20" ht="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9">
        <f>(((I3987/60)/60/24)+DATE(1970,1,1)+(-5/24))</f>
        <v>42420.670138888883</v>
      </c>
      <c r="K3987">
        <v>1454173120</v>
      </c>
      <c r="L3987" s="19">
        <f>(((K3987/60)/60/24)+DATE(1970,1,1)+(-5/24))</f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5">
        <f>E3987/D3987</f>
        <v>0.32050000000000001</v>
      </c>
      <c r="R3987" s="8">
        <f>E3987/N3987</f>
        <v>33.736842105263158</v>
      </c>
      <c r="S3987" s="9" t="str">
        <f>LEFT(P3987, SEARCH("/",P3987,1)-1)</f>
        <v>theater</v>
      </c>
      <c r="T3987" s="9" t="str">
        <f>RIGHT(P3987,LEN(P3987)-SEARCH("/",P3987,1))</f>
        <v>plays</v>
      </c>
    </row>
    <row r="3988" spans="1:20" ht="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9">
        <f>(((I3988/60)/60/24)+DATE(1970,1,1)+(-5/24))</f>
        <v>42496.336111111108</v>
      </c>
      <c r="K3988">
        <v>1460034594</v>
      </c>
      <c r="L3988" s="19">
        <f>(((K3988/60)/60/24)+DATE(1970,1,1)+(-5/24))</f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5">
        <f>E3988/D3988</f>
        <v>9.7600000000000006E-2</v>
      </c>
      <c r="R3988" s="8">
        <f>E3988/N3988</f>
        <v>37.53846153846154</v>
      </c>
      <c r="S3988" s="9" t="str">
        <f>LEFT(P3988, SEARCH("/",P3988,1)-1)</f>
        <v>theater</v>
      </c>
      <c r="T3988" s="9" t="str">
        <f>RIGHT(P3988,LEN(P3988)-SEARCH("/",P3988,1))</f>
        <v>plays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9">
        <f>(((I3989/60)/60/24)+DATE(1970,1,1)+(-5/24))</f>
        <v>41775.716319444444</v>
      </c>
      <c r="K3989">
        <v>1399414290</v>
      </c>
      <c r="L3989" s="19">
        <f>(((K3989/60)/60/24)+DATE(1970,1,1)+(-5/24))</f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5">
        <f>E3989/D3989</f>
        <v>0.3775</v>
      </c>
      <c r="R3989" s="8">
        <f>E3989/N3989</f>
        <v>11.615384615384615</v>
      </c>
      <c r="S3989" s="9" t="str">
        <f>LEFT(P3989, SEARCH("/",P3989,1)-1)</f>
        <v>theater</v>
      </c>
      <c r="T3989" s="9" t="str">
        <f>RIGHT(P3989,LEN(P3989)-SEARCH("/",P3989,1))</f>
        <v>plays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9">
        <f>(((I3990/60)/60/24)+DATE(1970,1,1)+(-5/24))</f>
        <v>42244.872835648144</v>
      </c>
      <c r="K3990">
        <v>1439517413</v>
      </c>
      <c r="L3990" s="19">
        <f>(((K3990/60)/60/24)+DATE(1970,1,1)+(-5/24))</f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5">
        <f>E3990/D3990</f>
        <v>2.1333333333333333E-2</v>
      </c>
      <c r="R3990" s="8">
        <f>E3990/N3990</f>
        <v>8</v>
      </c>
      <c r="S3990" s="9" t="str">
        <f>LEFT(P3990, SEARCH("/",P3990,1)-1)</f>
        <v>theater</v>
      </c>
      <c r="T3990" s="9" t="str">
        <f>RIGHT(P3990,LEN(P3990)-SEARCH("/",P3990,1))</f>
        <v>plays</v>
      </c>
    </row>
    <row r="3991" spans="1:20" ht="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9">
        <f>(((I3991/60)/60/24)+DATE(1970,1,1)+(-5/24))</f>
        <v>42316.583113425928</v>
      </c>
      <c r="K3991">
        <v>1444413581</v>
      </c>
      <c r="L3991" s="19">
        <f>(((K3991/60)/60/24)+DATE(1970,1,1)+(-5/24))</f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5">
        <f>E3991/D3991</f>
        <v>0</v>
      </c>
      <c r="R3991" s="8" t="e">
        <f>E3991/N3991</f>
        <v>#DIV/0!</v>
      </c>
      <c r="S3991" s="9" t="str">
        <f>LEFT(P3991, SEARCH("/",P3991,1)-1)</f>
        <v>theater</v>
      </c>
      <c r="T3991" s="9" t="str">
        <f>RIGHT(P3991,LEN(P3991)-SEARCH("/",P3991,1))</f>
        <v>plays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9">
        <f>(((I3992/60)/60/24)+DATE(1970,1,1)+(-5/24))</f>
        <v>42431.464039351849</v>
      </c>
      <c r="K3992">
        <v>1454342893</v>
      </c>
      <c r="L3992" s="19">
        <f>(((K3992/60)/60/24)+DATE(1970,1,1)+(-5/24))</f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5">
        <f>E3992/D3992</f>
        <v>4.1818181818181817E-2</v>
      </c>
      <c r="R3992" s="8">
        <f>E3992/N3992</f>
        <v>23</v>
      </c>
      <c r="S3992" s="9" t="str">
        <f>LEFT(P3992, SEARCH("/",P3992,1)-1)</f>
        <v>theater</v>
      </c>
      <c r="T3992" s="9" t="str">
        <f>RIGHT(P3992,LEN(P3992)-SEARCH("/",P3992,1))</f>
        <v>plays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9">
        <f>(((I3993/60)/60/24)+DATE(1970,1,1)+(-5/24))</f>
        <v>42155.436134259253</v>
      </c>
      <c r="K3993">
        <v>1430494082</v>
      </c>
      <c r="L3993" s="19">
        <f>(((K3993/60)/60/24)+DATE(1970,1,1)+(-5/24))</f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5">
        <f>E3993/D3993</f>
        <v>0.2</v>
      </c>
      <c r="R3993" s="8">
        <f>E3993/N3993</f>
        <v>100</v>
      </c>
      <c r="S3993" s="9" t="str">
        <f>LEFT(P3993, SEARCH("/",P3993,1)-1)</f>
        <v>theater</v>
      </c>
      <c r="T3993" s="9" t="str">
        <f>RIGHT(P3993,LEN(P3993)-SEARCH("/",P3993,1))</f>
        <v>plays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9">
        <f>(((I3994/60)/60/24)+DATE(1970,1,1)+(-5/24))</f>
        <v>42349.773831018516</v>
      </c>
      <c r="K3994">
        <v>1444689259</v>
      </c>
      <c r="L3994" s="19">
        <f>(((K3994/60)/60/24)+DATE(1970,1,1)+(-5/24))</f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5">
        <f>E3994/D3994</f>
        <v>5.4100000000000002E-2</v>
      </c>
      <c r="R3994" s="8">
        <f>E3994/N3994</f>
        <v>60.111111111111114</v>
      </c>
      <c r="S3994" s="9" t="str">
        <f>LEFT(P3994, SEARCH("/",P3994,1)-1)</f>
        <v>theater</v>
      </c>
      <c r="T3994" s="9" t="str">
        <f>RIGHT(P3994,LEN(P3994)-SEARCH("/",P3994,1))</f>
        <v>plays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9">
        <f>(((I3995/60)/60/24)+DATE(1970,1,1)+(-5/24))</f>
        <v>42137.656388888885</v>
      </c>
      <c r="K3995">
        <v>1428957912</v>
      </c>
      <c r="L3995" s="19">
        <f>(((K3995/60)/60/24)+DATE(1970,1,1)+(-5/24))</f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5">
        <f>E3995/D3995</f>
        <v>6.0000000000000002E-5</v>
      </c>
      <c r="R3995" s="8">
        <f>E3995/N3995</f>
        <v>3</v>
      </c>
      <c r="S3995" s="9" t="str">
        <f>LEFT(P3995, SEARCH("/",P3995,1)-1)</f>
        <v>theater</v>
      </c>
      <c r="T3995" s="9" t="str">
        <f>RIGHT(P3995,LEN(P3995)-SEARCH("/",P3995,1))</f>
        <v>plays</v>
      </c>
    </row>
    <row r="3996" spans="1:20" ht="30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9">
        <f>(((I3996/60)/60/24)+DATE(1970,1,1)+(-5/24))</f>
        <v>41839.181597222218</v>
      </c>
      <c r="K3996">
        <v>1403169690</v>
      </c>
      <c r="L3996" s="19">
        <f>(((K3996/60)/60/24)+DATE(1970,1,1)+(-5/24))</f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5">
        <f>E3996/D3996</f>
        <v>2.5000000000000001E-3</v>
      </c>
      <c r="R3996" s="8">
        <f>E3996/N3996</f>
        <v>5</v>
      </c>
      <c r="S3996" s="9" t="str">
        <f>LEFT(P3996, SEARCH("/",P3996,1)-1)</f>
        <v>theater</v>
      </c>
      <c r="T3996" s="9" t="str">
        <f>RIGHT(P3996,LEN(P3996)-SEARCH("/",P3996,1))</f>
        <v>plays</v>
      </c>
    </row>
    <row r="3997" spans="1:20" ht="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9">
        <f>(((I3997/60)/60/24)+DATE(1970,1,1)+(-5/24))</f>
        <v>42049.268749999996</v>
      </c>
      <c r="K3997">
        <v>1421339077</v>
      </c>
      <c r="L3997" s="19">
        <f>(((K3997/60)/60/24)+DATE(1970,1,1)+(-5/24))</f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5">
        <f>E3997/D3997</f>
        <v>0.35</v>
      </c>
      <c r="R3997" s="8">
        <f>E3997/N3997</f>
        <v>17.5</v>
      </c>
      <c r="S3997" s="9" t="str">
        <f>LEFT(P3997, SEARCH("/",P3997,1)-1)</f>
        <v>theater</v>
      </c>
      <c r="T3997" s="9" t="str">
        <f>RIGHT(P3997,LEN(P3997)-SEARCH("/",P3997,1))</f>
        <v>plays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9">
        <f>(((I3998/60)/60/24)+DATE(1970,1,1)+(-5/24))</f>
        <v>41963.461111111108</v>
      </c>
      <c r="K3998">
        <v>1415341464</v>
      </c>
      <c r="L3998" s="19">
        <f>(((K3998/60)/60/24)+DATE(1970,1,1)+(-5/24))</f>
        <v>41950.058611111104</v>
      </c>
      <c r="M3998" t="b">
        <v>0</v>
      </c>
      <c r="N3998">
        <v>17</v>
      </c>
      <c r="O3998" t="b">
        <v>0</v>
      </c>
      <c r="P3998" t="s">
        <v>8271</v>
      </c>
      <c r="Q3998" s="5">
        <f>E3998/D3998</f>
        <v>0.16566666666666666</v>
      </c>
      <c r="R3998" s="8">
        <f>E3998/N3998</f>
        <v>29.235294117647058</v>
      </c>
      <c r="S3998" s="9" t="str">
        <f>LEFT(P3998, SEARCH("/",P3998,1)-1)</f>
        <v>theater</v>
      </c>
      <c r="T3998" s="9" t="str">
        <f>RIGHT(P3998,LEN(P3998)-SEARCH("/",P3998,1))</f>
        <v>plays</v>
      </c>
    </row>
    <row r="3999" spans="1:20" ht="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9">
        <f>(((I3999/60)/60/24)+DATE(1970,1,1)+(-5/24))</f>
        <v>42099.141446759262</v>
      </c>
      <c r="K3999">
        <v>1425633821</v>
      </c>
      <c r="L3999" s="19">
        <f>(((K3999/60)/60/24)+DATE(1970,1,1)+(-5/24))</f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5">
        <f>E3999/D3999</f>
        <v>0</v>
      </c>
      <c r="R3999" s="8" t="e">
        <f>E3999/N3999</f>
        <v>#DIV/0!</v>
      </c>
      <c r="S3999" s="9" t="str">
        <f>LEFT(P3999, SEARCH("/",P3999,1)-1)</f>
        <v>theater</v>
      </c>
      <c r="T3999" s="9" t="str">
        <f>RIGHT(P3999,LEN(P3999)-SEARCH("/",P3999,1))</f>
        <v>plays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9">
        <f>(((I4000/60)/60/24)+DATE(1970,1,1)+(-5/24))</f>
        <v>42091.713263888887</v>
      </c>
      <c r="K4000">
        <v>1424992026</v>
      </c>
      <c r="L4000" s="19">
        <f>(((K4000/60)/60/24)+DATE(1970,1,1)+(-5/24))</f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5">
        <f>E4000/D4000</f>
        <v>0.57199999999999995</v>
      </c>
      <c r="R4000" s="8">
        <f>E4000/N4000</f>
        <v>59.583333333333336</v>
      </c>
      <c r="S4000" s="9" t="str">
        <f>LEFT(P4000, SEARCH("/",P4000,1)-1)</f>
        <v>theater</v>
      </c>
      <c r="T4000" s="9" t="str">
        <f>RIGHT(P4000,LEN(P4000)-SEARCH("/",P4000,1))</f>
        <v>plays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9">
        <f>(((I4001/60)/60/24)+DATE(1970,1,1)+(-5/24))</f>
        <v>41882.619317129625</v>
      </c>
      <c r="K4001">
        <v>1406058798</v>
      </c>
      <c r="L4001" s="19">
        <f>(((K4001/60)/60/24)+DATE(1970,1,1)+(-5/24))</f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5">
        <f>E4001/D4001</f>
        <v>0.16514285714285715</v>
      </c>
      <c r="R4001" s="8">
        <f>E4001/N4001</f>
        <v>82.571428571428569</v>
      </c>
      <c r="S4001" s="9" t="str">
        <f>LEFT(P4001, SEARCH("/",P4001,1)-1)</f>
        <v>theater</v>
      </c>
      <c r="T4001" s="9" t="str">
        <f>RIGHT(P4001,LEN(P4001)-SEARCH("/",P4001,1))</f>
        <v>plays</v>
      </c>
    </row>
    <row r="4002" spans="1: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9">
        <f>(((I4002/60)/60/24)+DATE(1970,1,1)+(-5/24))</f>
        <v>42497.39534722222</v>
      </c>
      <c r="K4002">
        <v>1457450958</v>
      </c>
      <c r="L4002" s="19">
        <f>(((K4002/60)/60/24)+DATE(1970,1,1)+(-5/24))</f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5">
        <f>E4002/D4002</f>
        <v>1.25E-3</v>
      </c>
      <c r="R4002" s="8">
        <f>E4002/N4002</f>
        <v>10</v>
      </c>
      <c r="S4002" s="9" t="str">
        <f>LEFT(P4002, SEARCH("/",P4002,1)-1)</f>
        <v>theater</v>
      </c>
      <c r="T4002" s="9" t="str">
        <f>RIGHT(P4002,LEN(P4002)-SEARCH("/",P4002,1))</f>
        <v>plays</v>
      </c>
    </row>
    <row r="4003" spans="1:20" ht="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9">
        <f>(((I4003/60)/60/24)+DATE(1970,1,1)+(-5/24))</f>
        <v>42795.583333333336</v>
      </c>
      <c r="K4003">
        <v>1486681708</v>
      </c>
      <c r="L4003" s="19">
        <f>(((K4003/60)/60/24)+DATE(1970,1,1)+(-5/24))</f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5">
        <f>E4003/D4003</f>
        <v>0.3775</v>
      </c>
      <c r="R4003" s="8">
        <f>E4003/N4003</f>
        <v>32.357142857142854</v>
      </c>
      <c r="S4003" s="9" t="str">
        <f>LEFT(P4003, SEARCH("/",P4003,1)-1)</f>
        <v>theater</v>
      </c>
      <c r="T4003" s="9" t="str">
        <f>RIGHT(P4003,LEN(P4003)-SEARCH("/",P4003,1))</f>
        <v>plays</v>
      </c>
    </row>
    <row r="4004" spans="1:20" ht="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9">
        <f>(((I4004/60)/60/24)+DATE(1970,1,1)+(-5/24))</f>
        <v>41908.835196759253</v>
      </c>
      <c r="K4004">
        <v>1409187761</v>
      </c>
      <c r="L4004" s="19">
        <f>(((K4004/60)/60/24)+DATE(1970,1,1)+(-5/24))</f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5">
        <f>E4004/D4004</f>
        <v>1.84E-2</v>
      </c>
      <c r="R4004" s="8">
        <f>E4004/N4004</f>
        <v>5.75</v>
      </c>
      <c r="S4004" s="9" t="str">
        <f>LEFT(P4004, SEARCH("/",P4004,1)-1)</f>
        <v>theater</v>
      </c>
      <c r="T4004" s="9" t="str">
        <f>RIGHT(P4004,LEN(P4004)-SEARCH("/",P4004,1))</f>
        <v>plays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9">
        <f>(((I4005/60)/60/24)+DATE(1970,1,1)+(-5/24))</f>
        <v>42050.379016203697</v>
      </c>
      <c r="K4005">
        <v>1421417147</v>
      </c>
      <c r="L4005" s="19">
        <f>(((K4005/60)/60/24)+DATE(1970,1,1)+(-5/24))</f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5">
        <f>E4005/D4005</f>
        <v>0.10050000000000001</v>
      </c>
      <c r="R4005" s="8">
        <f>E4005/N4005</f>
        <v>100.5</v>
      </c>
      <c r="S4005" s="9" t="str">
        <f>LEFT(P4005, SEARCH("/",P4005,1)-1)</f>
        <v>theater</v>
      </c>
      <c r="T4005" s="9" t="str">
        <f>RIGHT(P4005,LEN(P4005)-SEARCH("/",P4005,1))</f>
        <v>plays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9">
        <f>(((I4006/60)/60/24)+DATE(1970,1,1)+(-5/24))</f>
        <v>41919.954363425924</v>
      </c>
      <c r="K4006">
        <v>1410148457</v>
      </c>
      <c r="L4006" s="19">
        <f>(((K4006/60)/60/24)+DATE(1970,1,1)+(-5/24))</f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5">
        <f>E4006/D4006</f>
        <v>2E-3</v>
      </c>
      <c r="R4006" s="8">
        <f>E4006/N4006</f>
        <v>1</v>
      </c>
      <c r="S4006" s="9" t="str">
        <f>LEFT(P4006, SEARCH("/",P4006,1)-1)</f>
        <v>theater</v>
      </c>
      <c r="T4006" s="9" t="str">
        <f>RIGHT(P4006,LEN(P4006)-SEARCH("/",P4006,1))</f>
        <v>plays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9">
        <f>(((I4007/60)/60/24)+DATE(1970,1,1)+(-5/24))</f>
        <v>41932.599363425921</v>
      </c>
      <c r="K4007">
        <v>1408648985</v>
      </c>
      <c r="L4007" s="19">
        <f>(((K4007/60)/60/24)+DATE(1970,1,1)+(-5/24))</f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5">
        <f>E4007/D4007</f>
        <v>1.3333333333333334E-2</v>
      </c>
      <c r="R4007" s="8">
        <f>E4007/N4007</f>
        <v>20</v>
      </c>
      <c r="S4007" s="9" t="str">
        <f>LEFT(P4007, SEARCH("/",P4007,1)-1)</f>
        <v>theater</v>
      </c>
      <c r="T4007" s="9" t="str">
        <f>RIGHT(P4007,LEN(P4007)-SEARCH("/",P4007,1))</f>
        <v>plays</v>
      </c>
    </row>
    <row r="4008" spans="1:20" ht="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9">
        <f>(((I4008/60)/60/24)+DATE(1970,1,1)+(-5/24))</f>
        <v>42416.564664351848</v>
      </c>
      <c r="K4008">
        <v>1453487587</v>
      </c>
      <c r="L4008" s="19">
        <f>(((K4008/60)/60/24)+DATE(1970,1,1)+(-5/24))</f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5">
        <f>E4008/D4008</f>
        <v>6.666666666666667E-5</v>
      </c>
      <c r="R4008" s="8">
        <f>E4008/N4008</f>
        <v>2</v>
      </c>
      <c r="S4008" s="9" t="str">
        <f>LEFT(P4008, SEARCH("/",P4008,1)-1)</f>
        <v>theater</v>
      </c>
      <c r="T4008" s="9" t="str">
        <f>RIGHT(P4008,LEN(P4008)-SEARCH("/",P4008,1))</f>
        <v>plays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9">
        <f>(((I4009/60)/60/24)+DATE(1970,1,1)+(-5/24))</f>
        <v>41877.477777777778</v>
      </c>
      <c r="K4009">
        <v>1406572381</v>
      </c>
      <c r="L4009" s="19">
        <f>(((K4009/60)/60/24)+DATE(1970,1,1)+(-5/24))</f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5">
        <f>E4009/D4009</f>
        <v>2.5000000000000001E-3</v>
      </c>
      <c r="R4009" s="8">
        <f>E4009/N4009</f>
        <v>5</v>
      </c>
      <c r="S4009" s="9" t="str">
        <f>LEFT(P4009, SEARCH("/",P4009,1)-1)</f>
        <v>theater</v>
      </c>
      <c r="T4009" s="9" t="str">
        <f>RIGHT(P4009,LEN(P4009)-SEARCH("/",P4009,1))</f>
        <v>plays</v>
      </c>
    </row>
    <row r="4010" spans="1:20" ht="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9">
        <f>(((I4010/60)/60/24)+DATE(1970,1,1)+(-5/24))</f>
        <v>42207.755868055552</v>
      </c>
      <c r="K4010">
        <v>1435014507</v>
      </c>
      <c r="L4010" s="19">
        <f>(((K4010/60)/60/24)+DATE(1970,1,1)+(-5/24))</f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5">
        <f>E4010/D4010</f>
        <v>0.06</v>
      </c>
      <c r="R4010" s="8">
        <f>E4010/N4010</f>
        <v>15</v>
      </c>
      <c r="S4010" s="9" t="str">
        <f>LEFT(P4010, SEARCH("/",P4010,1)-1)</f>
        <v>theater</v>
      </c>
      <c r="T4010" s="9" t="str">
        <f>RIGHT(P4010,LEN(P4010)-SEARCH("/",P4010,1))</f>
        <v>plays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9">
        <f>(((I4011/60)/60/24)+DATE(1970,1,1)+(-5/24))</f>
        <v>41891.492592592593</v>
      </c>
      <c r="K4011">
        <v>1406825360</v>
      </c>
      <c r="L4011" s="19">
        <f>(((K4011/60)/60/24)+DATE(1970,1,1)+(-5/24))</f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5">
        <f>E4011/D4011</f>
        <v>3.8860103626943004E-2</v>
      </c>
      <c r="R4011" s="8">
        <f>E4011/N4011</f>
        <v>25</v>
      </c>
      <c r="S4011" s="9" t="str">
        <f>LEFT(P4011, SEARCH("/",P4011,1)-1)</f>
        <v>theater</v>
      </c>
      <c r="T4011" s="9" t="str">
        <f>RIGHT(P4011,LEN(P4011)-SEARCH("/",P4011,1))</f>
        <v>plays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9">
        <f>(((I4012/60)/60/24)+DATE(1970,1,1)+(-5/24))</f>
        <v>41938.562106481477</v>
      </c>
      <c r="K4012">
        <v>1412879366</v>
      </c>
      <c r="L4012" s="19">
        <f>(((K4012/60)/60/24)+DATE(1970,1,1)+(-5/24))</f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5">
        <f>E4012/D4012</f>
        <v>0.24194444444444443</v>
      </c>
      <c r="R4012" s="8">
        <f>E4012/N4012</f>
        <v>45.842105263157897</v>
      </c>
      <c r="S4012" s="9" t="str">
        <f>LEFT(P4012, SEARCH("/",P4012,1)-1)</f>
        <v>theater</v>
      </c>
      <c r="T4012" s="9" t="str">
        <f>RIGHT(P4012,LEN(P4012)-SEARCH("/",P4012,1))</f>
        <v>plays</v>
      </c>
    </row>
    <row r="4013" spans="1:20" ht="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9">
        <f>(((I4013/60)/60/24)+DATE(1970,1,1)+(-5/24))</f>
        <v>42032.336550925924</v>
      </c>
      <c r="K4013">
        <v>1419858278</v>
      </c>
      <c r="L4013" s="19">
        <f>(((K4013/60)/60/24)+DATE(1970,1,1)+(-5/24))</f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5">
        <f>E4013/D4013</f>
        <v>7.5999999999999998E-2</v>
      </c>
      <c r="R4013" s="8">
        <f>E4013/N4013</f>
        <v>4.75</v>
      </c>
      <c r="S4013" s="9" t="str">
        <f>LEFT(P4013, SEARCH("/",P4013,1)-1)</f>
        <v>theater</v>
      </c>
      <c r="T4013" s="9" t="str">
        <f>RIGHT(P4013,LEN(P4013)-SEARCH("/",P4013,1))</f>
        <v>plays</v>
      </c>
    </row>
    <row r="4014" spans="1:20" ht="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9">
        <f>(((I4014/60)/60/24)+DATE(1970,1,1)+(-5/24))</f>
        <v>42126.336215277777</v>
      </c>
      <c r="K4014">
        <v>1427979849</v>
      </c>
      <c r="L4014" s="19">
        <f>(((K4014/60)/60/24)+DATE(1970,1,1)+(-5/24))</f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5">
        <f>E4014/D4014</f>
        <v>0</v>
      </c>
      <c r="R4014" s="8" t="e">
        <f>E4014/N4014</f>
        <v>#DIV/0!</v>
      </c>
      <c r="S4014" s="9" t="str">
        <f>LEFT(P4014, SEARCH("/",P4014,1)-1)</f>
        <v>theater</v>
      </c>
      <c r="T4014" s="9" t="str">
        <f>RIGHT(P4014,LEN(P4014)-SEARCH("/",P4014,1))</f>
        <v>plays</v>
      </c>
    </row>
    <row r="4015" spans="1:20" ht="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9">
        <f>(((I4015/60)/60/24)+DATE(1970,1,1)+(-5/24))</f>
        <v>42051.092858796292</v>
      </c>
      <c r="K4015">
        <v>1421478823</v>
      </c>
      <c r="L4015" s="19">
        <f>(((K4015/60)/60/24)+DATE(1970,1,1)+(-5/24))</f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5">
        <f>E4015/D4015</f>
        <v>1.2999999999999999E-2</v>
      </c>
      <c r="R4015" s="8">
        <f>E4015/N4015</f>
        <v>13</v>
      </c>
      <c r="S4015" s="9" t="str">
        <f>LEFT(P4015, SEARCH("/",P4015,1)-1)</f>
        <v>theater</v>
      </c>
      <c r="T4015" s="9" t="str">
        <f>RIGHT(P4015,LEN(P4015)-SEARCH("/",P4015,1))</f>
        <v>plays</v>
      </c>
    </row>
    <row r="4016" spans="1:20" ht="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9">
        <f>(((I4016/60)/60/24)+DATE(1970,1,1)+(-5/24))</f>
        <v>42434.037835648145</v>
      </c>
      <c r="K4016">
        <v>1455861269</v>
      </c>
      <c r="L4016" s="19">
        <f>(((K4016/60)/60/24)+DATE(1970,1,1)+(-5/24))</f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5">
        <f>E4016/D4016</f>
        <v>0</v>
      </c>
      <c r="R4016" s="8" t="e">
        <f>E4016/N4016</f>
        <v>#DIV/0!</v>
      </c>
      <c r="S4016" s="9" t="str">
        <f>LEFT(P4016, SEARCH("/",P4016,1)-1)</f>
        <v>theater</v>
      </c>
      <c r="T4016" s="9" t="str">
        <f>RIGHT(P4016,LEN(P4016)-SEARCH("/",P4016,1))</f>
        <v>plays</v>
      </c>
    </row>
    <row r="4017" spans="1:20" ht="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9">
        <f>(((I4017/60)/60/24)+DATE(1970,1,1)+(-5/24))</f>
        <v>42204.572488425918</v>
      </c>
      <c r="K4017">
        <v>1434739463</v>
      </c>
      <c r="L4017" s="19">
        <f>(((K4017/60)/60/24)+DATE(1970,1,1)+(-5/24))</f>
        <v>42174.572488425918</v>
      </c>
      <c r="M4017" t="b">
        <v>0</v>
      </c>
      <c r="N4017">
        <v>1</v>
      </c>
      <c r="O4017" t="b">
        <v>0</v>
      </c>
      <c r="P4017" t="s">
        <v>8271</v>
      </c>
      <c r="Q4017" s="5">
        <f>E4017/D4017</f>
        <v>1.4285714285714287E-4</v>
      </c>
      <c r="R4017" s="8">
        <f>E4017/N4017</f>
        <v>1</v>
      </c>
      <c r="S4017" s="9" t="str">
        <f>LEFT(P4017, SEARCH("/",P4017,1)-1)</f>
        <v>theater</v>
      </c>
      <c r="T4017" s="9" t="str">
        <f>RIGHT(P4017,LEN(P4017)-SEARCH("/",P4017,1))</f>
        <v>plays</v>
      </c>
    </row>
    <row r="4018" spans="1:20" ht="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9">
        <f>(((I4018/60)/60/24)+DATE(1970,1,1)+(-5/24))</f>
        <v>41899.664351851847</v>
      </c>
      <c r="K4018">
        <v>1408395400</v>
      </c>
      <c r="L4018" s="19">
        <f>(((K4018/60)/60/24)+DATE(1970,1,1)+(-5/24))</f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5">
        <f>E4018/D4018</f>
        <v>0.14000000000000001</v>
      </c>
      <c r="R4018" s="8">
        <f>E4018/N4018</f>
        <v>10</v>
      </c>
      <c r="S4018" s="9" t="str">
        <f>LEFT(P4018, SEARCH("/",P4018,1)-1)</f>
        <v>theater</v>
      </c>
      <c r="T4018" s="9" t="str">
        <f>RIGHT(P4018,LEN(P4018)-SEARCH("/",P4018,1))</f>
        <v>plays</v>
      </c>
    </row>
    <row r="4019" spans="1:20" ht="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9">
        <f>(((I4019/60)/60/24)+DATE(1970,1,1)+(-5/24))</f>
        <v>41886.463819444441</v>
      </c>
      <c r="K4019">
        <v>1407254874</v>
      </c>
      <c r="L4019" s="19">
        <f>(((K4019/60)/60/24)+DATE(1970,1,1)+(-5/24))</f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5">
        <f>E4019/D4019</f>
        <v>1.0500000000000001E-2</v>
      </c>
      <c r="R4019" s="8">
        <f>E4019/N4019</f>
        <v>52.5</v>
      </c>
      <c r="S4019" s="9" t="str">
        <f>LEFT(P4019, SEARCH("/",P4019,1)-1)</f>
        <v>theater</v>
      </c>
      <c r="T4019" s="9" t="str">
        <f>RIGHT(P4019,LEN(P4019)-SEARCH("/",P4019,1))</f>
        <v>plays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9">
        <f>(((I4020/60)/60/24)+DATE(1970,1,1)+(-5/24))</f>
        <v>42650.702638888884</v>
      </c>
      <c r="K4020">
        <v>1473285108</v>
      </c>
      <c r="L4020" s="19">
        <f>(((K4020/60)/60/24)+DATE(1970,1,1)+(-5/24))</f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5">
        <f>E4020/D4020</f>
        <v>8.666666666666667E-2</v>
      </c>
      <c r="R4020" s="8">
        <f>E4020/N4020</f>
        <v>32.5</v>
      </c>
      <c r="S4020" s="9" t="str">
        <f>LEFT(P4020, SEARCH("/",P4020,1)-1)</f>
        <v>theater</v>
      </c>
      <c r="T4020" s="9" t="str">
        <f>RIGHT(P4020,LEN(P4020)-SEARCH("/",P4020,1))</f>
        <v>plays</v>
      </c>
    </row>
    <row r="4021" spans="1:20" ht="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9">
        <f>(((I4021/60)/60/24)+DATE(1970,1,1)+(-5/24))</f>
        <v>42475.477777777771</v>
      </c>
      <c r="K4021">
        <v>1455725596</v>
      </c>
      <c r="L4021" s="19">
        <f>(((K4021/60)/60/24)+DATE(1970,1,1)+(-5/24))</f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5">
        <f>E4021/D4021</f>
        <v>8.2857142857142851E-3</v>
      </c>
      <c r="R4021" s="8">
        <f>E4021/N4021</f>
        <v>7.25</v>
      </c>
      <c r="S4021" s="9" t="str">
        <f>LEFT(P4021, SEARCH("/",P4021,1)-1)</f>
        <v>theater</v>
      </c>
      <c r="T4021" s="9" t="str">
        <f>RIGHT(P4021,LEN(P4021)-SEARCH("/",P4021,1))</f>
        <v>plays</v>
      </c>
    </row>
    <row r="4022" spans="1:20" ht="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9">
        <f>(((I4022/60)/60/24)+DATE(1970,1,1)+(-5/24))</f>
        <v>42086.940960648142</v>
      </c>
      <c r="K4022">
        <v>1424579699</v>
      </c>
      <c r="L4022" s="19">
        <f>(((K4022/60)/60/24)+DATE(1970,1,1)+(-5/24))</f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5">
        <f>E4022/D4022</f>
        <v>0.16666666666666666</v>
      </c>
      <c r="R4022" s="8">
        <f>E4022/N4022</f>
        <v>33.333333333333336</v>
      </c>
      <c r="S4022" s="9" t="str">
        <f>LEFT(P4022, SEARCH("/",P4022,1)-1)</f>
        <v>theater</v>
      </c>
      <c r="T4022" s="9" t="str">
        <f>RIGHT(P4022,LEN(P4022)-SEARCH("/",P4022,1))</f>
        <v>plays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9">
        <f>(((I4023/60)/60/24)+DATE(1970,1,1)+(-5/24))</f>
        <v>41938.703217592592</v>
      </c>
      <c r="K4023">
        <v>1409176358</v>
      </c>
      <c r="L4023" s="19">
        <f>(((K4023/60)/60/24)+DATE(1970,1,1)+(-5/24))</f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5">
        <f>E4023/D4023</f>
        <v>8.3333333333333332E-3</v>
      </c>
      <c r="R4023" s="8">
        <f>E4023/N4023</f>
        <v>62.5</v>
      </c>
      <c r="S4023" s="9" t="str">
        <f>LEFT(P4023, SEARCH("/",P4023,1)-1)</f>
        <v>theater</v>
      </c>
      <c r="T4023" s="9" t="str">
        <f>RIGHT(P4023,LEN(P4023)-SEARCH("/",P4023,1))</f>
        <v>plays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9">
        <f>(((I4024/60)/60/24)+DATE(1970,1,1)+(-5/24))</f>
        <v>42035.912499999999</v>
      </c>
      <c r="K4024">
        <v>1418824867</v>
      </c>
      <c r="L4024" s="19">
        <f>(((K4024/60)/60/24)+DATE(1970,1,1)+(-5/24))</f>
        <v>41990.375775462955</v>
      </c>
      <c r="M4024" t="b">
        <v>0</v>
      </c>
      <c r="N4024">
        <v>197</v>
      </c>
      <c r="O4024" t="b">
        <v>0</v>
      </c>
      <c r="P4024" t="s">
        <v>8271</v>
      </c>
      <c r="Q4024" s="5">
        <f>E4024/D4024</f>
        <v>0.69561111111111107</v>
      </c>
      <c r="R4024" s="8">
        <f>E4024/N4024</f>
        <v>63.558375634517766</v>
      </c>
      <c r="S4024" s="9" t="str">
        <f>LEFT(P4024, SEARCH("/",P4024,1)-1)</f>
        <v>theater</v>
      </c>
      <c r="T4024" s="9" t="str">
        <f>RIGHT(P4024,LEN(P4024)-SEARCH("/",P4024,1))</f>
        <v>plays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9">
        <f>(((I4025/60)/60/24)+DATE(1970,1,1)+(-5/24))</f>
        <v>42453.749571759261</v>
      </c>
      <c r="K4025">
        <v>1454975963</v>
      </c>
      <c r="L4025" s="19">
        <f>(((K4025/60)/60/24)+DATE(1970,1,1)+(-5/24))</f>
        <v>42408.791238425918</v>
      </c>
      <c r="M4025" t="b">
        <v>0</v>
      </c>
      <c r="N4025">
        <v>0</v>
      </c>
      <c r="O4025" t="b">
        <v>0</v>
      </c>
      <c r="P4025" t="s">
        <v>8271</v>
      </c>
      <c r="Q4025" s="5">
        <f>E4025/D4025</f>
        <v>0</v>
      </c>
      <c r="R4025" s="8" t="e">
        <f>E4025/N4025</f>
        <v>#DIV/0!</v>
      </c>
      <c r="S4025" s="9" t="str">
        <f>LEFT(P4025, SEARCH("/",P4025,1)-1)</f>
        <v>theater</v>
      </c>
      <c r="T4025" s="9" t="str">
        <f>RIGHT(P4025,LEN(P4025)-SEARCH("/",P4025,1))</f>
        <v>plays</v>
      </c>
    </row>
    <row r="4026" spans="1:20" ht="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9">
        <f>(((I4026/60)/60/24)+DATE(1970,1,1)+(-5/24))</f>
        <v>42247.461770833332</v>
      </c>
      <c r="K4026">
        <v>1438445097</v>
      </c>
      <c r="L4026" s="19">
        <f>(((K4026/60)/60/24)+DATE(1970,1,1)+(-5/24))</f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5">
        <f>E4026/D4026</f>
        <v>1.2500000000000001E-2</v>
      </c>
      <c r="R4026" s="8">
        <f>E4026/N4026</f>
        <v>10</v>
      </c>
      <c r="S4026" s="9" t="str">
        <f>LEFT(P4026, SEARCH("/",P4026,1)-1)</f>
        <v>theater</v>
      </c>
      <c r="T4026" s="9" t="str">
        <f>RIGHT(P4026,LEN(P4026)-SEARCH("/",P4026,1))</f>
        <v>plays</v>
      </c>
    </row>
    <row r="4027" spans="1:20" ht="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9">
        <f>(((I4027/60)/60/24)+DATE(1970,1,1)+(-5/24))</f>
        <v>42211.029351851852</v>
      </c>
      <c r="K4027">
        <v>1432705336</v>
      </c>
      <c r="L4027" s="19">
        <f>(((K4027/60)/60/24)+DATE(1970,1,1)+(-5/24))</f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5">
        <f>E4027/D4027</f>
        <v>0.05</v>
      </c>
      <c r="R4027" s="8">
        <f>E4027/N4027</f>
        <v>62.5</v>
      </c>
      <c r="S4027" s="9" t="str">
        <f>LEFT(P4027, SEARCH("/",P4027,1)-1)</f>
        <v>theater</v>
      </c>
      <c r="T4027" s="9" t="str">
        <f>RIGHT(P4027,LEN(P4027)-SEARCH("/",P4027,1))</f>
        <v>plays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9">
        <f>(((I4028/60)/60/24)+DATE(1970,1,1)+(-5/24))</f>
        <v>42342.488877314812</v>
      </c>
      <c r="K4028">
        <v>1444059839</v>
      </c>
      <c r="L4028" s="19">
        <f>(((K4028/60)/60/24)+DATE(1970,1,1)+(-5/24))</f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5">
        <f>E4028/D4028</f>
        <v>0</v>
      </c>
      <c r="R4028" s="8" t="e">
        <f>E4028/N4028</f>
        <v>#DIV/0!</v>
      </c>
      <c r="S4028" s="9" t="str">
        <f>LEFT(P4028, SEARCH("/",P4028,1)-1)</f>
        <v>theater</v>
      </c>
      <c r="T4028" s="9" t="str">
        <f>RIGHT(P4028,LEN(P4028)-SEARCH("/",P4028,1))</f>
        <v>plays</v>
      </c>
    </row>
    <row r="4029" spans="1:20" ht="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9">
        <f>(((I4029/60)/60/24)+DATE(1970,1,1)+(-5/24))</f>
        <v>42788.833333333336</v>
      </c>
      <c r="K4029">
        <v>1486077481</v>
      </c>
      <c r="L4029" s="19">
        <f>(((K4029/60)/60/24)+DATE(1970,1,1)+(-5/24))</f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5">
        <f>E4029/D4029</f>
        <v>7.166666666666667E-2</v>
      </c>
      <c r="R4029" s="8">
        <f>E4029/N4029</f>
        <v>30.714285714285715</v>
      </c>
      <c r="S4029" s="9" t="str">
        <f>LEFT(P4029, SEARCH("/",P4029,1)-1)</f>
        <v>theater</v>
      </c>
      <c r="T4029" s="9" t="str">
        <f>RIGHT(P4029,LEN(P4029)-SEARCH("/",P4029,1))</f>
        <v>plays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9">
        <f>(((I4030/60)/60/24)+DATE(1970,1,1)+(-5/24))</f>
        <v>41795.730324074073</v>
      </c>
      <c r="K4030">
        <v>1399415500</v>
      </c>
      <c r="L4030" s="19">
        <f>(((K4030/60)/60/24)+DATE(1970,1,1)+(-5/24))</f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5">
        <f>E4030/D4030</f>
        <v>0.28050000000000003</v>
      </c>
      <c r="R4030" s="8">
        <f>E4030/N4030</f>
        <v>51</v>
      </c>
      <c r="S4030" s="9" t="str">
        <f>LEFT(P4030, SEARCH("/",P4030,1)-1)</f>
        <v>theater</v>
      </c>
      <c r="T4030" s="9" t="str">
        <f>RIGHT(P4030,LEN(P4030)-SEARCH("/",P4030,1))</f>
        <v>plays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9">
        <f>(((I4031/60)/60/24)+DATE(1970,1,1)+(-5/24))</f>
        <v>42351.816782407412</v>
      </c>
      <c r="K4031">
        <v>1447461370</v>
      </c>
      <c r="L4031" s="19">
        <f>(((K4031/60)/60/24)+DATE(1970,1,1)+(-5/24))</f>
        <v>42321.816782407412</v>
      </c>
      <c r="M4031" t="b">
        <v>0</v>
      </c>
      <c r="N4031">
        <v>0</v>
      </c>
      <c r="O4031" t="b">
        <v>0</v>
      </c>
      <c r="P4031" t="s">
        <v>8271</v>
      </c>
      <c r="Q4031" s="5">
        <f>E4031/D4031</f>
        <v>0</v>
      </c>
      <c r="R4031" s="8" t="e">
        <f>E4031/N4031</f>
        <v>#DIV/0!</v>
      </c>
      <c r="S4031" s="9" t="str">
        <f>LEFT(P4031, SEARCH("/",P4031,1)-1)</f>
        <v>theater</v>
      </c>
      <c r="T4031" s="9" t="str">
        <f>RIGHT(P4031,LEN(P4031)-SEARCH("/",P4031,1))</f>
        <v>plays</v>
      </c>
    </row>
    <row r="4032" spans="1:20" ht="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9">
        <f>(((I4032/60)/60/24)+DATE(1970,1,1)+(-5/24))</f>
        <v>42403.575694444437</v>
      </c>
      <c r="K4032">
        <v>1452008599</v>
      </c>
      <c r="L4032" s="19">
        <f>(((K4032/60)/60/24)+DATE(1970,1,1)+(-5/24))</f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5">
        <f>E4032/D4032</f>
        <v>0.16</v>
      </c>
      <c r="R4032" s="8">
        <f>E4032/N4032</f>
        <v>66.666666666666671</v>
      </c>
      <c r="S4032" s="9" t="str">
        <f>LEFT(P4032, SEARCH("/",P4032,1)-1)</f>
        <v>theater</v>
      </c>
      <c r="T4032" s="9" t="str">
        <f>RIGHT(P4032,LEN(P4032)-SEARCH("/",P4032,1))</f>
        <v>plays</v>
      </c>
    </row>
    <row r="4033" spans="1:20" ht="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9">
        <f>(((I4033/60)/60/24)+DATE(1970,1,1)+(-5/24))</f>
        <v>41991.418564814812</v>
      </c>
      <c r="K4033">
        <v>1414591364</v>
      </c>
      <c r="L4033" s="19">
        <f>(((K4033/60)/60/24)+DATE(1970,1,1)+(-5/24))</f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5">
        <f>E4033/D4033</f>
        <v>0</v>
      </c>
      <c r="R4033" s="8" t="e">
        <f>E4033/N4033</f>
        <v>#DIV/0!</v>
      </c>
      <c r="S4033" s="9" t="str">
        <f>LEFT(P4033, SEARCH("/",P4033,1)-1)</f>
        <v>theater</v>
      </c>
      <c r="T4033" s="9" t="str">
        <f>RIGHT(P4033,LEN(P4033)-SEARCH("/",P4033,1))</f>
        <v>plays</v>
      </c>
    </row>
    <row r="4034" spans="1:20" ht="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9">
        <f>(((I4034/60)/60/24)+DATE(1970,1,1)+(-5/24))</f>
        <v>42353.642546296294</v>
      </c>
      <c r="K4034">
        <v>1445023516</v>
      </c>
      <c r="L4034" s="19">
        <f>(((K4034/60)/60/24)+DATE(1970,1,1)+(-5/24))</f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5">
        <f>E4034/D4034</f>
        <v>6.8287037037037035E-2</v>
      </c>
      <c r="R4034" s="8">
        <f>E4034/N4034</f>
        <v>59</v>
      </c>
      <c r="S4034" s="9" t="str">
        <f>LEFT(P4034, SEARCH("/",P4034,1)-1)</f>
        <v>theater</v>
      </c>
      <c r="T4034" s="9" t="str">
        <f>RIGHT(P4034,LEN(P4034)-SEARCH("/",P4034,1))</f>
        <v>plays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9">
        <f>(((I4035/60)/60/24)+DATE(1970,1,1)+(-5/24))</f>
        <v>42645.166666666664</v>
      </c>
      <c r="K4035">
        <v>1472711224</v>
      </c>
      <c r="L4035" s="19">
        <f>(((K4035/60)/60/24)+DATE(1970,1,1)+(-5/24))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5">
        <f>E4035/D4035</f>
        <v>0.25698702928870293</v>
      </c>
      <c r="R4035" s="8">
        <f>E4035/N4035</f>
        <v>65.340319148936175</v>
      </c>
      <c r="S4035" s="9" t="str">
        <f>LEFT(P4035, SEARCH("/",P4035,1)-1)</f>
        <v>theater</v>
      </c>
      <c r="T4035" s="9" t="str">
        <f>RIGHT(P4035,LEN(P4035)-SEARCH("/",P4035,1))</f>
        <v>plays</v>
      </c>
    </row>
    <row r="4036" spans="1:20" ht="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9">
        <f>(((I4036/60)/60/24)+DATE(1970,1,1)+(-5/24))</f>
        <v>42097.697337962956</v>
      </c>
      <c r="K4036">
        <v>1425509050</v>
      </c>
      <c r="L4036" s="19">
        <f>(((K4036/60)/60/24)+DATE(1970,1,1)+(-5/24))</f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5">
        <f>E4036/D4036</f>
        <v>1.4814814814814815E-2</v>
      </c>
      <c r="R4036" s="8">
        <f>E4036/N4036</f>
        <v>100</v>
      </c>
      <c r="S4036" s="9" t="str">
        <f>LEFT(P4036, SEARCH("/",P4036,1)-1)</f>
        <v>theater</v>
      </c>
      <c r="T4036" s="9" t="str">
        <f>RIGHT(P4036,LEN(P4036)-SEARCH("/",P4036,1))</f>
        <v>plays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9">
        <f>(((I4037/60)/60/24)+DATE(1970,1,1)+(-5/24))</f>
        <v>41933.674618055549</v>
      </c>
      <c r="K4037">
        <v>1411333887</v>
      </c>
      <c r="L4037" s="19">
        <f>(((K4037/60)/60/24)+DATE(1970,1,1)+(-5/24))</f>
        <v>41903.674618055549</v>
      </c>
      <c r="M4037" t="b">
        <v>0</v>
      </c>
      <c r="N4037">
        <v>25</v>
      </c>
      <c r="O4037" t="b">
        <v>0</v>
      </c>
      <c r="P4037" t="s">
        <v>8271</v>
      </c>
      <c r="Q4037" s="5">
        <f>E4037/D4037</f>
        <v>0.36849999999999999</v>
      </c>
      <c r="R4037" s="8">
        <f>E4037/N4037</f>
        <v>147.4</v>
      </c>
      <c r="S4037" s="9" t="str">
        <f>LEFT(P4037, SEARCH("/",P4037,1)-1)</f>
        <v>theater</v>
      </c>
      <c r="T4037" s="9" t="str">
        <f>RIGHT(P4037,LEN(P4037)-SEARCH("/",P4037,1))</f>
        <v>plays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9">
        <f>(((I4038/60)/60/24)+DATE(1970,1,1)+(-5/24))</f>
        <v>41821.729166666664</v>
      </c>
      <c r="K4038">
        <v>1402784964</v>
      </c>
      <c r="L4038" s="19">
        <f>(((K4038/60)/60/24)+DATE(1970,1,1)+(-5/24))</f>
        <v>41804.728749999995</v>
      </c>
      <c r="M4038" t="b">
        <v>0</v>
      </c>
      <c r="N4038">
        <v>17</v>
      </c>
      <c r="O4038" t="b">
        <v>0</v>
      </c>
      <c r="P4038" t="s">
        <v>8271</v>
      </c>
      <c r="Q4038" s="5">
        <f>E4038/D4038</f>
        <v>0.47049999999999997</v>
      </c>
      <c r="R4038" s="8">
        <f>E4038/N4038</f>
        <v>166.05882352941177</v>
      </c>
      <c r="S4038" s="9" t="str">
        <f>LEFT(P4038, SEARCH("/",P4038,1)-1)</f>
        <v>theater</v>
      </c>
      <c r="T4038" s="9" t="str">
        <f>RIGHT(P4038,LEN(P4038)-SEARCH("/",P4038,1))</f>
        <v>plays</v>
      </c>
    </row>
    <row r="4039" spans="1:20" ht="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9">
        <f>(((I4039/60)/60/24)+DATE(1970,1,1)+(-5/24))</f>
        <v>42514.392361111109</v>
      </c>
      <c r="K4039">
        <v>1462585315</v>
      </c>
      <c r="L4039" s="19">
        <f>(((K4039/60)/60/24)+DATE(1970,1,1)+(-5/24))</f>
        <v>42496.862442129634</v>
      </c>
      <c r="M4039" t="b">
        <v>0</v>
      </c>
      <c r="N4039">
        <v>2</v>
      </c>
      <c r="O4039" t="b">
        <v>0</v>
      </c>
      <c r="P4039" t="s">
        <v>8271</v>
      </c>
      <c r="Q4039" s="5">
        <f>E4039/D4039</f>
        <v>0.11428571428571428</v>
      </c>
      <c r="R4039" s="8">
        <f>E4039/N4039</f>
        <v>40</v>
      </c>
      <c r="S4039" s="9" t="str">
        <f>LEFT(P4039, SEARCH("/",P4039,1)-1)</f>
        <v>theater</v>
      </c>
      <c r="T4039" s="9" t="str">
        <f>RIGHT(P4039,LEN(P4039)-SEARCH("/",P4039,1))</f>
        <v>plays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9">
        <f>(((I4040/60)/60/24)+DATE(1970,1,1)+(-5/24))</f>
        <v>41929.59039351852</v>
      </c>
      <c r="K4040">
        <v>1408389010</v>
      </c>
      <c r="L4040" s="19">
        <f>(((K4040/60)/60/24)+DATE(1970,1,1)+(-5/24))</f>
        <v>41869.59039351852</v>
      </c>
      <c r="M4040" t="b">
        <v>0</v>
      </c>
      <c r="N4040">
        <v>4</v>
      </c>
      <c r="O4040" t="b">
        <v>0</v>
      </c>
      <c r="P4040" t="s">
        <v>8271</v>
      </c>
      <c r="Q4040" s="5">
        <f>E4040/D4040</f>
        <v>0.12039999999999999</v>
      </c>
      <c r="R4040" s="8">
        <f>E4040/N4040</f>
        <v>75.25</v>
      </c>
      <c r="S4040" s="9" t="str">
        <f>LEFT(P4040, SEARCH("/",P4040,1)-1)</f>
        <v>theater</v>
      </c>
      <c r="T4040" s="9" t="str">
        <f>RIGHT(P4040,LEN(P4040)-SEARCH("/",P4040,1))</f>
        <v>plays</v>
      </c>
    </row>
    <row r="4041" spans="1:20" ht="30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9">
        <f>(((I4041/60)/60/24)+DATE(1970,1,1)+(-5/24))</f>
        <v>42339.040972222218</v>
      </c>
      <c r="K4041">
        <v>1446048367</v>
      </c>
      <c r="L4041" s="19">
        <f>(((K4041/60)/60/24)+DATE(1970,1,1)+(-5/24))</f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5">
        <f>E4041/D4041</f>
        <v>0.6</v>
      </c>
      <c r="R4041" s="8">
        <f>E4041/N4041</f>
        <v>60</v>
      </c>
      <c r="S4041" s="9" t="str">
        <f>LEFT(P4041, SEARCH("/",P4041,1)-1)</f>
        <v>theater</v>
      </c>
      <c r="T4041" s="9" t="str">
        <f>RIGHT(P4041,LEN(P4041)-SEARCH("/",P4041,1))</f>
        <v>plays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9">
        <f>(((I4042/60)/60/24)+DATE(1970,1,1)+(-5/24))</f>
        <v>42202.916666666664</v>
      </c>
      <c r="K4042">
        <v>1432100004</v>
      </c>
      <c r="L4042" s="19">
        <f>(((K4042/60)/60/24)+DATE(1970,1,1)+(-5/24))</f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5">
        <f>E4042/D4042</f>
        <v>0.3125</v>
      </c>
      <c r="R4042" s="8">
        <f>E4042/N4042</f>
        <v>1250</v>
      </c>
      <c r="S4042" s="9" t="str">
        <f>LEFT(P4042, SEARCH("/",P4042,1)-1)</f>
        <v>theater</v>
      </c>
      <c r="T4042" s="9" t="str">
        <f>RIGHT(P4042,LEN(P4042)-SEARCH("/",P4042,1))</f>
        <v>plays</v>
      </c>
    </row>
    <row r="4043" spans="1:20" ht="30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9">
        <f>(((I4043/60)/60/24)+DATE(1970,1,1)+(-5/24))</f>
        <v>42619.265671296293</v>
      </c>
      <c r="K4043">
        <v>1467976954</v>
      </c>
      <c r="L4043" s="19">
        <f>(((K4043/60)/60/24)+DATE(1970,1,1)+(-5/24))</f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5">
        <f>E4043/D4043</f>
        <v>4.1999999999999997E-3</v>
      </c>
      <c r="R4043" s="8">
        <f>E4043/N4043</f>
        <v>10.5</v>
      </c>
      <c r="S4043" s="9" t="str">
        <f>LEFT(P4043, SEARCH("/",P4043,1)-1)</f>
        <v>theater</v>
      </c>
      <c r="T4043" s="9" t="str">
        <f>RIGHT(P4043,LEN(P4043)-SEARCH("/",P4043,1))</f>
        <v>plays</v>
      </c>
    </row>
    <row r="4044" spans="1:20" ht="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9">
        <f>(((I4044/60)/60/24)+DATE(1970,1,1)+(-5/24))</f>
        <v>42024.594444444439</v>
      </c>
      <c r="K4044">
        <v>1419213664</v>
      </c>
      <c r="L4044" s="19">
        <f>(((K4044/60)/60/24)+DATE(1970,1,1)+(-5/24))</f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5">
        <f>E4044/D4044</f>
        <v>2.0999999999999999E-3</v>
      </c>
      <c r="R4044" s="8">
        <f>E4044/N4044</f>
        <v>7</v>
      </c>
      <c r="S4044" s="9" t="str">
        <f>LEFT(P4044, SEARCH("/",P4044,1)-1)</f>
        <v>theater</v>
      </c>
      <c r="T4044" s="9" t="str">
        <f>RIGHT(P4044,LEN(P4044)-SEARCH("/",P4044,1))</f>
        <v>plays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9">
        <f>(((I4045/60)/60/24)+DATE(1970,1,1)+(-5/24))</f>
        <v>41963.749131944445</v>
      </c>
      <c r="K4045">
        <v>1415228325</v>
      </c>
      <c r="L4045" s="19">
        <f>(((K4045/60)/60/24)+DATE(1970,1,1)+(-5/24))</f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5">
        <f>E4045/D4045</f>
        <v>0</v>
      </c>
      <c r="R4045" s="8" t="e">
        <f>E4045/N4045</f>
        <v>#DIV/0!</v>
      </c>
      <c r="S4045" s="9" t="str">
        <f>LEFT(P4045, SEARCH("/",P4045,1)-1)</f>
        <v>theater</v>
      </c>
      <c r="T4045" s="9" t="str">
        <f>RIGHT(P4045,LEN(P4045)-SEARCH("/",P4045,1))</f>
        <v>plays</v>
      </c>
    </row>
    <row r="4046" spans="1:20" ht="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9">
        <f>(((I4046/60)/60/24)+DATE(1970,1,1)+(-5/24))</f>
        <v>42103.999999999993</v>
      </c>
      <c r="K4046">
        <v>1426050982</v>
      </c>
      <c r="L4046" s="19">
        <f>(((K4046/60)/60/24)+DATE(1970,1,1)+(-5/24))</f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5">
        <f>E4046/D4046</f>
        <v>0.375</v>
      </c>
      <c r="R4046" s="8">
        <f>E4046/N4046</f>
        <v>56.25</v>
      </c>
      <c r="S4046" s="9" t="str">
        <f>LEFT(P4046, SEARCH("/",P4046,1)-1)</f>
        <v>theater</v>
      </c>
      <c r="T4046" s="9" t="str">
        <f>RIGHT(P4046,LEN(P4046)-SEARCH("/",P4046,1))</f>
        <v>plays</v>
      </c>
    </row>
    <row r="4047" spans="1:20" ht="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9">
        <f>(((I4047/60)/60/24)+DATE(1970,1,1)+(-5/24))</f>
        <v>41871.992928240739</v>
      </c>
      <c r="K4047">
        <v>1406004589</v>
      </c>
      <c r="L4047" s="19">
        <f>(((K4047/60)/60/24)+DATE(1970,1,1)+(-5/24))</f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5">
        <f>E4047/D4047</f>
        <v>2.0000000000000001E-4</v>
      </c>
      <c r="R4047" s="8">
        <f>E4047/N4047</f>
        <v>1</v>
      </c>
      <c r="S4047" s="9" t="str">
        <f>LEFT(P4047, SEARCH("/",P4047,1)-1)</f>
        <v>theater</v>
      </c>
      <c r="T4047" s="9" t="str">
        <f>RIGHT(P4047,LEN(P4047)-SEARCH("/",P4047,1))</f>
        <v>plays</v>
      </c>
    </row>
    <row r="4048" spans="1:20" ht="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9">
        <f>(((I4048/60)/60/24)+DATE(1970,1,1)+(-5/24))</f>
        <v>41934.442245370366</v>
      </c>
      <c r="K4048">
        <v>1411400210</v>
      </c>
      <c r="L4048" s="19">
        <f>(((K4048/60)/60/24)+DATE(1970,1,1)+(-5/24))</f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5">
        <f>E4048/D4048</f>
        <v>8.2142857142857142E-2</v>
      </c>
      <c r="R4048" s="8">
        <f>E4048/N4048</f>
        <v>38.333333333333336</v>
      </c>
      <c r="S4048" s="9" t="str">
        <f>LEFT(P4048, SEARCH("/",P4048,1)-1)</f>
        <v>theater</v>
      </c>
      <c r="T4048" s="9" t="str">
        <f>RIGHT(P4048,LEN(P4048)-SEARCH("/",P4048,1))</f>
        <v>plays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9">
        <f>(((I4049/60)/60/24)+DATE(1970,1,1)+(-5/24))</f>
        <v>42014.833333333336</v>
      </c>
      <c r="K4049">
        <v>1418862743</v>
      </c>
      <c r="L4049" s="19">
        <f>(((K4049/60)/60/24)+DATE(1970,1,1)+(-5/24))</f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5">
        <f>E4049/D4049</f>
        <v>2.1999999999999999E-2</v>
      </c>
      <c r="R4049" s="8">
        <f>E4049/N4049</f>
        <v>27.5</v>
      </c>
      <c r="S4049" s="9" t="str">
        <f>LEFT(P4049, SEARCH("/",P4049,1)-1)</f>
        <v>theater</v>
      </c>
      <c r="T4049" s="9" t="str">
        <f>RIGHT(P4049,LEN(P4049)-SEARCH("/",P4049,1))</f>
        <v>plays</v>
      </c>
    </row>
    <row r="4050" spans="1:20" ht="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9">
        <f>(((I4050/60)/60/24)+DATE(1970,1,1)+(-5/24))</f>
        <v>42471.259108796294</v>
      </c>
      <c r="K4050">
        <v>1457352787</v>
      </c>
      <c r="L4050" s="19">
        <f>(((K4050/60)/60/24)+DATE(1970,1,1)+(-5/24))</f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5">
        <f>E4050/D4050</f>
        <v>0.17652941176470588</v>
      </c>
      <c r="R4050" s="8">
        <f>E4050/N4050</f>
        <v>32.978021978021978</v>
      </c>
      <c r="S4050" s="9" t="str">
        <f>LEFT(P4050, SEARCH("/",P4050,1)-1)</f>
        <v>theater</v>
      </c>
      <c r="T4050" s="9" t="str">
        <f>RIGHT(P4050,LEN(P4050)-SEARCH("/",P4050,1))</f>
        <v>plays</v>
      </c>
    </row>
    <row r="4051" spans="1:20" ht="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9">
        <f>(((I4051/60)/60/24)+DATE(1970,1,1)+(-5/24))</f>
        <v>42199.750173611108</v>
      </c>
      <c r="K4051">
        <v>1434322815</v>
      </c>
      <c r="L4051" s="19">
        <f>(((K4051/60)/60/24)+DATE(1970,1,1)+(-5/24))</f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5">
        <f>E4051/D4051</f>
        <v>8.0000000000000004E-4</v>
      </c>
      <c r="R4051" s="8">
        <f>E4051/N4051</f>
        <v>16</v>
      </c>
      <c r="S4051" s="9" t="str">
        <f>LEFT(P4051, SEARCH("/",P4051,1)-1)</f>
        <v>theater</v>
      </c>
      <c r="T4051" s="9" t="str">
        <f>RIGHT(P4051,LEN(P4051)-SEARCH("/",P4051,1))</f>
        <v>plays</v>
      </c>
    </row>
    <row r="4052" spans="1:20" ht="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9">
        <f>(((I4052/60)/60/24)+DATE(1970,1,1)+(-5/24))</f>
        <v>41935.428136574068</v>
      </c>
      <c r="K4052">
        <v>1411485391</v>
      </c>
      <c r="L4052" s="19">
        <f>(((K4052/60)/60/24)+DATE(1970,1,1)+(-5/24))</f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5">
        <f>E4052/D4052</f>
        <v>6.6666666666666664E-4</v>
      </c>
      <c r="R4052" s="8">
        <f>E4052/N4052</f>
        <v>1</v>
      </c>
      <c r="S4052" s="9" t="str">
        <f>LEFT(P4052, SEARCH("/",P4052,1)-1)</f>
        <v>theater</v>
      </c>
      <c r="T4052" s="9" t="str">
        <f>RIGHT(P4052,LEN(P4052)-SEARCH("/",P4052,1))</f>
        <v>plays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9">
        <f>(((I4053/60)/60/24)+DATE(1970,1,1)+(-5/24))</f>
        <v>41768.078472222223</v>
      </c>
      <c r="K4053">
        <v>1399058797</v>
      </c>
      <c r="L4053" s="19">
        <f>(((K4053/60)/60/24)+DATE(1970,1,1)+(-5/24))</f>
        <v>41761.601817129631</v>
      </c>
      <c r="M4053" t="b">
        <v>0</v>
      </c>
      <c r="N4053">
        <v>0</v>
      </c>
      <c r="O4053" t="b">
        <v>0</v>
      </c>
      <c r="P4053" t="s">
        <v>8271</v>
      </c>
      <c r="Q4053" s="5">
        <f>E4053/D4053</f>
        <v>0</v>
      </c>
      <c r="R4053" s="8" t="e">
        <f>E4053/N4053</f>
        <v>#DIV/0!</v>
      </c>
      <c r="S4053" s="9" t="str">
        <f>LEFT(P4053, SEARCH("/",P4053,1)-1)</f>
        <v>theater</v>
      </c>
      <c r="T4053" s="9" t="str">
        <f>RIGHT(P4053,LEN(P4053)-SEARCH("/",P4053,1))</f>
        <v>plays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9">
        <f>(((I4054/60)/60/24)+DATE(1970,1,1)+(-5/24))</f>
        <v>41925.670324074068</v>
      </c>
      <c r="K4054">
        <v>1408050316</v>
      </c>
      <c r="L4054" s="19">
        <f>(((K4054/60)/60/24)+DATE(1970,1,1)+(-5/24))</f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5">
        <f>E4054/D4054</f>
        <v>0.37533333333333335</v>
      </c>
      <c r="R4054" s="8">
        <f>E4054/N4054</f>
        <v>86.615384615384613</v>
      </c>
      <c r="S4054" s="9" t="str">
        <f>LEFT(P4054, SEARCH("/",P4054,1)-1)</f>
        <v>theater</v>
      </c>
      <c r="T4054" s="9" t="str">
        <f>RIGHT(P4054,LEN(P4054)-SEARCH("/",P4054,1))</f>
        <v>plays</v>
      </c>
    </row>
    <row r="4055" spans="1:20" ht="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9">
        <f>(((I4055/60)/60/24)+DATE(1970,1,1)+(-5/24))</f>
        <v>41958.624999999993</v>
      </c>
      <c r="K4055">
        <v>1413477228</v>
      </c>
      <c r="L4055" s="19">
        <f>(((K4055/60)/60/24)+DATE(1970,1,1)+(-5/24))</f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5">
        <f>E4055/D4055</f>
        <v>0.22</v>
      </c>
      <c r="R4055" s="8">
        <f>E4055/N4055</f>
        <v>55</v>
      </c>
      <c r="S4055" s="9" t="str">
        <f>LEFT(P4055, SEARCH("/",P4055,1)-1)</f>
        <v>theater</v>
      </c>
      <c r="T4055" s="9" t="str">
        <f>RIGHT(P4055,LEN(P4055)-SEARCH("/",P4055,1))</f>
        <v>plays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9">
        <f>(((I4056/60)/60/24)+DATE(1970,1,1)+(-5/24))</f>
        <v>42643.958333333336</v>
      </c>
      <c r="K4056">
        <v>1472674285</v>
      </c>
      <c r="L4056" s="19">
        <f>(((K4056/60)/60/24)+DATE(1970,1,1)+(-5/24))</f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5">
        <f>E4056/D4056</f>
        <v>0</v>
      </c>
      <c r="R4056" s="8" t="e">
        <f>E4056/N4056</f>
        <v>#DIV/0!</v>
      </c>
      <c r="S4056" s="9" t="str">
        <f>LEFT(P4056, SEARCH("/",P4056,1)-1)</f>
        <v>theater</v>
      </c>
      <c r="T4056" s="9" t="str">
        <f>RIGHT(P4056,LEN(P4056)-SEARCH("/",P4056,1))</f>
        <v>plays</v>
      </c>
    </row>
    <row r="4057" spans="1:20" ht="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9">
        <f>(((I4057/60)/60/24)+DATE(1970,1,1)+(-5/24))</f>
        <v>41809.44017361111</v>
      </c>
      <c r="K4057">
        <v>1400600031</v>
      </c>
      <c r="L4057" s="19">
        <f>(((K4057/60)/60/24)+DATE(1970,1,1)+(-5/24))</f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5">
        <f>E4057/D4057</f>
        <v>0.1762</v>
      </c>
      <c r="R4057" s="8">
        <f>E4057/N4057</f>
        <v>41.952380952380949</v>
      </c>
      <c r="S4057" s="9" t="str">
        <f>LEFT(P4057, SEARCH("/",P4057,1)-1)</f>
        <v>theater</v>
      </c>
      <c r="T4057" s="9" t="str">
        <f>RIGHT(P4057,LEN(P4057)-SEARCH("/",P4057,1))</f>
        <v>plays</v>
      </c>
    </row>
    <row r="4058" spans="1:20" ht="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9">
        <f>(((I4058/60)/60/24)+DATE(1970,1,1)+(-5/24))</f>
        <v>42554.624305555553</v>
      </c>
      <c r="K4058">
        <v>1465856639</v>
      </c>
      <c r="L4058" s="19">
        <f>(((K4058/60)/60/24)+DATE(1970,1,1)+(-5/24))</f>
        <v>42534.724988425929</v>
      </c>
      <c r="M4058" t="b">
        <v>0</v>
      </c>
      <c r="N4058">
        <v>9</v>
      </c>
      <c r="O4058" t="b">
        <v>0</v>
      </c>
      <c r="P4058" t="s">
        <v>8271</v>
      </c>
      <c r="Q4058" s="5">
        <f>E4058/D4058</f>
        <v>0.53</v>
      </c>
      <c r="R4058" s="8">
        <f>E4058/N4058</f>
        <v>88.333333333333329</v>
      </c>
      <c r="S4058" s="9" t="str">
        <f>LEFT(P4058, SEARCH("/",P4058,1)-1)</f>
        <v>theater</v>
      </c>
      <c r="T4058" s="9" t="str">
        <f>RIGHT(P4058,LEN(P4058)-SEARCH("/",P4058,1))</f>
        <v>plays</v>
      </c>
    </row>
    <row r="4059" spans="1:20" ht="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9">
        <f>(((I4059/60)/60/24)+DATE(1970,1,1)+(-5/24))</f>
        <v>42333.749999999993</v>
      </c>
      <c r="K4059">
        <v>1446506080</v>
      </c>
      <c r="L4059" s="19">
        <f>(((K4059/60)/60/24)+DATE(1970,1,1)+(-5/24))</f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5">
        <f>E4059/D4059</f>
        <v>0.22142857142857142</v>
      </c>
      <c r="R4059" s="8">
        <f>E4059/N4059</f>
        <v>129.16666666666666</v>
      </c>
      <c r="S4059" s="9" t="str">
        <f>LEFT(P4059, SEARCH("/",P4059,1)-1)</f>
        <v>theater</v>
      </c>
      <c r="T4059" s="9" t="str">
        <f>RIGHT(P4059,LEN(P4059)-SEARCH("/",P4059,1))</f>
        <v>plays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9">
        <f>(((I4060/60)/60/24)+DATE(1970,1,1)+(-5/24))</f>
        <v>42460.957638888889</v>
      </c>
      <c r="K4060">
        <v>1458178044</v>
      </c>
      <c r="L4060" s="19">
        <f>(((K4060/60)/60/24)+DATE(1970,1,1)+(-5/24))</f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5">
        <f>E4060/D4060</f>
        <v>2.5333333333333333E-2</v>
      </c>
      <c r="R4060" s="8">
        <f>E4060/N4060</f>
        <v>23.75</v>
      </c>
      <c r="S4060" s="9" t="str">
        <f>LEFT(P4060, SEARCH("/",P4060,1)-1)</f>
        <v>theater</v>
      </c>
      <c r="T4060" s="9" t="str">
        <f>RIGHT(P4060,LEN(P4060)-SEARCH("/",P4060,1))</f>
        <v>plays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9">
        <f>(((I4061/60)/60/24)+DATE(1970,1,1)+(-5/24))</f>
        <v>41897.916666666664</v>
      </c>
      <c r="K4061">
        <v>1408116152</v>
      </c>
      <c r="L4061" s="19">
        <f>(((K4061/60)/60/24)+DATE(1970,1,1)+(-5/24))</f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5">
        <f>E4061/D4061</f>
        <v>2.5000000000000001E-2</v>
      </c>
      <c r="R4061" s="8">
        <f>E4061/N4061</f>
        <v>35.714285714285715</v>
      </c>
      <c r="S4061" s="9" t="str">
        <f>LEFT(P4061, SEARCH("/",P4061,1)-1)</f>
        <v>theater</v>
      </c>
      <c r="T4061" s="9" t="str">
        <f>RIGHT(P4061,LEN(P4061)-SEARCH("/",P4061,1))</f>
        <v>plays</v>
      </c>
    </row>
    <row r="4062" spans="1:20" ht="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9">
        <f>(((I4062/60)/60/24)+DATE(1970,1,1)+(-5/24))</f>
        <v>41813.458333333328</v>
      </c>
      <c r="K4062">
        <v>1400604056</v>
      </c>
      <c r="L4062" s="19">
        <f>(((K4062/60)/60/24)+DATE(1970,1,1)+(-5/24))</f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5">
        <f>E4062/D4062</f>
        <v>2.8500000000000001E-2</v>
      </c>
      <c r="R4062" s="8">
        <f>E4062/N4062</f>
        <v>57</v>
      </c>
      <c r="S4062" s="9" t="str">
        <f>LEFT(P4062, SEARCH("/",P4062,1)-1)</f>
        <v>theater</v>
      </c>
      <c r="T4062" s="9" t="str">
        <f>RIGHT(P4062,LEN(P4062)-SEARCH("/",P4062,1))</f>
        <v>plays</v>
      </c>
    </row>
    <row r="4063" spans="1:20" ht="30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9">
        <f>(((I4063/60)/60/24)+DATE(1970,1,1)+(-5/24))</f>
        <v>42480.891469907401</v>
      </c>
      <c r="K4063">
        <v>1456025023</v>
      </c>
      <c r="L4063" s="19">
        <f>(((K4063/60)/60/24)+DATE(1970,1,1)+(-5/24))</f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5">
        <f>E4063/D4063</f>
        <v>0</v>
      </c>
      <c r="R4063" s="8" t="e">
        <f>E4063/N4063</f>
        <v>#DIV/0!</v>
      </c>
      <c r="S4063" s="9" t="str">
        <f>LEFT(P4063, SEARCH("/",P4063,1)-1)</f>
        <v>theater</v>
      </c>
      <c r="T4063" s="9" t="str">
        <f>RIGHT(P4063,LEN(P4063)-SEARCH("/",P4063,1))</f>
        <v>plays</v>
      </c>
    </row>
    <row r="4064" spans="1:20" ht="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9">
        <f>(((I4064/60)/60/24)+DATE(1970,1,1)+(-5/24))</f>
        <v>42553.530879629623</v>
      </c>
      <c r="K4064">
        <v>1464889468</v>
      </c>
      <c r="L4064" s="19">
        <f>(((K4064/60)/60/24)+DATE(1970,1,1)+(-5/24))</f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5">
        <f>E4064/D4064</f>
        <v>2.4500000000000001E-2</v>
      </c>
      <c r="R4064" s="8">
        <f>E4064/N4064</f>
        <v>163.33333333333334</v>
      </c>
      <c r="S4064" s="9" t="str">
        <f>LEFT(P4064, SEARCH("/",P4064,1)-1)</f>
        <v>theater</v>
      </c>
      <c r="T4064" s="9" t="str">
        <f>RIGHT(P4064,LEN(P4064)-SEARCH("/",P4064,1))</f>
        <v>plays</v>
      </c>
    </row>
    <row r="4065" spans="1:20" ht="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9">
        <f>(((I4065/60)/60/24)+DATE(1970,1,1)+(-5/24))</f>
        <v>41817.473194444443</v>
      </c>
      <c r="K4065">
        <v>1401294084</v>
      </c>
      <c r="L4065" s="19">
        <f>(((K4065/60)/60/24)+DATE(1970,1,1)+(-5/24))</f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5">
        <f>E4065/D4065</f>
        <v>1.4210526315789474E-2</v>
      </c>
      <c r="R4065" s="8">
        <f>E4065/N4065</f>
        <v>15</v>
      </c>
      <c r="S4065" s="9" t="str">
        <f>LEFT(P4065, SEARCH("/",P4065,1)-1)</f>
        <v>theater</v>
      </c>
      <c r="T4065" s="9" t="str">
        <f>RIGHT(P4065,LEN(P4065)-SEARCH("/",P4065,1))</f>
        <v>plays</v>
      </c>
    </row>
    <row r="4066" spans="1:20" ht="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9">
        <f>(((I4066/60)/60/24)+DATE(1970,1,1)+(-5/24))</f>
        <v>42123.379930555551</v>
      </c>
      <c r="K4066">
        <v>1427724426</v>
      </c>
      <c r="L4066" s="19">
        <f>(((K4066/60)/60/24)+DATE(1970,1,1)+(-5/24))</f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5">
        <f>E4066/D4066</f>
        <v>0.1925</v>
      </c>
      <c r="R4066" s="8">
        <f>E4066/N4066</f>
        <v>64.166666666666671</v>
      </c>
      <c r="S4066" s="9" t="str">
        <f>LEFT(P4066, SEARCH("/",P4066,1)-1)</f>
        <v>theater</v>
      </c>
      <c r="T4066" s="9" t="str">
        <f>RIGHT(P4066,LEN(P4066)-SEARCH("/",P4066,1))</f>
        <v>plays</v>
      </c>
    </row>
    <row r="4067" spans="1:20" ht="30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9">
        <f>(((I4067/60)/60/24)+DATE(1970,1,1)+(-5/24))</f>
        <v>41863.74318287037</v>
      </c>
      <c r="K4067">
        <v>1405291811</v>
      </c>
      <c r="L4067" s="19">
        <f>(((K4067/60)/60/24)+DATE(1970,1,1)+(-5/24))</f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5">
        <f>E4067/D4067</f>
        <v>6.7499999999999999E-3</v>
      </c>
      <c r="R4067" s="8">
        <f>E4067/N4067</f>
        <v>6.75</v>
      </c>
      <c r="S4067" s="9" t="str">
        <f>LEFT(P4067, SEARCH("/",P4067,1)-1)</f>
        <v>theater</v>
      </c>
      <c r="T4067" s="9" t="str">
        <f>RIGHT(P4067,LEN(P4067)-SEARCH("/",P4067,1))</f>
        <v>plays</v>
      </c>
    </row>
    <row r="4068" spans="1:20" ht="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9">
        <f>(((I4068/60)/60/24)+DATE(1970,1,1)+(-5/24))</f>
        <v>42508.830879629626</v>
      </c>
      <c r="K4068">
        <v>1461027388</v>
      </c>
      <c r="L4068" s="19">
        <f>(((K4068/60)/60/24)+DATE(1970,1,1)+(-5/24))</f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5">
        <f>E4068/D4068</f>
        <v>1.6666666666666668E-3</v>
      </c>
      <c r="R4068" s="8">
        <f>E4068/N4068</f>
        <v>25</v>
      </c>
      <c r="S4068" s="9" t="str">
        <f>LEFT(P4068, SEARCH("/",P4068,1)-1)</f>
        <v>theater</v>
      </c>
      <c r="T4068" s="9" t="str">
        <f>RIGHT(P4068,LEN(P4068)-SEARCH("/",P4068,1))</f>
        <v>plays</v>
      </c>
    </row>
    <row r="4069" spans="1:20" ht="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9">
        <f>(((I4069/60)/60/24)+DATE(1970,1,1)+(-5/24))</f>
        <v>42274.909143518518</v>
      </c>
      <c r="K4069">
        <v>1439952550</v>
      </c>
      <c r="L4069" s="19">
        <f>(((K4069/60)/60/24)+DATE(1970,1,1)+(-5/24))</f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5">
        <f>E4069/D4069</f>
        <v>0.60899999999999999</v>
      </c>
      <c r="R4069" s="8">
        <f>E4069/N4069</f>
        <v>179.11764705882354</v>
      </c>
      <c r="S4069" s="9" t="str">
        <f>LEFT(P4069, SEARCH("/",P4069,1)-1)</f>
        <v>theater</v>
      </c>
      <c r="T4069" s="9" t="str">
        <f>RIGHT(P4069,LEN(P4069)-SEARCH("/",P4069,1))</f>
        <v>plays</v>
      </c>
    </row>
    <row r="4070" spans="1:20" ht="30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9">
        <f>(((I4070/60)/60/24)+DATE(1970,1,1)+(-5/24))</f>
        <v>42748.753472222219</v>
      </c>
      <c r="K4070">
        <v>1481756855</v>
      </c>
      <c r="L4070" s="19">
        <f>(((K4070/60)/60/24)+DATE(1970,1,1)+(-5/24))</f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5">
        <f>E4070/D4070</f>
        <v>0.01</v>
      </c>
      <c r="R4070" s="8">
        <f>E4070/N4070</f>
        <v>34.950000000000003</v>
      </c>
      <c r="S4070" s="9" t="str">
        <f>LEFT(P4070, SEARCH("/",P4070,1)-1)</f>
        <v>theater</v>
      </c>
      <c r="T4070" s="9" t="str">
        <f>RIGHT(P4070,LEN(P4070)-SEARCH("/",P4070,1))</f>
        <v>plays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9">
        <f>(((I4071/60)/60/24)+DATE(1970,1,1)+(-5/24))</f>
        <v>42063.291666666664</v>
      </c>
      <c r="K4071">
        <v>1421596356</v>
      </c>
      <c r="L4071" s="19">
        <f>(((K4071/60)/60/24)+DATE(1970,1,1)+(-5/24))</f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5">
        <f>E4071/D4071</f>
        <v>0.34399999999999997</v>
      </c>
      <c r="R4071" s="8">
        <f>E4071/N4071</f>
        <v>33.07692307692308</v>
      </c>
      <c r="S4071" s="9" t="str">
        <f>LEFT(P4071, SEARCH("/",P4071,1)-1)</f>
        <v>theater</v>
      </c>
      <c r="T4071" s="9" t="str">
        <f>RIGHT(P4071,LEN(P4071)-SEARCH("/",P4071,1))</f>
        <v>plays</v>
      </c>
    </row>
    <row r="4072" spans="1:20" ht="30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9">
        <f>(((I4072/60)/60/24)+DATE(1970,1,1)+(-5/24))</f>
        <v>42063.916666666664</v>
      </c>
      <c r="K4072">
        <v>1422374420</v>
      </c>
      <c r="L4072" s="19">
        <f>(((K4072/60)/60/24)+DATE(1970,1,1)+(-5/24))</f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5">
        <f>E4072/D4072</f>
        <v>0.16500000000000001</v>
      </c>
      <c r="R4072" s="8">
        <f>E4072/N4072</f>
        <v>27.5</v>
      </c>
      <c r="S4072" s="9" t="str">
        <f>LEFT(P4072, SEARCH("/",P4072,1)-1)</f>
        <v>theater</v>
      </c>
      <c r="T4072" s="9" t="str">
        <f>RIGHT(P4072,LEN(P4072)-SEARCH("/",P4072,1))</f>
        <v>plays</v>
      </c>
    </row>
    <row r="4073" spans="1:20" ht="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9">
        <f>(((I4073/60)/60/24)+DATE(1970,1,1)+(-5/24))</f>
        <v>42730.59642361111</v>
      </c>
      <c r="K4073">
        <v>1480187931</v>
      </c>
      <c r="L4073" s="19">
        <f>(((K4073/60)/60/24)+DATE(1970,1,1)+(-5/24))</f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5">
        <f>E4073/D4073</f>
        <v>0</v>
      </c>
      <c r="R4073" s="8" t="e">
        <f>E4073/N4073</f>
        <v>#DIV/0!</v>
      </c>
      <c r="S4073" s="9" t="str">
        <f>LEFT(P4073, SEARCH("/",P4073,1)-1)</f>
        <v>theater</v>
      </c>
      <c r="T4073" s="9" t="str">
        <f>RIGHT(P4073,LEN(P4073)-SEARCH("/",P4073,1))</f>
        <v>plays</v>
      </c>
    </row>
    <row r="4074" spans="1:20" ht="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9">
        <f>(((I4074/60)/60/24)+DATE(1970,1,1)+(-5/24))</f>
        <v>41872.566099537034</v>
      </c>
      <c r="K4074">
        <v>1403462111</v>
      </c>
      <c r="L4074" s="19">
        <f>(((K4074/60)/60/24)+DATE(1970,1,1)+(-5/24))</f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5">
        <f>E4074/D4074</f>
        <v>4.0000000000000001E-3</v>
      </c>
      <c r="R4074" s="8">
        <f>E4074/N4074</f>
        <v>2</v>
      </c>
      <c r="S4074" s="9" t="str">
        <f>LEFT(P4074, SEARCH("/",P4074,1)-1)</f>
        <v>theater</v>
      </c>
      <c r="T4074" s="9" t="str">
        <f>RIGHT(P4074,LEN(P4074)-SEARCH("/",P4074,1))</f>
        <v>plays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9">
        <f>(((I4075/60)/60/24)+DATE(1970,1,1)+(-5/24))</f>
        <v>42132.958333333336</v>
      </c>
      <c r="K4075">
        <v>1426407426</v>
      </c>
      <c r="L4075" s="19">
        <f>(((K4075/60)/60/24)+DATE(1970,1,1)+(-5/24))</f>
        <v>42078.136875000004</v>
      </c>
      <c r="M4075" t="b">
        <v>0</v>
      </c>
      <c r="N4075">
        <v>2</v>
      </c>
      <c r="O4075" t="b">
        <v>0</v>
      </c>
      <c r="P4075" t="s">
        <v>8271</v>
      </c>
      <c r="Q4075" s="5">
        <f>E4075/D4075</f>
        <v>1.0571428571428572E-2</v>
      </c>
      <c r="R4075" s="8">
        <f>E4075/N4075</f>
        <v>18.5</v>
      </c>
      <c r="S4075" s="9" t="str">
        <f>LEFT(P4075, SEARCH("/",P4075,1)-1)</f>
        <v>theater</v>
      </c>
      <c r="T4075" s="9" t="str">
        <f>RIGHT(P4075,LEN(P4075)-SEARCH("/",P4075,1))</f>
        <v>plays</v>
      </c>
    </row>
    <row r="4076" spans="1:20" ht="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9">
        <f>(((I4076/60)/60/24)+DATE(1970,1,1)+(-5/24))</f>
        <v>42313.386284722219</v>
      </c>
      <c r="K4076">
        <v>1444137375</v>
      </c>
      <c r="L4076" s="19">
        <f>(((K4076/60)/60/24)+DATE(1970,1,1)+(-5/24))</f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5">
        <f>E4076/D4076</f>
        <v>0.26727272727272727</v>
      </c>
      <c r="R4076" s="8">
        <f>E4076/N4076</f>
        <v>35</v>
      </c>
      <c r="S4076" s="9" t="str">
        <f>LEFT(P4076, SEARCH("/",P4076,1)-1)</f>
        <v>theater</v>
      </c>
      <c r="T4076" s="9" t="str">
        <f>RIGHT(P4076,LEN(P4076)-SEARCH("/",P4076,1))</f>
        <v>plays</v>
      </c>
    </row>
    <row r="4077" spans="1:20" ht="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9">
        <f>(((I4077/60)/60/24)+DATE(1970,1,1)+(-5/24))</f>
        <v>41820.519444444442</v>
      </c>
      <c r="K4077">
        <v>1400547969</v>
      </c>
      <c r="L4077" s="19">
        <f>(((K4077/60)/60/24)+DATE(1970,1,1)+(-5/24))</f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5">
        <f>E4077/D4077</f>
        <v>0.28799999999999998</v>
      </c>
      <c r="R4077" s="8">
        <f>E4077/N4077</f>
        <v>44.307692307692307</v>
      </c>
      <c r="S4077" s="9" t="str">
        <f>LEFT(P4077, SEARCH("/",P4077,1)-1)</f>
        <v>theater</v>
      </c>
      <c r="T4077" s="9" t="str">
        <f>RIGHT(P4077,LEN(P4077)-SEARCH("/",P4077,1))</f>
        <v>plays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9">
        <f>(((I4078/60)/60/24)+DATE(1970,1,1)+(-5/24))</f>
        <v>41933.618749999994</v>
      </c>
      <c r="K4078">
        <v>1411499149</v>
      </c>
      <c r="L4078" s="19">
        <f>(((K4078/60)/60/24)+DATE(1970,1,1)+(-5/24))</f>
        <v>41905.587372685186</v>
      </c>
      <c r="M4078" t="b">
        <v>0</v>
      </c>
      <c r="N4078">
        <v>0</v>
      </c>
      <c r="O4078" t="b">
        <v>0</v>
      </c>
      <c r="P4078" t="s">
        <v>8271</v>
      </c>
      <c r="Q4078" s="5">
        <f>E4078/D4078</f>
        <v>0</v>
      </c>
      <c r="R4078" s="8" t="e">
        <f>E4078/N4078</f>
        <v>#DIV/0!</v>
      </c>
      <c r="S4078" s="9" t="str">
        <f>LEFT(P4078, SEARCH("/",P4078,1)-1)</f>
        <v>theater</v>
      </c>
      <c r="T4078" s="9" t="str">
        <f>RIGHT(P4078,LEN(P4078)-SEARCH("/",P4078,1))</f>
        <v>plays</v>
      </c>
    </row>
    <row r="4079" spans="1:20" ht="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9">
        <f>(((I4079/60)/60/24)+DATE(1970,1,1)+(-5/24))</f>
        <v>42725.502245370364</v>
      </c>
      <c r="K4079">
        <v>1479747794</v>
      </c>
      <c r="L4079" s="19">
        <f>(((K4079/60)/60/24)+DATE(1970,1,1)+(-5/24))</f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5">
        <f>E4079/D4079</f>
        <v>8.8999999999999996E-2</v>
      </c>
      <c r="R4079" s="8">
        <f>E4079/N4079</f>
        <v>222.5</v>
      </c>
      <c r="S4079" s="9" t="str">
        <f>LEFT(P4079, SEARCH("/",P4079,1)-1)</f>
        <v>theater</v>
      </c>
      <c r="T4079" s="9" t="str">
        <f>RIGHT(P4079,LEN(P4079)-SEARCH("/",P4079,1))</f>
        <v>plays</v>
      </c>
    </row>
    <row r="4080" spans="1:20" ht="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9">
        <f>(((I4080/60)/60/24)+DATE(1970,1,1)+(-5/24))</f>
        <v>42762.579189814809</v>
      </c>
      <c r="K4080">
        <v>1482951242</v>
      </c>
      <c r="L4080" s="19">
        <f>(((K4080/60)/60/24)+DATE(1970,1,1)+(-5/24))</f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5">
        <f>E4080/D4080</f>
        <v>0</v>
      </c>
      <c r="R4080" s="8" t="e">
        <f>E4080/N4080</f>
        <v>#DIV/0!</v>
      </c>
      <c r="S4080" s="9" t="str">
        <f>LEFT(P4080, SEARCH("/",P4080,1)-1)</f>
        <v>theater</v>
      </c>
      <c r="T4080" s="9" t="str">
        <f>RIGHT(P4080,LEN(P4080)-SEARCH("/",P4080,1))</f>
        <v>plays</v>
      </c>
    </row>
    <row r="4081" spans="1:20" ht="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9">
        <f>(((I4081/60)/60/24)+DATE(1970,1,1)+(-5/24))</f>
        <v>42540.730567129627</v>
      </c>
      <c r="K4081">
        <v>1463783521</v>
      </c>
      <c r="L4081" s="19">
        <f>(((K4081/60)/60/24)+DATE(1970,1,1)+(-5/24))</f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5">
        <f>E4081/D4081</f>
        <v>1.6666666666666668E-3</v>
      </c>
      <c r="R4081" s="8">
        <f>E4081/N4081</f>
        <v>5</v>
      </c>
      <c r="S4081" s="9" t="str">
        <f>LEFT(P4081, SEARCH("/",P4081,1)-1)</f>
        <v>theater</v>
      </c>
      <c r="T4081" s="9" t="str">
        <f>RIGHT(P4081,LEN(P4081)-SEARCH("/",P4081,1))</f>
        <v>plays</v>
      </c>
    </row>
    <row r="4082" spans="1:20" ht="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9">
        <f>(((I4082/60)/60/24)+DATE(1970,1,1)+(-5/24))</f>
        <v>42535.57916666667</v>
      </c>
      <c r="K4082">
        <v>1463849116</v>
      </c>
      <c r="L4082" s="19">
        <f>(((K4082/60)/60/24)+DATE(1970,1,1)+(-5/24))</f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5">
        <f>E4082/D4082</f>
        <v>0</v>
      </c>
      <c r="R4082" s="8" t="e">
        <f>E4082/N4082</f>
        <v>#DIV/0!</v>
      </c>
      <c r="S4082" s="9" t="str">
        <f>LEFT(P4082, SEARCH("/",P4082,1)-1)</f>
        <v>theater</v>
      </c>
      <c r="T4082" s="9" t="str">
        <f>RIGHT(P4082,LEN(P4082)-SEARCH("/",P4082,1))</f>
        <v>plays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9">
        <f>(((I4083/60)/60/24)+DATE(1970,1,1)+(-5/24))</f>
        <v>42071.331307870372</v>
      </c>
      <c r="K4083">
        <v>1423231025</v>
      </c>
      <c r="L4083" s="19">
        <f>(((K4083/60)/60/24)+DATE(1970,1,1)+(-5/24))</f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5">
        <f>E4083/D4083</f>
        <v>0.15737410071942445</v>
      </c>
      <c r="R4083" s="8">
        <f>E4083/N4083</f>
        <v>29.166666666666668</v>
      </c>
      <c r="S4083" s="9" t="str">
        <f>LEFT(P4083, SEARCH("/",P4083,1)-1)</f>
        <v>theater</v>
      </c>
      <c r="T4083" s="9" t="str">
        <f>RIGHT(P4083,LEN(P4083)-SEARCH("/",P4083,1))</f>
        <v>plays</v>
      </c>
    </row>
    <row r="4084" spans="1:20" ht="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9">
        <f>(((I4084/60)/60/24)+DATE(1970,1,1)+(-5/24))</f>
        <v>42322.749999999993</v>
      </c>
      <c r="K4084">
        <v>1446179553</v>
      </c>
      <c r="L4084" s="19">
        <f>(((K4084/60)/60/24)+DATE(1970,1,1)+(-5/24))</f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5">
        <f>E4084/D4084</f>
        <v>0.02</v>
      </c>
      <c r="R4084" s="8">
        <f>E4084/N4084</f>
        <v>1.5</v>
      </c>
      <c r="S4084" s="9" t="str">
        <f>LEFT(P4084, SEARCH("/",P4084,1)-1)</f>
        <v>theater</v>
      </c>
      <c r="T4084" s="9" t="str">
        <f>RIGHT(P4084,LEN(P4084)-SEARCH("/",P4084,1))</f>
        <v>plays</v>
      </c>
    </row>
    <row r="4085" spans="1:20" ht="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9">
        <f>(((I4085/60)/60/24)+DATE(1970,1,1)+(-5/24))</f>
        <v>42383.553425925922</v>
      </c>
      <c r="K4085">
        <v>1450203416</v>
      </c>
      <c r="L4085" s="19">
        <f>(((K4085/60)/60/24)+DATE(1970,1,1)+(-5/24))</f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5">
        <f>E4085/D4085</f>
        <v>0.21685714285714286</v>
      </c>
      <c r="R4085" s="8">
        <f>E4085/N4085</f>
        <v>126.5</v>
      </c>
      <c r="S4085" s="9" t="str">
        <f>LEFT(P4085, SEARCH("/",P4085,1)-1)</f>
        <v>theater</v>
      </c>
      <c r="T4085" s="9" t="str">
        <f>RIGHT(P4085,LEN(P4085)-SEARCH("/",P4085,1))</f>
        <v>plays</v>
      </c>
    </row>
    <row r="4086" spans="1:20" ht="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9">
        <f>(((I4086/60)/60/24)+DATE(1970,1,1)+(-5/24))</f>
        <v>42652.228078703702</v>
      </c>
      <c r="K4086">
        <v>1473416906</v>
      </c>
      <c r="L4086" s="19">
        <f>(((K4086/60)/60/24)+DATE(1970,1,1)+(-5/24))</f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5">
        <f>E4086/D4086</f>
        <v>3.3333333333333335E-3</v>
      </c>
      <c r="R4086" s="8">
        <f>E4086/N4086</f>
        <v>10</v>
      </c>
      <c r="S4086" s="9" t="str">
        <f>LEFT(P4086, SEARCH("/",P4086,1)-1)</f>
        <v>theater</v>
      </c>
      <c r="T4086" s="9" t="str">
        <f>RIGHT(P4086,LEN(P4086)-SEARCH("/",P4086,1))</f>
        <v>plays</v>
      </c>
    </row>
    <row r="4087" spans="1:20" ht="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9">
        <f>(((I4087/60)/60/24)+DATE(1970,1,1)+(-5/24))</f>
        <v>42086.957638888889</v>
      </c>
      <c r="K4087">
        <v>1424701775</v>
      </c>
      <c r="L4087" s="19">
        <f>(((K4087/60)/60/24)+DATE(1970,1,1)+(-5/24))</f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5">
        <f>E4087/D4087</f>
        <v>2.8571428571428571E-3</v>
      </c>
      <c r="R4087" s="8">
        <f>E4087/N4087</f>
        <v>10</v>
      </c>
      <c r="S4087" s="9" t="str">
        <f>LEFT(P4087, SEARCH("/",P4087,1)-1)</f>
        <v>theater</v>
      </c>
      <c r="T4087" s="9" t="str">
        <f>RIGHT(P4087,LEN(P4087)-SEARCH("/",P4087,1))</f>
        <v>plays</v>
      </c>
    </row>
    <row r="4088" spans="1:20" ht="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9">
        <f>(((I4088/60)/60/24)+DATE(1970,1,1)+(-5/24))</f>
        <v>42328.958333333336</v>
      </c>
      <c r="K4088">
        <v>1445985299</v>
      </c>
      <c r="L4088" s="19">
        <f>(((K4088/60)/60/24)+DATE(1970,1,1)+(-5/24))</f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5">
        <f>E4088/D4088</f>
        <v>4.7E-2</v>
      </c>
      <c r="R4088" s="8">
        <f>E4088/N4088</f>
        <v>9.4</v>
      </c>
      <c r="S4088" s="9" t="str">
        <f>LEFT(P4088, SEARCH("/",P4088,1)-1)</f>
        <v>theater</v>
      </c>
      <c r="T4088" s="9" t="str">
        <f>RIGHT(P4088,LEN(P4088)-SEARCH("/",P4088,1))</f>
        <v>plays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9">
        <f>(((I4089/60)/60/24)+DATE(1970,1,1)+(-5/24))</f>
        <v>42568.53456018518</v>
      </c>
      <c r="K4089">
        <v>1466185786</v>
      </c>
      <c r="L4089" s="19">
        <f>(((K4089/60)/60/24)+DATE(1970,1,1)+(-5/24))</f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5">
        <f>E4089/D4089</f>
        <v>0</v>
      </c>
      <c r="R4089" s="8" t="e">
        <f>E4089/N4089</f>
        <v>#DIV/0!</v>
      </c>
      <c r="S4089" s="9" t="str">
        <f>LEFT(P4089, SEARCH("/",P4089,1)-1)</f>
        <v>theater</v>
      </c>
      <c r="T4089" s="9" t="str">
        <f>RIGHT(P4089,LEN(P4089)-SEARCH("/",P4089,1))</f>
        <v>plays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9">
        <f>(((I4090/60)/60/24)+DATE(1970,1,1)+(-5/24))</f>
        <v>42020.226388888892</v>
      </c>
      <c r="K4090">
        <v>1418827324</v>
      </c>
      <c r="L4090" s="19">
        <f>(((K4090/60)/60/24)+DATE(1970,1,1)+(-5/24))</f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5">
        <f>E4090/D4090</f>
        <v>0.108</v>
      </c>
      <c r="R4090" s="8">
        <f>E4090/N4090</f>
        <v>72</v>
      </c>
      <c r="S4090" s="9" t="str">
        <f>LEFT(P4090, SEARCH("/",P4090,1)-1)</f>
        <v>theater</v>
      </c>
      <c r="T4090" s="9" t="str">
        <f>RIGHT(P4090,LEN(P4090)-SEARCH("/",P4090,1))</f>
        <v>plays</v>
      </c>
    </row>
    <row r="4091" spans="1:20" ht="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9">
        <f>(((I4091/60)/60/24)+DATE(1970,1,1)+(-5/24))</f>
        <v>42155.524305555555</v>
      </c>
      <c r="K4091">
        <v>1430242488</v>
      </c>
      <c r="L4091" s="19">
        <f>(((K4091/60)/60/24)+DATE(1970,1,1)+(-5/24))</f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5">
        <f>E4091/D4091</f>
        <v>4.8000000000000001E-2</v>
      </c>
      <c r="R4091" s="8">
        <f>E4091/N4091</f>
        <v>30</v>
      </c>
      <c r="S4091" s="9" t="str">
        <f>LEFT(P4091, SEARCH("/",P4091,1)-1)</f>
        <v>theater</v>
      </c>
      <c r="T4091" s="9" t="str">
        <f>RIGHT(P4091,LEN(P4091)-SEARCH("/",P4091,1))</f>
        <v>plays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9">
        <f>(((I4092/60)/60/24)+DATE(1970,1,1)+(-5/24))</f>
        <v>42223.416666666664</v>
      </c>
      <c r="K4092">
        <v>1437754137</v>
      </c>
      <c r="L4092" s="19">
        <f>(((K4092/60)/60/24)+DATE(1970,1,1)+(-5/24))</f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5">
        <f>E4092/D4092</f>
        <v>3.2000000000000001E-2</v>
      </c>
      <c r="R4092" s="8">
        <f>E4092/N4092</f>
        <v>10.666666666666666</v>
      </c>
      <c r="S4092" s="9" t="str">
        <f>LEFT(P4092, SEARCH("/",P4092,1)-1)</f>
        <v>theater</v>
      </c>
      <c r="T4092" s="9" t="str">
        <f>RIGHT(P4092,LEN(P4092)-SEARCH("/",P4092,1))</f>
        <v>plays</v>
      </c>
    </row>
    <row r="4093" spans="1:20" ht="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9">
        <f>(((I4093/60)/60/24)+DATE(1970,1,1)+(-5/24))</f>
        <v>42020.298043981478</v>
      </c>
      <c r="K4093">
        <v>1418818151</v>
      </c>
      <c r="L4093" s="19">
        <f>(((K4093/60)/60/24)+DATE(1970,1,1)+(-5/24))</f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5">
        <f>E4093/D4093</f>
        <v>0.1275</v>
      </c>
      <c r="R4093" s="8">
        <f>E4093/N4093</f>
        <v>25.5</v>
      </c>
      <c r="S4093" s="9" t="str">
        <f>LEFT(P4093, SEARCH("/",P4093,1)-1)</f>
        <v>theater</v>
      </c>
      <c r="T4093" s="9" t="str">
        <f>RIGHT(P4093,LEN(P4093)-SEARCH("/",P4093,1))</f>
        <v>plays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9">
        <f>(((I4094/60)/60/24)+DATE(1970,1,1)+(-5/24))</f>
        <v>42098.94498842593</v>
      </c>
      <c r="K4094">
        <v>1423024847</v>
      </c>
      <c r="L4094" s="19">
        <f>(((K4094/60)/60/24)+DATE(1970,1,1)+(-5/24))</f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5">
        <f>E4094/D4094</f>
        <v>1.8181818181818181E-4</v>
      </c>
      <c r="R4094" s="8">
        <f>E4094/N4094</f>
        <v>20</v>
      </c>
      <c r="S4094" s="9" t="str">
        <f>LEFT(P4094, SEARCH("/",P4094,1)-1)</f>
        <v>theater</v>
      </c>
      <c r="T4094" s="9" t="str">
        <f>RIGHT(P4094,LEN(P4094)-SEARCH("/",P4094,1))</f>
        <v>plays</v>
      </c>
    </row>
    <row r="4095" spans="1:20" ht="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9">
        <f>(((I4095/60)/60/24)+DATE(1970,1,1)+(-5/24))</f>
        <v>42238.607557870368</v>
      </c>
      <c r="K4095">
        <v>1435088093</v>
      </c>
      <c r="L4095" s="19">
        <f>(((K4095/60)/60/24)+DATE(1970,1,1)+(-5/24))</f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5">
        <f>E4095/D4095</f>
        <v>2.4E-2</v>
      </c>
      <c r="R4095" s="8">
        <f>E4095/N4095</f>
        <v>15</v>
      </c>
      <c r="S4095" s="9" t="str">
        <f>LEFT(P4095, SEARCH("/",P4095,1)-1)</f>
        <v>theater</v>
      </c>
      <c r="T4095" s="9" t="str">
        <f>RIGHT(P4095,LEN(P4095)-SEARCH("/",P4095,1))</f>
        <v>plays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9">
        <f>(((I4096/60)/60/24)+DATE(1970,1,1)+(-5/24))</f>
        <v>41933.999305555553</v>
      </c>
      <c r="K4096">
        <v>1410141900</v>
      </c>
      <c r="L4096" s="19">
        <f>(((K4096/60)/60/24)+DATE(1970,1,1)+(-5/24))</f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5">
        <f>E4096/D4096</f>
        <v>0.36499999999999999</v>
      </c>
      <c r="R4096" s="8">
        <f>E4096/N4096</f>
        <v>91.25</v>
      </c>
      <c r="S4096" s="9" t="str">
        <f>LEFT(P4096, SEARCH("/",P4096,1)-1)</f>
        <v>theater</v>
      </c>
      <c r="T4096" s="9" t="str">
        <f>RIGHT(P4096,LEN(P4096)-SEARCH("/",P4096,1))</f>
        <v>plays</v>
      </c>
    </row>
    <row r="4097" spans="1:20" ht="30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9">
        <f>(((I4097/60)/60/24)+DATE(1970,1,1)+(-5/24))</f>
        <v>42722.823495370372</v>
      </c>
      <c r="K4097">
        <v>1479516350</v>
      </c>
      <c r="L4097" s="19">
        <f>(((K4097/60)/60/24)+DATE(1970,1,1)+(-5/24))</f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5">
        <f>E4097/D4097</f>
        <v>2.6666666666666668E-2</v>
      </c>
      <c r="R4097" s="8">
        <f>E4097/N4097</f>
        <v>800</v>
      </c>
      <c r="S4097" s="9" t="str">
        <f>LEFT(P4097, SEARCH("/",P4097,1)-1)</f>
        <v>theater</v>
      </c>
      <c r="T4097" s="9" t="str">
        <f>RIGHT(P4097,LEN(P4097)-SEARCH("/",P4097,1))</f>
        <v>plays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9">
        <f>(((I4098/60)/60/24)+DATE(1970,1,1)+(-5/24))</f>
        <v>42794.160416666658</v>
      </c>
      <c r="K4098">
        <v>1484484219</v>
      </c>
      <c r="L4098" s="19">
        <f>(((K4098/60)/60/24)+DATE(1970,1,1)+(-5/24))</f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5">
        <f>E4098/D4098</f>
        <v>0.11428571428571428</v>
      </c>
      <c r="R4098" s="8">
        <f>E4098/N4098</f>
        <v>80</v>
      </c>
      <c r="S4098" s="9" t="str">
        <f>LEFT(P4098, SEARCH("/",P4098,1)-1)</f>
        <v>theater</v>
      </c>
      <c r="T4098" s="9" t="str">
        <f>RIGHT(P4098,LEN(P4098)-SEARCH("/",P4098,1))</f>
        <v>plays</v>
      </c>
    </row>
    <row r="4099" spans="1:20" ht="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9">
        <f>(((I4099/60)/60/24)+DATE(1970,1,1)+(-5/24))</f>
        <v>42400.788194444445</v>
      </c>
      <c r="K4099">
        <v>1449431237</v>
      </c>
      <c r="L4099" s="19">
        <f>(((K4099/60)/60/24)+DATE(1970,1,1)+(-5/24))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5">
        <f>E4099/D4099</f>
        <v>0</v>
      </c>
      <c r="R4099" s="8" t="e">
        <f>E4099/N4099</f>
        <v>#DIV/0!</v>
      </c>
      <c r="S4099" s="9" t="str">
        <f>LEFT(P4099, SEARCH("/",P4099,1)-1)</f>
        <v>theater</v>
      </c>
      <c r="T4099" s="9" t="str">
        <f>RIGHT(P4099,LEN(P4099)-SEARCH("/",P4099,1))</f>
        <v>plays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9">
        <f>(((I4100/60)/60/24)+DATE(1970,1,1)+(-5/24))</f>
        <v>42525.51385416666</v>
      </c>
      <c r="K4100">
        <v>1462468797</v>
      </c>
      <c r="L4100" s="19">
        <f>(((K4100/60)/60/24)+DATE(1970,1,1)+(-5/24))</f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5">
        <f>E4100/D4100</f>
        <v>0</v>
      </c>
      <c r="R4100" s="8" t="e">
        <f>E4100/N4100</f>
        <v>#DIV/0!</v>
      </c>
      <c r="S4100" s="9" t="str">
        <f>LEFT(P4100, SEARCH("/",P4100,1)-1)</f>
        <v>theater</v>
      </c>
      <c r="T4100" s="9" t="str">
        <f>RIGHT(P4100,LEN(P4100)-SEARCH("/",P4100,1))</f>
        <v>plays</v>
      </c>
    </row>
    <row r="4101" spans="1:20" ht="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9">
        <f>(((I4101/60)/60/24)+DATE(1970,1,1)+(-5/24))</f>
        <v>42615.642048611109</v>
      </c>
      <c r="K4101">
        <v>1468959873</v>
      </c>
      <c r="L4101" s="19">
        <f>(((K4101/60)/60/24)+DATE(1970,1,1)+(-5/24))</f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5">
        <f>E4101/D4101</f>
        <v>1.1111111111111112E-2</v>
      </c>
      <c r="R4101" s="8">
        <f>E4101/N4101</f>
        <v>50</v>
      </c>
      <c r="S4101" s="9" t="str">
        <f>LEFT(P4101, SEARCH("/",P4101,1)-1)</f>
        <v>theater</v>
      </c>
      <c r="T4101" s="9" t="str">
        <f>RIGHT(P4101,LEN(P4101)-SEARCH("/",P4101,1))</f>
        <v>plays</v>
      </c>
    </row>
    <row r="4102" spans="1:20" ht="30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9">
        <f>(((I4102/60)/60/24)+DATE(1970,1,1)+(-5/24))</f>
        <v>41936.916550925926</v>
      </c>
      <c r="K4102">
        <v>1413341990</v>
      </c>
      <c r="L4102" s="19">
        <f>(((K4102/60)/60/24)+DATE(1970,1,1)+(-5/24))</f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5">
        <f>E4102/D4102</f>
        <v>0</v>
      </c>
      <c r="R4102" s="8" t="e">
        <f>E4102/N4102</f>
        <v>#DIV/0!</v>
      </c>
      <c r="S4102" s="9" t="str">
        <f>LEFT(P4102, SEARCH("/",P4102,1)-1)</f>
        <v>theater</v>
      </c>
      <c r="T4102" s="9" t="str">
        <f>RIGHT(P4102,LEN(P4102)-SEARCH("/",P4102,1))</f>
        <v>plays</v>
      </c>
    </row>
    <row r="4103" spans="1:20" ht="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9">
        <f>(((I4103/60)/60/24)+DATE(1970,1,1)+(-5/24))</f>
        <v>42760.695393518516</v>
      </c>
      <c r="K4103">
        <v>1482788482</v>
      </c>
      <c r="L4103" s="19">
        <f>(((K4103/60)/60/24)+DATE(1970,1,1)+(-5/24))</f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5">
        <f>E4103/D4103</f>
        <v>0</v>
      </c>
      <c r="R4103" s="8" t="e">
        <f>E4103/N4103</f>
        <v>#DIV/0!</v>
      </c>
      <c r="S4103" s="9" t="str">
        <f>LEFT(P4103, SEARCH("/",P4103,1)-1)</f>
        <v>theater</v>
      </c>
      <c r="T4103" s="9" t="str">
        <f>RIGHT(P4103,LEN(P4103)-SEARCH("/",P4103,1))</f>
        <v>plays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9">
        <f>(((I4104/60)/60/24)+DATE(1970,1,1)+(-5/24))</f>
        <v>42505.639733796292</v>
      </c>
      <c r="K4104">
        <v>1460751673</v>
      </c>
      <c r="L4104" s="19">
        <f>(((K4104/60)/60/24)+DATE(1970,1,1)+(-5/24))</f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5">
        <f>E4104/D4104</f>
        <v>0.27400000000000002</v>
      </c>
      <c r="R4104" s="8">
        <f>E4104/N4104</f>
        <v>22.833333333333332</v>
      </c>
      <c r="S4104" s="9" t="str">
        <f>LEFT(P4104, SEARCH("/",P4104,1)-1)</f>
        <v>theater</v>
      </c>
      <c r="T4104" s="9" t="str">
        <f>RIGHT(P4104,LEN(P4104)-SEARCH("/",P4104,1))</f>
        <v>plays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9">
        <f>(((I4105/60)/60/24)+DATE(1970,1,1)+(-5/24))</f>
        <v>42242.563888888886</v>
      </c>
      <c r="K4105">
        <v>1435953566</v>
      </c>
      <c r="L4105" s="19">
        <f>(((K4105/60)/60/24)+DATE(1970,1,1)+(-5/24))</f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5">
        <f>E4105/D4105</f>
        <v>0.1</v>
      </c>
      <c r="R4105" s="8">
        <f>E4105/N4105</f>
        <v>16.666666666666668</v>
      </c>
      <c r="S4105" s="9" t="str">
        <f>LEFT(P4105, SEARCH("/",P4105,1)-1)</f>
        <v>theater</v>
      </c>
      <c r="T4105" s="9" t="str">
        <f>RIGHT(P4105,LEN(P4105)-SEARCH("/",P4105,1))</f>
        <v>plays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9">
        <f>(((I4106/60)/60/24)+DATE(1970,1,1)+(-5/24))</f>
        <v>42670.069837962961</v>
      </c>
      <c r="K4106">
        <v>1474958434</v>
      </c>
      <c r="L4106" s="19">
        <f>(((K4106/60)/60/24)+DATE(1970,1,1)+(-5/24))</f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5">
        <f>E4106/D4106</f>
        <v>0.21366666666666667</v>
      </c>
      <c r="R4106" s="8">
        <f>E4106/N4106</f>
        <v>45.785714285714285</v>
      </c>
      <c r="S4106" s="9" t="str">
        <f>LEFT(P4106, SEARCH("/",P4106,1)-1)</f>
        <v>theater</v>
      </c>
      <c r="T4106" s="9" t="str">
        <f>RIGHT(P4106,LEN(P4106)-SEARCH("/",P4106,1))</f>
        <v>plays</v>
      </c>
    </row>
    <row r="4107" spans="1:20" ht="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9">
        <f>(((I4107/60)/60/24)+DATE(1970,1,1)+(-5/24))</f>
        <v>42729.802187499998</v>
      </c>
      <c r="K4107">
        <v>1479860109</v>
      </c>
      <c r="L4107" s="19">
        <f>(((K4107/60)/60/24)+DATE(1970,1,1)+(-5/24))</f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5">
        <f>E4107/D4107</f>
        <v>6.9696969696969702E-2</v>
      </c>
      <c r="R4107" s="8">
        <f>E4107/N4107</f>
        <v>383.33333333333331</v>
      </c>
      <c r="S4107" s="9" t="str">
        <f>LEFT(P4107, SEARCH("/",P4107,1)-1)</f>
        <v>theater</v>
      </c>
      <c r="T4107" s="9" t="str">
        <f>RIGHT(P4107,LEN(P4107)-SEARCH("/",P4107,1))</f>
        <v>plays</v>
      </c>
    </row>
    <row r="4108" spans="1:20" ht="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9">
        <f>(((I4108/60)/60/24)+DATE(1970,1,1)+(-5/24))</f>
        <v>42095.833333333336</v>
      </c>
      <c r="K4108">
        <v>1424221866</v>
      </c>
      <c r="L4108" s="19">
        <f>(((K4108/60)/60/24)+DATE(1970,1,1)+(-5/24))</f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5">
        <f>E4108/D4108</f>
        <v>0.70599999999999996</v>
      </c>
      <c r="R4108" s="8">
        <f>E4108/N4108</f>
        <v>106.96969696969697</v>
      </c>
      <c r="S4108" s="9" t="str">
        <f>LEFT(P4108, SEARCH("/",P4108,1)-1)</f>
        <v>theater</v>
      </c>
      <c r="T4108" s="9" t="str">
        <f>RIGHT(P4108,LEN(P4108)-SEARCH("/",P4108,1))</f>
        <v>plays</v>
      </c>
    </row>
    <row r="4109" spans="1:20" ht="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9">
        <f>(((I4109/60)/60/24)+DATE(1970,1,1)+(-5/24))</f>
        <v>41906.708344907405</v>
      </c>
      <c r="K4109">
        <v>1409608801</v>
      </c>
      <c r="L4109" s="19">
        <f>(((K4109/60)/60/24)+DATE(1970,1,1)+(-5/24))</f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5">
        <f>E4109/D4109</f>
        <v>2.0500000000000001E-2</v>
      </c>
      <c r="R4109" s="8">
        <f>E4109/N4109</f>
        <v>10.25</v>
      </c>
      <c r="S4109" s="9" t="str">
        <f>LEFT(P4109, SEARCH("/",P4109,1)-1)</f>
        <v>theater</v>
      </c>
      <c r="T4109" s="9" t="str">
        <f>RIGHT(P4109,LEN(P4109)-SEARCH("/",P4109,1))</f>
        <v>plays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9">
        <f>(((I4110/60)/60/24)+DATE(1970,1,1)+(-5/24))</f>
        <v>42796.999999999993</v>
      </c>
      <c r="K4110">
        <v>1485909937</v>
      </c>
      <c r="L4110" s="19">
        <f>(((K4110/60)/60/24)+DATE(1970,1,1)+(-5/24))</f>
        <v>42766.823344907411</v>
      </c>
      <c r="M4110" t="b">
        <v>0</v>
      </c>
      <c r="N4110">
        <v>1</v>
      </c>
      <c r="O4110" t="b">
        <v>0</v>
      </c>
      <c r="P4110" t="s">
        <v>8271</v>
      </c>
      <c r="Q4110" s="5">
        <f>E4110/D4110</f>
        <v>1.9666666666666666E-2</v>
      </c>
      <c r="R4110" s="8">
        <f>E4110/N4110</f>
        <v>59</v>
      </c>
      <c r="S4110" s="9" t="str">
        <f>LEFT(P4110, SEARCH("/",P4110,1)-1)</f>
        <v>theater</v>
      </c>
      <c r="T4110" s="9" t="str">
        <f>RIGHT(P4110,LEN(P4110)-SEARCH("/",P4110,1))</f>
        <v>plays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9">
        <f>(((I4111/60)/60/24)+DATE(1970,1,1)+(-5/24))</f>
        <v>42337.372731481482</v>
      </c>
      <c r="K4111">
        <v>1446209804</v>
      </c>
      <c r="L4111" s="19">
        <f>(((K4111/60)/60/24)+DATE(1970,1,1)+(-5/24))</f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5">
        <f>E4111/D4111</f>
        <v>0</v>
      </c>
      <c r="R4111" s="8" t="e">
        <f>E4111/N4111</f>
        <v>#DIV/0!</v>
      </c>
      <c r="S4111" s="9" t="str">
        <f>LEFT(P4111, SEARCH("/",P4111,1)-1)</f>
        <v>theater</v>
      </c>
      <c r="T4111" s="9" t="str">
        <f>RIGHT(P4111,LEN(P4111)-SEARCH("/",P4111,1))</f>
        <v>plays</v>
      </c>
    </row>
    <row r="4112" spans="1:20" ht="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9">
        <f>(((I4112/60)/60/24)+DATE(1970,1,1)+(-5/24))</f>
        <v>42572.418414351843</v>
      </c>
      <c r="K4112">
        <v>1463929351</v>
      </c>
      <c r="L4112" s="19">
        <f>(((K4112/60)/60/24)+DATE(1970,1,1)+(-5/24))</f>
        <v>42512.418414351843</v>
      </c>
      <c r="M4112" t="b">
        <v>0</v>
      </c>
      <c r="N4112">
        <v>6</v>
      </c>
      <c r="O4112" t="b">
        <v>0</v>
      </c>
      <c r="P4112" t="s">
        <v>8271</v>
      </c>
      <c r="Q4112" s="5">
        <f>E4112/D4112</f>
        <v>0.28666666666666668</v>
      </c>
      <c r="R4112" s="8">
        <f>E4112/N4112</f>
        <v>14.333333333333334</v>
      </c>
      <c r="S4112" s="9" t="str">
        <f>LEFT(P4112, SEARCH("/",P4112,1)-1)</f>
        <v>theater</v>
      </c>
      <c r="T4112" s="9" t="str">
        <f>RIGHT(P4112,LEN(P4112)-SEARCH("/",P4112,1))</f>
        <v>plays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9">
        <f>(((I4113/60)/60/24)+DATE(1970,1,1)+(-5/24))</f>
        <v>42058.927546296291</v>
      </c>
      <c r="K4113">
        <v>1422155740</v>
      </c>
      <c r="L4113" s="19">
        <f>(((K4113/60)/60/24)+DATE(1970,1,1)+(-5/24))</f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5">
        <f>E4113/D4113</f>
        <v>3.1333333333333331E-2</v>
      </c>
      <c r="R4113" s="8">
        <f>E4113/N4113</f>
        <v>15.666666666666666</v>
      </c>
      <c r="S4113" s="9" t="str">
        <f>LEFT(P4113, SEARCH("/",P4113,1)-1)</f>
        <v>theater</v>
      </c>
      <c r="T4113" s="9" t="str">
        <f>RIGHT(P4113,LEN(P4113)-SEARCH("/",P4113,1))</f>
        <v>plays</v>
      </c>
    </row>
    <row r="4114" spans="1:20" ht="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9">
        <f>(((I4114/60)/60/24)+DATE(1970,1,1)+(-5/24))</f>
        <v>42427.791666666664</v>
      </c>
      <c r="K4114">
        <v>1454280186</v>
      </c>
      <c r="L4114" s="19">
        <f>(((K4114/60)/60/24)+DATE(1970,1,1)+(-5/24))</f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5">
        <f>E4114/D4114</f>
        <v>4.0000000000000002E-4</v>
      </c>
      <c r="R4114" s="8">
        <f>E4114/N4114</f>
        <v>1</v>
      </c>
      <c r="S4114" s="9" t="str">
        <f>LEFT(P4114, SEARCH("/",P4114,1)-1)</f>
        <v>theater</v>
      </c>
      <c r="T4114" s="9" t="str">
        <f>RIGHT(P4114,LEN(P4114)-SEARCH("/",P4114,1))</f>
        <v>plays</v>
      </c>
    </row>
    <row r="4115" spans="1:20" ht="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9">
        <f>(((I4115/60)/60/24)+DATE(1970,1,1)+(-5/24))</f>
        <v>42377.06527777778</v>
      </c>
      <c r="K4115">
        <v>1450619123</v>
      </c>
      <c r="L4115" s="19">
        <f>(((K4115/60)/60/24)+DATE(1970,1,1)+(-5/24))</f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5">
        <f>E4115/D4115</f>
        <v>2E-3</v>
      </c>
      <c r="R4115" s="8">
        <f>E4115/N4115</f>
        <v>1</v>
      </c>
      <c r="S4115" s="9" t="str">
        <f>LEFT(P4115, SEARCH("/",P4115,1)-1)</f>
        <v>theater</v>
      </c>
      <c r="T4115" s="9" t="str">
        <f>RIGHT(P4115,LEN(P4115)-SEARCH("/",P4115,1))</f>
        <v>plays</v>
      </c>
    </row>
  </sheetData>
  <sortState ref="A2:T4115">
    <sortCondition ref="A2:A4115"/>
  </sortState>
  <conditionalFormatting sqref="F2:F4115">
    <cfRule type="containsText" dxfId="409" priority="2" operator="containsText" text="live">
      <formula>NOT(ISERROR(SEARCH("live",F2)))</formula>
    </cfRule>
    <cfRule type="containsText" dxfId="408" priority="3" operator="containsText" text="canceled">
      <formula>NOT(ISERROR(SEARCH("canceled",F2)))</formula>
    </cfRule>
    <cfRule type="containsText" dxfId="407" priority="4" operator="containsText" text="failed">
      <formula>NOT(ISERROR(SEARCH("failed",F2)))</formula>
    </cfRule>
    <cfRule type="containsText" dxfId="406" priority="5" operator="containsText" text="successful">
      <formula>NOT(ISERROR(SEARCH("successful",F2)))</formula>
    </cfRule>
  </conditionalFormatting>
  <conditionalFormatting sqref="Q2:Q4115">
    <cfRule type="colorScale" priority="1">
      <colorScale>
        <cfvo type="percent" val="0"/>
        <cfvo type="num" val="1"/>
        <cfvo type="num" val="2"/>
        <color rgb="FFFF0000"/>
        <color theme="9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0FD36-A63C-B041-9BCD-2EC0A0E4E682}">
  <dimension ref="A1:K13"/>
  <sheetViews>
    <sheetView showGridLines="0" workbookViewId="0">
      <selection activeCell="M11" sqref="M11"/>
    </sheetView>
  </sheetViews>
  <sheetFormatPr baseColWidth="10" defaultRowHeight="15"/>
  <cols>
    <col min="1" max="1" width="27.33203125" customWidth="1"/>
    <col min="2" max="9" width="15" style="9" customWidth="1"/>
    <col min="10" max="11" width="15" customWidth="1"/>
  </cols>
  <sheetData>
    <row r="1" spans="1:11" s="16" customFormat="1" ht="49" customHeight="1">
      <c r="A1" s="28" t="s">
        <v>8392</v>
      </c>
      <c r="B1" s="28" t="s">
        <v>8393</v>
      </c>
      <c r="C1" s="28" t="s">
        <v>8394</v>
      </c>
      <c r="D1" s="28" t="s">
        <v>8395</v>
      </c>
      <c r="E1" s="28" t="s">
        <v>8396</v>
      </c>
      <c r="F1" s="28" t="s">
        <v>8397</v>
      </c>
      <c r="G1" s="28" t="s">
        <v>8398</v>
      </c>
      <c r="H1" s="28" t="s">
        <v>8399</v>
      </c>
      <c r="J1" s="27"/>
      <c r="K1" s="27"/>
    </row>
    <row r="2" spans="1:11" s="16" customFormat="1" ht="26" customHeight="1">
      <c r="A2" s="29" t="s">
        <v>8380</v>
      </c>
      <c r="B2" s="30">
        <f>COUNTIFS(Data!$F$2:$F$4115, "successful", Data!$D$2:$D$4115, "&lt;1000")</f>
        <v>322</v>
      </c>
      <c r="C2" s="30">
        <f>COUNTIFS(Data!$F$2:$F$4115, "failed", Data!$D$2:$D$4115, "&lt;1000")</f>
        <v>113</v>
      </c>
      <c r="D2" s="30">
        <f>COUNTIFS(Data!$F$2:$F$4115, "canceled", Data!$D$2:$D$4115, "&lt;1000")</f>
        <v>18</v>
      </c>
      <c r="E2" s="30">
        <f>SUM(B2:D2)</f>
        <v>453</v>
      </c>
      <c r="F2" s="31">
        <f>B2/E2</f>
        <v>0.71081677704194257</v>
      </c>
      <c r="G2" s="31">
        <f>C2/E2</f>
        <v>0.24944812362030905</v>
      </c>
      <c r="H2" s="32">
        <f>D2/E2</f>
        <v>3.9735099337748346E-2</v>
      </c>
      <c r="I2" s="15"/>
    </row>
    <row r="3" spans="1:11" s="16" customFormat="1" ht="26" customHeight="1">
      <c r="A3" s="29" t="s">
        <v>8381</v>
      </c>
      <c r="B3" s="30">
        <f>COUNTIFS(Data!$F$2:$F$4115, "successful", Data!$D$2:$D$4115, "&gt;=1000", Data!$D$2:$D$4115, "&lt;5000")</f>
        <v>932</v>
      </c>
      <c r="C3" s="30">
        <f>COUNTIFS(Data!$F$2:$F$4115, "failed", Data!$D$2:$D$4115, "&gt;=1000", Data!$D$2:$D$4115, "&lt;5000")</f>
        <v>420</v>
      </c>
      <c r="D3" s="30">
        <f>COUNTIFS(Data!$F$2:$F$4115, "canceled", Data!$D$2:$D$4115, "&gt;=1000", Data!$D$2:$D$4115, "&lt;5000")</f>
        <v>60</v>
      </c>
      <c r="E3" s="30">
        <f t="shared" ref="E3:E13" si="0">SUM(B3:D3)</f>
        <v>1412</v>
      </c>
      <c r="F3" s="31">
        <f t="shared" ref="F3:F13" si="1">B3/E3</f>
        <v>0.66005665722379603</v>
      </c>
      <c r="G3" s="31">
        <f t="shared" ref="G3:G13" si="2">C3/E3</f>
        <v>0.29745042492917845</v>
      </c>
      <c r="H3" s="32">
        <f t="shared" ref="H3:H13" si="3">D3/E3</f>
        <v>4.2492917847025496E-2</v>
      </c>
      <c r="I3" s="15"/>
    </row>
    <row r="4" spans="1:11" s="16" customFormat="1" ht="26" customHeight="1">
      <c r="A4" s="29" t="s">
        <v>8382</v>
      </c>
      <c r="B4" s="30">
        <f>COUNTIFS(Data!$F$2:$F$4115, "successful", Data!$D$2:$D$4115, "&gt;=5000", Data!$D$2:$D$4115, "&lt;10000")</f>
        <v>381</v>
      </c>
      <c r="C4" s="30">
        <f>COUNTIFS(Data!$F$2:$F$4115, "failed", Data!$D$2:$D$4115, "&gt;=5000", Data!$D$2:$D$4115, "&lt;10000")</f>
        <v>283</v>
      </c>
      <c r="D4" s="30">
        <f>COUNTIFS(Data!$F$2:$F$4115, "canceled", Data!$D$2:$D$4115, "&gt;=5000", Data!$D$2:$D$4115, "&lt;10000")</f>
        <v>52</v>
      </c>
      <c r="E4" s="30">
        <f t="shared" si="0"/>
        <v>716</v>
      </c>
      <c r="F4" s="31">
        <f t="shared" si="1"/>
        <v>0.53212290502793291</v>
      </c>
      <c r="G4" s="31">
        <f t="shared" si="2"/>
        <v>0.39525139664804471</v>
      </c>
      <c r="H4" s="32">
        <f t="shared" si="3"/>
        <v>7.2625698324022353E-2</v>
      </c>
      <c r="I4" s="15"/>
    </row>
    <row r="5" spans="1:11" s="16" customFormat="1" ht="26" customHeight="1">
      <c r="A5" s="29" t="s">
        <v>8383</v>
      </c>
      <c r="B5" s="30">
        <f>COUNTIFS(Data!$F$2:$F$4115, "successful", Data!$D$2:$D$4115, "&gt;=10000", Data!$D$2:$D$4115, "&lt;15000")</f>
        <v>168</v>
      </c>
      <c r="C5" s="30">
        <f>COUNTIFS(Data!$F$2:$F$4115, "failed", Data!$D$2:$D$4115, "&gt;=10000", Data!$D$2:$D$4115, "&lt;15000")</f>
        <v>144</v>
      </c>
      <c r="D5" s="30">
        <f>COUNTIFS(Data!$F$2:$F$4115, "canceled", Data!$D$2:$D$4115, "&gt;=10000", Data!$D$2:$D$4115, "&lt;15000")</f>
        <v>40</v>
      </c>
      <c r="E5" s="30">
        <f t="shared" si="0"/>
        <v>352</v>
      </c>
      <c r="F5" s="31">
        <f t="shared" si="1"/>
        <v>0.47727272727272729</v>
      </c>
      <c r="G5" s="31">
        <f t="shared" si="2"/>
        <v>0.40909090909090912</v>
      </c>
      <c r="H5" s="32">
        <f t="shared" si="3"/>
        <v>0.11363636363636363</v>
      </c>
      <c r="I5" s="15"/>
    </row>
    <row r="6" spans="1:11" s="16" customFormat="1" ht="26" customHeight="1">
      <c r="A6" s="29" t="s">
        <v>8384</v>
      </c>
      <c r="B6" s="30">
        <f>COUNTIFS(Data!$F$2:$F$4115, "successful", Data!$D$2:$D$4115, "&gt;=15000", Data!$D$2:$D$4115, "&lt;20000")</f>
        <v>94</v>
      </c>
      <c r="C6" s="30">
        <f>COUNTIFS(Data!$F$2:$F$4115, "failed", Data!$D$2:$D$4115, "&gt;=15000", Data!$D$2:$D$4115, "&lt;20000")</f>
        <v>90</v>
      </c>
      <c r="D6" s="30">
        <f>COUNTIFS(Data!$F$2:$F$4115, "canceled", Data!$D$2:$D$4115, "&gt;=15000", Data!$D$2:$D$4115, "&lt;20000")</f>
        <v>17</v>
      </c>
      <c r="E6" s="30">
        <f t="shared" si="0"/>
        <v>201</v>
      </c>
      <c r="F6" s="31">
        <f t="shared" si="1"/>
        <v>0.46766169154228854</v>
      </c>
      <c r="G6" s="31">
        <f t="shared" si="2"/>
        <v>0.44776119402985076</v>
      </c>
      <c r="H6" s="32">
        <f t="shared" si="3"/>
        <v>8.45771144278607E-2</v>
      </c>
      <c r="I6" s="15"/>
    </row>
    <row r="7" spans="1:11" s="16" customFormat="1" ht="26" customHeight="1">
      <c r="A7" s="29" t="s">
        <v>8385</v>
      </c>
      <c r="B7" s="30">
        <f>COUNTIFS(Data!$F$2:$F$4115, "successful", Data!$D$2:$D$4115, "&gt;=20000", Data!$D$2:$D$4115, "&lt;25000")</f>
        <v>62</v>
      </c>
      <c r="C7" s="30">
        <f>COUNTIFS(Data!$F$2:$F$4115, "failed", Data!$D$2:$D$4115, "&gt;=20000", Data!$D$2:$D$4115, "&lt;25000")</f>
        <v>72</v>
      </c>
      <c r="D7" s="30">
        <f>COUNTIFS(Data!$F$2:$F$4115, "canceled", Data!$D$2:$D$4115, "&gt;=20000", Data!$D$2:$D$4115, "&lt;25000")</f>
        <v>14</v>
      </c>
      <c r="E7" s="30">
        <f t="shared" si="0"/>
        <v>148</v>
      </c>
      <c r="F7" s="31">
        <f t="shared" si="1"/>
        <v>0.41891891891891891</v>
      </c>
      <c r="G7" s="31">
        <f t="shared" si="2"/>
        <v>0.48648648648648651</v>
      </c>
      <c r="H7" s="32">
        <f t="shared" si="3"/>
        <v>9.45945945945946E-2</v>
      </c>
      <c r="I7" s="15"/>
    </row>
    <row r="8" spans="1:11" s="16" customFormat="1" ht="26" customHeight="1">
      <c r="A8" s="29" t="s">
        <v>8386</v>
      </c>
      <c r="B8" s="30">
        <f>COUNTIFS(Data!$F$2:$F$4115, "successful", Data!$D$2:$D$4115, "&gt;=25000", Data!$D$2:$D$4115, "&lt;30000")</f>
        <v>55</v>
      </c>
      <c r="C8" s="30">
        <f>COUNTIFS(Data!$F$2:$F$4115, "failed", Data!$D$2:$D$4115, "&gt;=25000", Data!$D$2:$D$4115, "&lt;30000")</f>
        <v>64</v>
      </c>
      <c r="D8" s="30">
        <f>COUNTIFS(Data!$F$2:$F$4115, "canceled", Data!$D$2:$D$4115, "&gt;=25000", Data!$D$2:$D$4115, "&lt;30000")</f>
        <v>18</v>
      </c>
      <c r="E8" s="30">
        <f t="shared" si="0"/>
        <v>137</v>
      </c>
      <c r="F8" s="31">
        <f t="shared" si="1"/>
        <v>0.40145985401459855</v>
      </c>
      <c r="G8" s="31">
        <f t="shared" si="2"/>
        <v>0.46715328467153283</v>
      </c>
      <c r="H8" s="32">
        <f t="shared" si="3"/>
        <v>0.13138686131386862</v>
      </c>
      <c r="I8" s="15"/>
    </row>
    <row r="9" spans="1:11" s="16" customFormat="1" ht="26" customHeight="1">
      <c r="A9" s="29" t="s">
        <v>8387</v>
      </c>
      <c r="B9" s="30">
        <f>COUNTIFS(Data!$F$2:$F$4115, "successful", Data!$D$2:$D$4115, "&gt;=30000", Data!$D$2:$D$4115, "&lt;35000")</f>
        <v>32</v>
      </c>
      <c r="C9" s="30">
        <f>COUNTIFS(Data!$F$2:$F$4115, "failed", Data!$D$2:$D$4115, "&gt;=30000", Data!$D$2:$D$4115, "&lt;35000")</f>
        <v>37</v>
      </c>
      <c r="D9" s="30">
        <f>COUNTIFS(Data!$F$2:$F$4115, "canceled", Data!$D$2:$D$4115, "&gt;=30000", Data!$D$2:$D$4115, "&lt;35000")</f>
        <v>13</v>
      </c>
      <c r="E9" s="30">
        <f t="shared" si="0"/>
        <v>82</v>
      </c>
      <c r="F9" s="31">
        <f t="shared" si="1"/>
        <v>0.3902439024390244</v>
      </c>
      <c r="G9" s="31">
        <f t="shared" si="2"/>
        <v>0.45121951219512196</v>
      </c>
      <c r="H9" s="32">
        <f t="shared" si="3"/>
        <v>0.15853658536585366</v>
      </c>
      <c r="I9" s="15"/>
    </row>
    <row r="10" spans="1:11" s="16" customFormat="1" ht="26" customHeight="1">
      <c r="A10" s="29" t="s">
        <v>8388</v>
      </c>
      <c r="B10" s="30">
        <f>COUNTIFS(Data!$F$2:$F$4115, "successful", Data!$D$2:$D$4115, "&gt;=35000", Data!$D$2:$D$4115, "&lt;40000")</f>
        <v>26</v>
      </c>
      <c r="C10" s="30">
        <f>COUNTIFS(Data!$F$2:$F$4115, "failed", Data!$D$2:$D$4115, "&gt;=35000", Data!$D$2:$D$4115, "&lt;40000")</f>
        <v>22</v>
      </c>
      <c r="D10" s="30">
        <f>COUNTIFS(Data!$F$2:$F$4115, "canceled", Data!$D$2:$D$4115, "&gt;=35000", Data!$D$2:$D$4115, "&lt;40000")</f>
        <v>7</v>
      </c>
      <c r="E10" s="30">
        <f t="shared" si="0"/>
        <v>55</v>
      </c>
      <c r="F10" s="31">
        <f t="shared" si="1"/>
        <v>0.47272727272727272</v>
      </c>
      <c r="G10" s="31">
        <f t="shared" si="2"/>
        <v>0.4</v>
      </c>
      <c r="H10" s="32">
        <f t="shared" si="3"/>
        <v>0.12727272727272726</v>
      </c>
      <c r="I10" s="15"/>
    </row>
    <row r="11" spans="1:11" s="16" customFormat="1" ht="26" customHeight="1">
      <c r="A11" s="29" t="s">
        <v>8389</v>
      </c>
      <c r="B11" s="30">
        <f>COUNTIFS(Data!$F$2:$F$4115, "successful", Data!$D$2:$D$4115, "&gt;=40000", Data!$D$2:$D$4115, "&lt;45000")</f>
        <v>21</v>
      </c>
      <c r="C11" s="30">
        <f>COUNTIFS(Data!$F$2:$F$4115, "failed", Data!$D$2:$D$4115, "&gt;=40000", Data!$D$2:$D$4115, "&lt;45000")</f>
        <v>16</v>
      </c>
      <c r="D11" s="30">
        <f>COUNTIFS(Data!$F$2:$F$4115, "canceled", Data!$D$2:$D$4115, "&gt;=40000", Data!$D$2:$D$4115, "&lt;45000")</f>
        <v>6</v>
      </c>
      <c r="E11" s="30">
        <f t="shared" si="0"/>
        <v>43</v>
      </c>
      <c r="F11" s="31">
        <f t="shared" si="1"/>
        <v>0.48837209302325579</v>
      </c>
      <c r="G11" s="31">
        <f t="shared" si="2"/>
        <v>0.37209302325581395</v>
      </c>
      <c r="H11" s="32">
        <f t="shared" si="3"/>
        <v>0.13953488372093023</v>
      </c>
      <c r="I11" s="15"/>
    </row>
    <row r="12" spans="1:11" s="16" customFormat="1" ht="26" customHeight="1">
      <c r="A12" s="29" t="s">
        <v>8390</v>
      </c>
      <c r="B12" s="30">
        <f>COUNTIFS(Data!$F$2:$F$4115, "successful", Data!$D$2:$D$4115, "&gt;=45000", Data!$D$2:$D$4115, "&lt;50000")</f>
        <v>6</v>
      </c>
      <c r="C12" s="30">
        <f>COUNTIFS(Data!$F$2:$F$4115, "failed", Data!$D$2:$D$4115, "&gt;=45000", Data!$D$2:$D$4115, "&lt;50000")</f>
        <v>11</v>
      </c>
      <c r="D12" s="30">
        <f>COUNTIFS(Data!$F$2:$F$4115, "canceled", Data!$D$2:$D$4115, "&gt;=45000", Data!$D$2:$D$4115, "&lt;50000")</f>
        <v>4</v>
      </c>
      <c r="E12" s="30">
        <f t="shared" si="0"/>
        <v>21</v>
      </c>
      <c r="F12" s="31">
        <f t="shared" si="1"/>
        <v>0.2857142857142857</v>
      </c>
      <c r="G12" s="31">
        <f t="shared" si="2"/>
        <v>0.52380952380952384</v>
      </c>
      <c r="H12" s="32">
        <f t="shared" si="3"/>
        <v>0.19047619047619047</v>
      </c>
      <c r="I12" s="15"/>
    </row>
    <row r="13" spans="1:11" s="16" customFormat="1" ht="26" customHeight="1">
      <c r="A13" s="29" t="s">
        <v>8391</v>
      </c>
      <c r="B13" s="30">
        <f>COUNTIFS(Data!$F$2:$F$4115, "successful", Data!$D$2:$D$4115, "&gt;=50000")</f>
        <v>86</v>
      </c>
      <c r="C13" s="30">
        <f>COUNTIFS(Data!$F$2:$F$4115, "failed", Data!$D$2:$D$4115, "&gt;=50000")</f>
        <v>258</v>
      </c>
      <c r="D13" s="30">
        <f>COUNTIFS(Data!$F$2:$F$4115, "canceled", Data!$D$2:$D$4115, "&gt;=50000")</f>
        <v>100</v>
      </c>
      <c r="E13" s="30">
        <f t="shared" si="0"/>
        <v>444</v>
      </c>
      <c r="F13" s="31">
        <f t="shared" si="1"/>
        <v>0.19369369369369369</v>
      </c>
      <c r="G13" s="31">
        <f t="shared" si="2"/>
        <v>0.58108108108108103</v>
      </c>
      <c r="H13" s="32">
        <f t="shared" si="3"/>
        <v>0.22522522522522523</v>
      </c>
      <c r="I13" s="1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StateByCategory</vt:lpstr>
      <vt:lpstr>StateBySubCategory</vt:lpstr>
      <vt:lpstr>StateByLaunch</vt:lpstr>
      <vt:lpstr>Data</vt:lpstr>
      <vt:lpstr>Bonus</vt:lpstr>
      <vt:lpstr>StateByCategory!Print_Titles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Jeff Frimpter</cp:lastModifiedBy>
  <dcterms:created xsi:type="dcterms:W3CDTF">2017-04-20T15:17:24Z</dcterms:created>
  <dcterms:modified xsi:type="dcterms:W3CDTF">2018-02-03T00:06:51Z</dcterms:modified>
</cp:coreProperties>
</file>