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375"/>
  </bookViews>
  <sheets>
    <sheet name="TABEL RENSTRA 4.1" sheetId="6" r:id="rId1"/>
    <sheet name="keu kec.2017" sheetId="7" r:id="rId2"/>
  </sheets>
  <definedNames>
    <definedName name="_xlnm.Print_Titles" localSheetId="0">'TABEL RENSTRA 4.1'!$8:$10</definedName>
  </definedNames>
  <calcPr calcId="144525"/>
</workbook>
</file>

<file path=xl/sharedStrings.xml><?xml version="1.0" encoding="utf-8"?>
<sst xmlns="http://schemas.openxmlformats.org/spreadsheetml/2006/main" count="884" uniqueCount="272">
  <si>
    <t>Tabel 4.1</t>
  </si>
  <si>
    <t xml:space="preserve">RENCANA PROGRAM, KEGIATAN, INDIKATOR KINERJA, KELOMPOK SASARAN DAN PENDANAAN INDIKATOR SOPD KANTOR CAMAT PADANG PANJANG BARAT </t>
  </si>
  <si>
    <t>ok</t>
  </si>
  <si>
    <t xml:space="preserve">TUJUAN </t>
  </si>
  <si>
    <t>SASARAN</t>
  </si>
  <si>
    <t>INDIKATOR SASARAN</t>
  </si>
  <si>
    <t>PROGRAM DAN KEGIATAN</t>
  </si>
  <si>
    <t>INDIKATOR KINERJA PROGARAM (OUTCAME) DAN KEGIATAN (OUTPUT)</t>
  </si>
  <si>
    <t>DATA CAPAIAN PADA TAHUN AWAL PERENCANAAN</t>
  </si>
  <si>
    <t>TAHUN -4  (2017)</t>
  </si>
  <si>
    <t>TAHUN -5 (2018)</t>
  </si>
  <si>
    <t>KONDISI KINERJA PADA AKHIR PERIODE RENSTRA OPD</t>
  </si>
  <si>
    <t>UNIT KERJA OPD PENANGGUNG JAWAB</t>
  </si>
  <si>
    <t>LOKASI</t>
  </si>
  <si>
    <t>TARGET</t>
  </si>
  <si>
    <t>RP</t>
  </si>
  <si>
    <t>BELANJA LANGSUNG</t>
  </si>
  <si>
    <t>Meningkatkan wawasan dan pengetahuan aparatur yang disiplin</t>
  </si>
  <si>
    <t>Terciptanya sikap mental aparatur pelayanan yang baik</t>
  </si>
  <si>
    <t>Meningkatkan disiplin pegawai Kecamatan Padang Panjang Barat</t>
  </si>
  <si>
    <t>Program Pelayanan Administrasi Perkantoran</t>
  </si>
  <si>
    <t>Tersedianya standar pelayanan minimal yang jelas</t>
  </si>
  <si>
    <t>APBD TA 2017</t>
  </si>
  <si>
    <t>Penyediaan jasa surat menyurat</t>
  </si>
  <si>
    <t>Tersedianya jasa surat menyurat</t>
  </si>
  <si>
    <t>1 th</t>
  </si>
  <si>
    <t>Kasubag UK</t>
  </si>
  <si>
    <t>Kec dan 8 kel</t>
  </si>
  <si>
    <t>TA 2017</t>
  </si>
  <si>
    <t>Penyediaan Jasa komunikasi, sumber daya air dan listrik</t>
  </si>
  <si>
    <t>Terbayarnya rekening listrik, air dan telepon</t>
  </si>
  <si>
    <t>Perubahan  2017</t>
  </si>
  <si>
    <t>Penyediaan jasa pemeliharaan dan perizinan kendaraan dinas/operasional</t>
  </si>
  <si>
    <t>Tersedianya jasa pemeliharaan dan perizinan kendaraan dinas</t>
  </si>
  <si>
    <t>Penyediaan jasa kebersihan kantor</t>
  </si>
  <si>
    <t>Tersedianya jasa kebersihan kantor</t>
  </si>
  <si>
    <t>Penyediaan alat tulis kantor</t>
  </si>
  <si>
    <t>Tersedianya alat tulis kantor</t>
  </si>
  <si>
    <t>Penyediaan barang cetakan dan penggandaan</t>
  </si>
  <si>
    <t>Tersedianya barang cetakan dan penggandaan</t>
  </si>
  <si>
    <t>Penyediaan komponen instalasi listrik/penerangan bangunan kantor</t>
  </si>
  <si>
    <t>Tersedianya komponen instalasi listrik</t>
  </si>
  <si>
    <t>Penyediaan makanan dan minuman</t>
  </si>
  <si>
    <t>Tersedianya makanan dan minuman rapat</t>
  </si>
  <si>
    <t>Rapat-rapat koordinasi dan konsultasi ke luar daerah</t>
  </si>
  <si>
    <t>Terkirimnya aparatur untuk mengikuti diklat</t>
  </si>
  <si>
    <t>Penyediaan Jasa tenaga Administrasi/Teknis perkantoran</t>
  </si>
  <si>
    <t>Tersedianya laporan administrasi keuangan</t>
  </si>
  <si>
    <t>Tertatanya tempat pelayanan yang nyaman</t>
  </si>
  <si>
    <t>Tersedianya fasilitas pelayanan untuk masyarakat</t>
  </si>
  <si>
    <t>Meningkatnya jumlah sarana dan prasarana</t>
  </si>
  <si>
    <t>PROGRAM PENINGKATAN SARANA DAN PRASARANA APARATUR</t>
  </si>
  <si>
    <t>Meningkatnya jumlah sarana prasarana yang memadai</t>
  </si>
  <si>
    <t xml:space="preserve">PENGADAAN PERLENGKAPAN GEDUNG KANTOR </t>
  </si>
  <si>
    <t>Tersedianya cctv,</t>
  </si>
  <si>
    <t>1 x keg</t>
  </si>
  <si>
    <t>Pemeliharaan rutin/berkala gedung kantor</t>
  </si>
  <si>
    <t>Terpeliharanya gedung dinas</t>
  </si>
  <si>
    <t>PEMELIHARAAN RUTIN/BERKALA PERALATAN GEDUNG KANTOR</t>
  </si>
  <si>
    <t>Terpeliharanya peralatan kantor</t>
  </si>
  <si>
    <t>Kasubak Uk</t>
  </si>
  <si>
    <t>PENSERTIFIKATAN TANAH PEMERINTAH DAERAH</t>
  </si>
  <si>
    <t>Tertibnya pengelolaan aset</t>
  </si>
  <si>
    <t>Kasi Pemerintahan</t>
  </si>
  <si>
    <t>Program Peningkatan Kapasitas Sumber Daya Aparatur</t>
  </si>
  <si>
    <t xml:space="preserve">Meningkatnya disiplin dan profesionalisme pegawai </t>
  </si>
  <si>
    <t>Bimbingan Teknis implementasi peraturan perundang-undangan</t>
  </si>
  <si>
    <t>PNS yang mengikuti bimbingan teknis</t>
  </si>
  <si>
    <t>KOMPETENSI LURAH</t>
  </si>
  <si>
    <t>Terpilihnya 3 pemenang tingkat kecamatan</t>
  </si>
  <si>
    <t>KOMPETENSI SEKRETARIS LURAH</t>
  </si>
  <si>
    <t>KOMPETENSI PELAYANAN PUBLIK KELURAHAN</t>
  </si>
  <si>
    <t>Sosialisasi pelayanan Umum</t>
  </si>
  <si>
    <t>Terlaksananya sosialisasi pelayanan umum untuk 125 orang</t>
  </si>
  <si>
    <t>Kasi Pelayanan</t>
  </si>
  <si>
    <t>PELATIHAN PENGELOLAAN KEUANGAN KECAMATAN DAN KELURAHAN</t>
  </si>
  <si>
    <t>Terlaksananya pelatihan pengelolaan keuangan Kecamatan dan Kelurahan ( 30 orang )</t>
  </si>
  <si>
    <t>Peningkatan Kapasitas ASN Kecamatan dan Kelurahan</t>
  </si>
  <si>
    <t>Terlaksananya pendidikan dan pelatihan bagi ASN Kecamatan dan Kelurahan (100 orang)</t>
  </si>
  <si>
    <t>Program Peningkatan Dispilin Aparatur</t>
  </si>
  <si>
    <t xml:space="preserve">Meningkatnya disiplin aparatur </t>
  </si>
  <si>
    <t>PENGADAAN PAKAIAN DINAS BESERTA PERLENGKAPANNYA</t>
  </si>
  <si>
    <t>Tersedianya pakaian Dinas Pegawai dan perlengkapannya ( 74 orang )</t>
  </si>
  <si>
    <t>Program Peningkatan Kualitas Pelayanan publik</t>
  </si>
  <si>
    <t>Meningkatnya indek kepuasan masyarakat</t>
  </si>
  <si>
    <t>Pelaksanaan Kegiatan ISO 9001</t>
  </si>
  <si>
    <t>Meningkatnya Kualitas Pelayanan Publik</t>
  </si>
  <si>
    <t>Program Peningkatan Pengembangan sistem capaian kinerja</t>
  </si>
  <si>
    <t>Meningkatnya capaian kinerja di kecamatan</t>
  </si>
  <si>
    <t>Penyusunan laporan capaian kinerja dan ikhtisar realisasi kinerja SOPD</t>
  </si>
  <si>
    <t>Terlaksananya laporan capaian kinerja</t>
  </si>
  <si>
    <t>subag keu</t>
  </si>
  <si>
    <t>kec</t>
  </si>
  <si>
    <t>Penyusunan pelaporan keuangan semesteran</t>
  </si>
  <si>
    <t>Terlaksananya laporan semesteran</t>
  </si>
  <si>
    <t>Penyusuna pelaporan prognosis realisasi anggaran</t>
  </si>
  <si>
    <t>Terlaksananya laporan prognosis</t>
  </si>
  <si>
    <t>Penyusunan pelaporan keuangan akhir tahun</t>
  </si>
  <si>
    <t>Terlaksananya pelaporan keuangan akhir tahun</t>
  </si>
  <si>
    <t>PROGRAM PENGEMBANGAN LINGKUNGAN SEHAT</t>
  </si>
  <si>
    <t>Tercapainya Kegiatan Pengembangan Lingkungan Sehat</t>
  </si>
  <si>
    <t>PEMBINAAN USAHA KESEHATAN SEKOLAH (UKS)</t>
  </si>
  <si>
    <t>Terpilihnya 3 Pemenang Lomba Sekolah sehat tingkat kecamatan</t>
  </si>
  <si>
    <t>1 x kegiatan</t>
  </si>
  <si>
    <t>FORUM KOMUNIKASI KECAMATAN DAN KELURAHAN SEHAT</t>
  </si>
  <si>
    <t>Terlaksananya Kegiatan Forum Komunikasi Kecamatan Sehat</t>
  </si>
  <si>
    <t>Kasi Sosial</t>
  </si>
  <si>
    <t>FORUM KOMUNIKASI KECAMATAN SEHAT</t>
  </si>
  <si>
    <t>Kec</t>
  </si>
  <si>
    <t>FORUM KOMUNIKASI KELURAHAN SEHAT</t>
  </si>
  <si>
    <t>Terlaksananya Kegiatan Forum Komunikasi Kelurahan Sehat</t>
  </si>
  <si>
    <t>Kasi Sosial + Pemb</t>
  </si>
  <si>
    <t>kel</t>
  </si>
  <si>
    <t>Kelurahan Silaing Bawah</t>
  </si>
  <si>
    <t>Kel</t>
  </si>
  <si>
    <t>Kelurahan Silaing Atas</t>
  </si>
  <si>
    <t>Kelurahan Pasar Usang</t>
  </si>
  <si>
    <t>Kelurahan Bukit Surungan</t>
  </si>
  <si>
    <t xml:space="preserve">Kelurahan Pasar Baru </t>
  </si>
  <si>
    <t>Kelurahan Balai-Balai</t>
  </si>
  <si>
    <t>Kelurahan Tanah Hitam</t>
  </si>
  <si>
    <t>Kelurahan Kampung Manggis</t>
  </si>
  <si>
    <t>PROGRAM PEMELIHARAAN KANTRANTIBMAS</t>
  </si>
  <si>
    <t>Terlaksananya pemeliharaan kantrantibmas</t>
  </si>
  <si>
    <t>PENINGKATAN KERJASAMA DENGAN APARAT KEAMANAN DALAM TEKNIK PENCEGAHAN KEJAHATAN</t>
  </si>
  <si>
    <t>Terlaksananya kegiatan FKPM  Kecamatan dan kelurahan</t>
  </si>
  <si>
    <t>Kasi Pem dan Trantib</t>
  </si>
  <si>
    <t>Kecamatan</t>
  </si>
  <si>
    <t xml:space="preserve">Terlaksananya kegiatan FKPM  Kecamatan </t>
  </si>
  <si>
    <t>Kasi Pem</t>
  </si>
  <si>
    <t>Terlaksananya kegiatan FKPM  Kelurahan</t>
  </si>
  <si>
    <t>Peningkatan Kesejahteraan masyarakat</t>
  </si>
  <si>
    <t>Meningkatnya penanggulangan kerawanan pangan bagi KS I</t>
  </si>
  <si>
    <t>Pendistribusian raskin ke kelurahan</t>
  </si>
  <si>
    <t>PROGRAM PEMBERDAYAAN FAKIR MISKIN, KOMUNITAS ADAT TERPENCIL (KAT) DAN PENYANDANG MASALAH KESEJAHTERAAN SOSIAL (PMKS) LAINNYA</t>
  </si>
  <si>
    <t>TERLAKSANANYA PEMBERDAYAAN FAKIR MISKIN, KOMUNITAS ADAT TERPENCIL (KAT) DAN PENYANDANG MASALAH KESEJAHTERAAN SOSIAL (PMKS) LAINNYA</t>
  </si>
  <si>
    <t>FASILITASI PENYALURAN RASKIN BAGI KELUARGA MISKIN</t>
  </si>
  <si>
    <t>Tersalurnya 953 raskin ke  masyarakat  dan meningkatnya Pengelolaan raskin Kec dan kel</t>
  </si>
  <si>
    <t>Raskin tersalurkan ke Masyarakat  dan meningkatnya Pengelolaan raskin Kelurahan (8 kel)</t>
  </si>
  <si>
    <t>Raskin tersalurkan ke Masyarakat  dan meningkatnya Pengelolaan raskin Kelurahan (155 sasaran)</t>
  </si>
  <si>
    <t>Raskin tersalurkan ke Masyarakat  dan meningkatnya Pengelolaan raskin Kelurahan (63 sasaran)</t>
  </si>
  <si>
    <t>Raskin tersalurkan ke Masyarakat  dan meningkatnya Pengelolaan raskin Kelurahan (101 sasaran)</t>
  </si>
  <si>
    <t>Raskin tersalurkan ke Masyarakat  dan meningkatnya Pengelolaan raskin Kelurahan (65 sasaran)</t>
  </si>
  <si>
    <t>Raskin tersalurkan ke Masyarakat  dan meningkatnya Pengelolaan raskin Kelurahan (52 sasaran)</t>
  </si>
  <si>
    <t>Raskin tersalurkan ke Masyarakat  dan meningkatnya Pengelolaan raskin Kelurahan (125 sasaran)</t>
  </si>
  <si>
    <t>Raskin tersalurkan ke Masyarakat  dan meningkatnya Pengelolaan raskin Kelurahan (154 sasaran)</t>
  </si>
  <si>
    <t>Raskin tersalurkan ke Masyarakat  dan meningkatnya Pengelolaan raskin Kelurahan (238 sasaran)</t>
  </si>
  <si>
    <t>LOMBA PENDAMPING KUBE FM</t>
  </si>
  <si>
    <t xml:space="preserve">Terpilihnya Pemenang Pendamping Kube FM Berprestasi Tingkat Kecamatan </t>
  </si>
  <si>
    <t>PROGRAM PEMBERDAYAAN KELEMBAGAAN KESEJAHTERAAN SOSIAL</t>
  </si>
  <si>
    <t>Kec dan kel</t>
  </si>
  <si>
    <t>PENUNJANG KEGIATAN TIM RAMADHAN</t>
  </si>
  <si>
    <t>Terlaksananya silaturahmi kec. Dengan jamaah 8 mushalla</t>
  </si>
  <si>
    <t>PROGRAM PENGAWASAN MOITORING DAN EVALUASI LINGKUNGAN</t>
  </si>
  <si>
    <t>TERLAKSANANYA PENGAWASAN MOITORING DAN EVALUASI LINGKUNGAN</t>
  </si>
  <si>
    <t>PENGAWASAN, MONITORING DAN EVALUASI PENGELOLAAN KEBERSIHAN DAN KETERTIBAN SE KECAMATAN</t>
  </si>
  <si>
    <t>TERLAKSANANYA PENGAWASAN, MONITORING DAN EVALUASI PENGELOLAAN KEBERSIHAN DAN KETERTIBAN SE KECAMATAN</t>
  </si>
  <si>
    <t>PROGRAM PENINGKATAN KEBERDAYAAN MASYARAKAT PEDESAAN</t>
  </si>
  <si>
    <t>TERLAKSANANYA  PENINGKATAN KEBERDAYAAN MASYARAKAT PEDESAAN</t>
  </si>
  <si>
    <t>PEMBERDAYAAN MASYARAKAT MELALUI PENILAIAN KELURAHAN BERPRESTASI</t>
  </si>
  <si>
    <t>Terpilihnya 3 Pemenang lomba Kelurahan Berprestasi tingkat kecamatan</t>
  </si>
  <si>
    <t>Kasi pemberdayaan</t>
  </si>
  <si>
    <t>LOMBA KADER POSYANDU</t>
  </si>
  <si>
    <t>Terpilihnya 3 Pemenang lomba Kader Posyandu tingkat kecamatan</t>
  </si>
  <si>
    <t>LOMBA DASAWISMA</t>
  </si>
  <si>
    <t>Terpilihnya 3 Pemenang lomba Dasa Wisma tingkat kecamatan</t>
  </si>
  <si>
    <t>LOMBA KKG PKK KB KES</t>
  </si>
  <si>
    <t>Terpilihnya 3 Pemenang lomba Hari Kesatuan Gerak PKK KB Kes tingkat kecamatan</t>
  </si>
  <si>
    <t>PEMBERDAYAAN LEMBAGA ORGANISASI MASYARAKAT KELURAHAN/PEDESAAN MELALUI KEGIATAN RT</t>
  </si>
  <si>
    <t>Terlaksananya Pemberdayaan Lembaga Organisasi Masyarakat Kelurahan /Pedesaan melalui Kegiatan RT (Pembayaran Honor RT) untuk 126 RT</t>
  </si>
  <si>
    <t>Terlaksananya Kegiatan / honor RT (20 RT)</t>
  </si>
  <si>
    <t>Terlaksananya Kegiatan / honorRT (10 RT)</t>
  </si>
  <si>
    <t>Terlaksananya Kegiatan / honorRT (16 RT)</t>
  </si>
  <si>
    <t>Terlaksananya Kegiatan / honorRT (9 RT)</t>
  </si>
  <si>
    <t>Terlaksananya Kegiatan / honorRT (6 RT)</t>
  </si>
  <si>
    <t>Terlaksananya Kegiatan / honorRT (24 RT)</t>
  </si>
  <si>
    <t>Terlaksananya Kegiatan / honorRT (15 RT)</t>
  </si>
  <si>
    <t>Terlaksananya Kegiatan / honorRT (26 RT)</t>
  </si>
  <si>
    <t>PEMBERDAYAAN LEMBAGA ORGANISASI MASYARAKAT KELURAHAN/PEDESAAN MELALUI KEGIATAN LEMBAGA PEMBERDAYAAN MASYARAKAT</t>
  </si>
  <si>
    <t>TerlaksananyaPemberdayaan Lembaga Organisasi Masyarakat Kelurahan /Pedesaan melalui Kegiatan LPM</t>
  </si>
  <si>
    <t>Terlaksananya sosialisasi pelayanan umum (130 orang )</t>
  </si>
  <si>
    <t>Kasi pelayanan</t>
  </si>
  <si>
    <t>Pemberdayaan Posyantek Kecamatan</t>
  </si>
  <si>
    <t>Terselenggaranya kegiatan Posyantek Kecamatan</t>
  </si>
  <si>
    <t>Kasi Pemb</t>
  </si>
  <si>
    <t>PROGRAM PENINGKATAN PERAN PEREMPUAN DI PEDESAAN</t>
  </si>
  <si>
    <t>TERLAKSANANNYA PENINGKATAN PERAN PEREMPUAN DI PEDESAAN</t>
  </si>
  <si>
    <t>PEMBERDAYAAN KESEJAHTERAAN KELUARGA (PKK)</t>
  </si>
  <si>
    <t>Terlaksananya Kegiatan Pemberdayaan Kesejahteraan Keluarga (PKK)</t>
  </si>
  <si>
    <t>PROGRAM PERCEPATAN PEMBANGUNAN DAN PEMBERDAYAAN MASYARAKAT KELURAHAN</t>
  </si>
  <si>
    <t>Terlaksananya Pembangunan di Kelurahan dan meningkatnya swadaya masyarakat dalam pembangunan</t>
  </si>
  <si>
    <t>PELAKSANAAN PERCEPATAN PEMBANGUNAN DAN PEMBERDAYAAN MASYARAKAT KECAMATAN SEKTOR NON FISIK</t>
  </si>
  <si>
    <t>Terlaksananya P3MK sektor non fisik</t>
  </si>
  <si>
    <t xml:space="preserve">Terlaksananya P3MK sektor non fisik dengan kegiatan pertandingan Volly ball ( pa, pi ) , takraw ( pa )  antar kelurahan lomba Asmaul husna ( antar paud se.Kec ) dan lomba lagu perjuangan Tingkat SD se.Kec.Padang Panjang barat </t>
  </si>
  <si>
    <t>Terlaksananya P3MK sektor non fisik dengan kegiatan pelatihan PKK,LPM,RT,Karang Taruna,FKFM dll</t>
  </si>
  <si>
    <t>Terlaksananya P3MK sektor non fisik dengan kegiatan bulan ramadhan,HUTRI,HUT Kota Padang Panjang, pelatihan ( montir motor,pasamabahan ,menyambut anak daro,menyusun sirih ,randai ,membuat souvenir,mamandikan mayat dan sholat jenazah , elektronik ), penyuluhan ( narkoba dan pelecehan sosial, bahaya kebakaran dan tata cara penanggulangan bencana ) dll</t>
  </si>
  <si>
    <t>Terlaksananya P3MK sektor non fisik dengan kegiatan pembinaan keagamaan lomba antar TPA / MDA, pelatihan penyelenggaraan jenazah,HUTRI,HUT Kota Padang Panjang, pelatihan peningklatan kebersihan lingkungan dan pengelolaan sampah rumah tangga ( Bank sampah ), pelatihan pengisian buku dasawisma, pelatihan penyuluhan kader tribina ( BKB,BKR,BKL ) , sub PPKBD dan pokja PKK , pelatihan remaja dan pemuda ( sosialisasi bahaya narkoba dan miras  dan keterampilan teknik media sosial ) dll</t>
  </si>
  <si>
    <t>Terlaksananya P3MK sektor non fisik dengan kegiatan HUTRI, pelatihan ( pasambahan, kerajinan , sholat jenazah  dan kelembagaan  RT,LPM,Karang taruna ) dll</t>
  </si>
  <si>
    <t>Terlaksananya P3MK sektor non fisik denga kegiatan HUTRI, HUT Kota Padang Panjang, pengadaan al quran TPA nur Taqwa , pelatihan memasak kue, pelatihan komputer untuk kader, pengadaan perlengkapan olah raga dll</t>
  </si>
  <si>
    <t>Terlaksananya P3MK sektor non fisik dengan kegiatan bulan suci ramadhan, HUTRi, HUT Kota Padang Panjang, pelaksanaan POR kelurahan, karang  taruna kegiatan agama,  pelatihan meandikan dan tata cara sholat jenazah, pembinaan tentang UMKM, menari dan pasambahan, penyuluhan narkoba, bahaya dan tata cara penanggulangan bencana alam, kesehatan dll</t>
  </si>
  <si>
    <t xml:space="preserve">Terlaksananya P3MK sektor non fisik dengan kegiatan bulan Ramadhan,HUTRI,HUT Kota Padang Panjang, pelatihan olah raga ( sepak bola, volly ball, takraw ), pelatihan budaya dan adat, peningkatan SDM majlis taklim, UKM dll </t>
  </si>
  <si>
    <t>Terlaksananya P3MK sektor  fisik dengan kegiatan bulan ramadhan, HUTRI, HUT Kota Padang Panjang, pelatihan pasam,bahan, menyambut anak daro,meyusun sirih,randai,aksesoris / rajutan dari benag jagung, tata cara pembuatan buku dasawisma, membuat kue kering dan kue basah, tata rias wajah, kegiatan karang taruna, pembuatan karangan bunga, penyuluhan narkoba damn pelecehan seksual dll</t>
  </si>
  <si>
    <t>PELAKSANAAN PERCEPATAN PEMBANGUNAN DAN PEMBERDAYAAN MASYARAKAT KELURAHAN SEKTOR  FISIK</t>
  </si>
  <si>
    <t>Terlaksananya P3MK sektor  fisik</t>
  </si>
  <si>
    <t>Terlaksananya P3MK sektor  fisik denga kegiatan rehab mesjid ( RT 5 &amp; 16 ),mushalla RT( 9,10,11,12,16,19 dan 20 ), pelebaran jalan kesangkur  dan dam jalan ( RT 1 ) ,pembuatan jalan lingkar gang puti bungsu kegang saiyo, ( RT 2 &amp; 4 )  pengecoran dan betonisasi jalan ( RT 1 ), perbaikan jalan dan pengecoran ulang ( RT 6 ), pengecoran jalan belakang BMG ( RT 13 ), rehab lapangan olahraga volly dan takraw ( RT 11 ), rehab taman PKK ( RT 20 ) dan p[emeliharaan rutin fasum. dll</t>
  </si>
  <si>
    <t>Terlaksananya P3MK sektor  fisik dengan kegiatan perbaikan jenjang / jalan menuju irigasi ( RT 5 ), rehab jalan setapak dan pemasangan paving blok ( RT 6 ), rehab jalan setapak ( RT 7 ), rehab jalan setapak dan paving blok ( RT 9 ), perbaikan riol memakai cincin / polongan ( RT 6 ), rehab jalan setapak dan paving blok tambah dam pinggir jalan ( RT 3 ), rehab jalan setapak ( RT 4 ), perbaikan riol di perumahan guru ( RT 3 ), rehab jalan setapak paving blok ( RT4 ), rehab pos ronda ( RT 3,4,5,6,9 dan 10 ) dll</t>
  </si>
  <si>
    <t xml:space="preserve">Terlaksananya P3MK sektor  fisik dengan kegiatan rehab da pemasangan paving blok warna jalan setapak (RT 02, 4, 6 ), pembuatan riol rimbah rumah tangga dan rehab jalan setapak serta pemasangan paving blok (RT 13 dan 14), rehab TPA Baitul makmur, rehab tempat parkir motor dan sekretariat LPM di jadikan bertingkat dll. </t>
  </si>
  <si>
    <t>Terlaksananya P3MK sektor  fisik dengan kegiatan pembangunan irigasi belakang mesjid baitulrahman ( RT1 ), lanjutan pembangunan irigasi kubu suduik ( RT 1 ), pemasang paving blok jl gang seruni ( RT 2 ), pemasangan paving blok jalan dari jalan sukarno-hatta sampai  jalan bahder johan ( RT 2 ), p[enerangan jalan ( RT 2,3 dan 7 ), rehab jalan setapak dari gang dahlia menuju gang melati ( RT 4 ), pembuatan jenjang ( RT 5 ), pengecoran jalan setapak baru ( RT 6 ) depan rumah refina, pengadaan septiktank komunal ( RT 7 ) dll</t>
  </si>
  <si>
    <t>Terlaksananya P3MK sektor  fisik dengan kegiatan pemasangan pagar stainlees ( RT 3,4,5 ), pengecoran lapangan sarana olah raga ( RT 1 ), plesteran dinding  ( RT 1 ), penggantian pagar  pengaman ( RT 3 ), pengecatan ulang paving slove jalan setapak ( RT3,4 ), rehab tangga ( pasang batu alam RT 5 ) dll</t>
  </si>
  <si>
    <t>Terlaksananya P3MK sektor  fisik dengan kegiatan pekerjaan paving sleps ( RT 6,9,11,22 dan pemasangan pagar pengaman RT 22 ) , rehab sarana olah raga ( lapangan volly ball RT 07 ), rehab pos ronda ( RT 2,7,9 ), pekerjaan dam ( RT 11 ), gorong  ( RT 20 ), beton jalan ( RT 20 )</t>
  </si>
  <si>
    <t>Terlaksananya P3MK sektor  fisik dengan kegiatan rehab riol ( RT 2,3, 4,9 ), tutup riol ( grill ) RT 4,9, peningkatan pembuatan MCK ( RT 1 ), pemasangan pagar penahan pembuangan sampah RT 1, pendaman tebing RT 1, pemasangan pegangan tangga RT 2, tutup riol ( grill ) RT 4,9, pembukaan kembali objek wisata terpadu ( lembah bukit tui ) RT 5, peningkatan pembuatan jalan setapak ( paving ) RT 9 , peningkatan pembangunan MCK ( RT 10 ), pendaman tebing MCK RT 10, rehab saluran air ( riol ) danm jalan paving ( RT 13 ) dll</t>
  </si>
  <si>
    <t>Terlaksananya P3MK sektor  fisik dengan kegiatan  pemasangan dan pencoran paving blok slip ( RT 1,5,6, 7,8,9 10,11,12,13,14, 16,18,22 ), pencoran jalan setapak  ( RT 12,13,16 ) , saluran baru (  RT 12,14, )pemasangan batu kali ( RT12,22), timbunan ( RT 22 ), unit plat doter ( RT 22), pembukaan jalan baru RT 8 / 9 sepanjang ( RT 8 ), pembuatan selokan jalan baru RT 8, pembuatan pagar  (RT 1 ) pencoran jalan setapak RT 6 ,21, pemasangan pagar / pipa pegangan samping rel kereta api ( RT 2 ) dll</t>
  </si>
  <si>
    <t>PROGRAM PENGAWASAN, MONITORING DAN EVALUASI PERCEPATAN PEMBANGUNAN</t>
  </si>
  <si>
    <t>TERLAKSANANYA PENGAWASAN, MONITORING DAN EVALUASI PERCEPATAN PEMBANGUNAN</t>
  </si>
  <si>
    <t>PENGAWASAN, MONITORING DAN EVALUASI PERCEPATAN PEMBANGUNAN KELURAHAN SE KECAMATAN</t>
  </si>
  <si>
    <t>Terlaksananya 3 kali pengawasan, monitoring dan evaluasi percepatan pembangunan Kelurahan se-Kecamatan</t>
  </si>
  <si>
    <t>PROGRAM OPTIMALISASI PEMANFAATAN TEKNOLOGI INFORMASI</t>
  </si>
  <si>
    <t>TERLAKSANANYA OPTIMALISASI PEMANFAATAN TEKNOLOGI INFORMASI</t>
  </si>
  <si>
    <t>OPERASIONAL SISTEM INFORMASI PELAYANAN PUBLIK</t>
  </si>
  <si>
    <t xml:space="preserve">Terlaksananya operasional pelayanan publik </t>
  </si>
  <si>
    <t>PROGRAM PERENCANAAN PEMBANGUNAN DAERAH</t>
  </si>
  <si>
    <t>TERLAKSANA PERENCANAAN PEMBANGUNAN DAERAH</t>
  </si>
  <si>
    <t>PENYELENGGARAAN MUSRENBANG KECAMATAN DAN KELURAHAN</t>
  </si>
  <si>
    <t>Meningkatnya prioritas usulan yang tertampung dalam APBD dari 1 kec dan 8 kel</t>
  </si>
  <si>
    <t>Meningkatnya prioritas usulan yang tertampung dalam APBD  dari 8 kel</t>
  </si>
  <si>
    <t>Meningkatnya prioritas usulan yang tertampung dalam APBD (20 RT)</t>
  </si>
  <si>
    <t>Meningkatnya prioritas usulan yang tertampung dalam APBD (10 RT)</t>
  </si>
  <si>
    <t>Meningkatnya prioritas usulan yang tertampung dalam APBD (16 RT)</t>
  </si>
  <si>
    <t>Meningkatnya prioritas usulan yang tertampung dalam APBD (9 RT)</t>
  </si>
  <si>
    <t>Meningkatnya prioritas usulan yang tertampung dalam APBD (6 RT)</t>
  </si>
  <si>
    <t>Meningkatnya prioritas usulan yang tertampung dalam APBD (24 RT)</t>
  </si>
  <si>
    <t>Meningkatnya prioritas usulan yang tertampung dalam APBD (15 RT)</t>
  </si>
  <si>
    <t>Meningkatnya prioritas usulan yang tertampung dalam APBD  (26 RT)</t>
  </si>
  <si>
    <t>PROGRAM PENINGKATAN DAN PENGEMBANGAN PENGELOLAAN KEUANGAN DAERAH</t>
  </si>
  <si>
    <t>TERLAKSANANYA PENINGKATAN DAN PENGEMBANGAN PENGELOLAAN KEUANGAN DAERAH</t>
  </si>
  <si>
    <t>INTENSIFIKASI DAN EKSTENSIFIKASI SUMBER-SUMBER PENDAPATAN DAERAH</t>
  </si>
  <si>
    <t>Terlaksananya intensifikasi pungutan PBB</t>
  </si>
  <si>
    <t>PROGRAM INOVASI PEMBANGUNAN DAN PEMBERDAYAAN KEWILAYAAHAN</t>
  </si>
  <si>
    <t>TERLAKSANANYA  INOVASI PEMBANGUNAN DAN PEMBERDAYAAN KEWILAYAAHAN</t>
  </si>
  <si>
    <t>OPERASIONAL PERSAMPAHAN, PENGAWASAN DAN PEMELIHARAAN FASILITAS UMUM</t>
  </si>
  <si>
    <t>TERLAKSANANYA OPERASIONAL PERSAMPAHAN, PENGAWASAN DAN PEMELIHARAAN FASILITAS UMUM</t>
  </si>
  <si>
    <t>TERLAKSANANYA OPERASIONAL PERSAMPAHAN, PENGAWASAN DAN PEMELIHARAAN FASILITAS UMUM (8 org)</t>
  </si>
  <si>
    <t>TERLAKSANANYA OPERASIONAL PERSAMPAHAN, PENGAWASAN DAN PEMELIHARAAN FASILITAS UMUM (5 org)</t>
  </si>
  <si>
    <t>TERLAKSANANYA OPERASIONAL PERSAMPAHAN, PENGAWASAN DAN PEMELIHARAAN FASILITAS UMUM (7 org)</t>
  </si>
  <si>
    <t>TERLAKSANANYA OPERASIONAL PERSAMPAHAN, PENGAWASAN DAN PEMELIHARAAN FASILITAS UMUM (6 org)</t>
  </si>
  <si>
    <t>PROGRAM PENINGKATAN PELAYANAN KEDINASAN CAMAT</t>
  </si>
  <si>
    <t>TERLAKSANANYA PENINGKATAN PELAYANAN KEDINASAN CAMAT</t>
  </si>
  <si>
    <t>FORUM KOORDINASI DAN DISKUSI PIMPINAN TENTANG MASALAH KEDINASAN KAMTIBMAS DI KECAMATAN</t>
  </si>
  <si>
    <t xml:space="preserve"> TERLAKSANANYA FORUM KOORDINASI DAN DISKUSI PIMPINAN TENTANG MASALAH KEDINASAN KAMTIBMAS DI KECAMATAN</t>
  </si>
  <si>
    <t>Peningkatan Keterampilan Wawasan Kebangsaan dan Keagamaan</t>
  </si>
  <si>
    <t>Meningkatnya keterampilan dan rasa kebangsaan masyarakat</t>
  </si>
  <si>
    <t>Peningkatan keterampilan masyarakat</t>
  </si>
  <si>
    <t>PROGRAM KEMITRAAAN PENGEMBANGAN WAWASAN KEBANGSAAN</t>
  </si>
  <si>
    <t>TERLAKSANANYA KEMITRAAAN PENGEMBANGAN WAWASAN KEBANGSAAN</t>
  </si>
  <si>
    <t>PENINGKATAN KESADARAN MASYARAKAT AKAN NILAI-NILAI LUHUR BUDAYA BANGSA</t>
  </si>
  <si>
    <t>Terlaksananya kegiatan HUTRI dan HUT KOTA</t>
  </si>
  <si>
    <t>Peningkatan toleransi dan kerukunan dalam kehidupan beragama</t>
  </si>
  <si>
    <t>Terlaksananya MTQ</t>
  </si>
  <si>
    <t xml:space="preserve">CAMAT PADANG PANJANG BARAT </t>
  </si>
  <si>
    <t xml:space="preserve">KOTA PADANG PANJANG </t>
  </si>
  <si>
    <t>OKSAH KEBEENDRIP, SH</t>
  </si>
  <si>
    <t>PENATA TK.I / NIP. 19661023 199312 1 001</t>
  </si>
  <si>
    <t xml:space="preserve">Jumlah anggaran kec.PPB TA 2017 </t>
  </si>
  <si>
    <t>KTR CAMAT</t>
  </si>
  <si>
    <t>SILBA</t>
  </si>
  <si>
    <t>SILAT</t>
  </si>
  <si>
    <t>PAUS</t>
  </si>
  <si>
    <t>P.BARU</t>
  </si>
  <si>
    <t>BUSUR</t>
  </si>
  <si>
    <t>BALAI2</t>
  </si>
  <si>
    <t>T.HITAM</t>
  </si>
  <si>
    <t>KAMANG</t>
  </si>
</sst>
</file>

<file path=xl/styles.xml><?xml version="1.0" encoding="utf-8"?>
<styleSheet xmlns="http://schemas.openxmlformats.org/spreadsheetml/2006/main">
  <numFmts count="7">
    <numFmt numFmtId="43" formatCode="_(* #,##0.00_);_(* \(#,##0.00\);_(* &quot;-&quot;??_);_(@_)"/>
    <numFmt numFmtId="42" formatCode="_(&quot;$&quot;* #,##0_);_(&quot;$&quot;* \(#,##0\);_(&quot;$&quot;* &quot;-&quot;_);_(@_)"/>
    <numFmt numFmtId="44" formatCode="_(&quot;$&quot;* #,##0.00_);_(&quot;$&quot;* \(#,##0.00\);_(&quot;$&quot;* &quot;-&quot;??_);_(@_)"/>
    <numFmt numFmtId="176" formatCode="_(* #,##0_);_(* \(#,##0\);_(* &quot;-&quot;??_);_(@_)"/>
    <numFmt numFmtId="177" formatCode="_ * #,##0_ ;_ * \-#,##0_ ;_ * &quot;-&quot;_ ;_ @_ "/>
    <numFmt numFmtId="41" formatCode="_(* #,##0_);_(* \(#,##0\);_(* &quot;-&quot;_);_(@_)"/>
    <numFmt numFmtId="178" formatCode="_([$IDR]\ * #,##0_);_([$IDR]\ * \(#,##0\);_([$IDR]\ * &quot;-&quot;_);_(@_)"/>
  </numFmts>
  <fonts count="46">
    <font>
      <sz val="11"/>
      <color theme="1"/>
      <name val="Calibri"/>
      <charset val="134"/>
      <scheme val="minor"/>
    </font>
    <font>
      <sz val="11"/>
      <name val="Calibri"/>
      <charset val="134"/>
      <scheme val="minor"/>
    </font>
    <font>
      <b/>
      <sz val="11"/>
      <color theme="1"/>
      <name val="Calibri"/>
      <charset val="134"/>
      <scheme val="minor"/>
    </font>
    <font>
      <b/>
      <sz val="14"/>
      <color theme="1"/>
      <name val="Calibri"/>
      <charset val="134"/>
      <scheme val="minor"/>
    </font>
    <font>
      <b/>
      <sz val="9"/>
      <color theme="1"/>
      <name val="Calibri"/>
      <charset val="134"/>
      <scheme val="minor"/>
    </font>
    <font>
      <b/>
      <sz val="9"/>
      <color theme="2" tint="-0.499984740745262"/>
      <name val="Calibri"/>
      <charset val="134"/>
      <scheme val="minor"/>
    </font>
    <font>
      <b/>
      <sz val="9"/>
      <name val="Calibri"/>
      <charset val="134"/>
      <scheme val="minor"/>
    </font>
    <font>
      <sz val="9"/>
      <color theme="1"/>
      <name val="Calibri"/>
      <charset val="134"/>
      <scheme val="minor"/>
    </font>
    <font>
      <sz val="9"/>
      <name val="Calibri"/>
      <charset val="134"/>
      <scheme val="minor"/>
    </font>
    <font>
      <sz val="11"/>
      <color rgb="FFFF0000"/>
      <name val="Calibri"/>
      <charset val="1"/>
      <scheme val="minor"/>
    </font>
    <font>
      <b/>
      <sz val="9"/>
      <name val="Arial Narrow"/>
      <charset val="134"/>
    </font>
    <font>
      <sz val="9"/>
      <name val="Arial Narrow"/>
      <charset val="134"/>
    </font>
    <font>
      <sz val="14"/>
      <name val="Arial Narrow"/>
      <charset val="134"/>
    </font>
    <font>
      <b/>
      <sz val="14"/>
      <name val="Arial Narrow"/>
      <charset val="134"/>
    </font>
    <font>
      <sz val="10"/>
      <color theme="1"/>
      <name val="Calibri"/>
      <charset val="134"/>
      <scheme val="minor"/>
    </font>
    <font>
      <sz val="16"/>
      <name val="Arial Narrow"/>
      <charset val="134"/>
    </font>
    <font>
      <b/>
      <sz val="16"/>
      <name val="Calibri"/>
      <charset val="134"/>
      <scheme val="minor"/>
    </font>
    <font>
      <b/>
      <sz val="16"/>
      <name val="Arial Narrow"/>
      <charset val="134"/>
    </font>
    <font>
      <b/>
      <sz val="18"/>
      <color rgb="FFFF0000"/>
      <name val="Arial Narrow"/>
      <charset val="134"/>
    </font>
    <font>
      <sz val="9"/>
      <color rgb="FFFF0000"/>
      <name val="Calibri"/>
      <charset val="134"/>
      <scheme val="minor"/>
    </font>
    <font>
      <b/>
      <sz val="12"/>
      <name val="Arial Narrow"/>
      <charset val="134"/>
    </font>
    <font>
      <b/>
      <sz val="10"/>
      <name val="Calibri"/>
      <charset val="134"/>
      <scheme val="minor"/>
    </font>
    <font>
      <sz val="10"/>
      <name val="Calibri"/>
      <charset val="134"/>
      <scheme val="minor"/>
    </font>
    <font>
      <b/>
      <sz val="10"/>
      <color theme="1"/>
      <name val="Calibri"/>
      <charset val="134"/>
      <scheme val="minor"/>
    </font>
    <font>
      <b/>
      <sz val="10"/>
      <name val="Arial Narrow"/>
      <charset val="134"/>
    </font>
    <font>
      <sz val="10"/>
      <name val="Arial Narrow"/>
      <charset val="134"/>
    </font>
    <font>
      <sz val="11"/>
      <color theme="0"/>
      <name val="Calibri"/>
      <charset val="0"/>
      <scheme val="minor"/>
    </font>
    <font>
      <b/>
      <sz val="11"/>
      <color rgb="FFFA7D00"/>
      <name val="Calibri"/>
      <charset val="0"/>
      <scheme val="minor"/>
    </font>
    <font>
      <b/>
      <sz val="15"/>
      <color theme="3"/>
      <name val="Calibri"/>
      <charset val="134"/>
      <scheme val="minor"/>
    </font>
    <font>
      <b/>
      <sz val="13"/>
      <color theme="3"/>
      <name val="Calibri"/>
      <charset val="134"/>
      <scheme val="minor"/>
    </font>
    <font>
      <sz val="11"/>
      <color theme="1"/>
      <name val="Calibri"/>
      <charset val="134"/>
      <scheme val="minor"/>
    </font>
    <font>
      <b/>
      <sz val="11"/>
      <color rgb="FFFFFFFF"/>
      <name val="Calibri"/>
      <charset val="0"/>
      <scheme val="minor"/>
    </font>
    <font>
      <sz val="11"/>
      <color theme="1"/>
      <name val="Calibri"/>
      <charset val="0"/>
      <scheme val="minor"/>
    </font>
    <font>
      <b/>
      <sz val="18"/>
      <color theme="3"/>
      <name val="Calibri"/>
      <charset val="134"/>
      <scheme val="minor"/>
    </font>
    <font>
      <u/>
      <sz val="11"/>
      <color rgb="FF800080"/>
      <name val="Calibri"/>
      <charset val="0"/>
      <scheme val="minor"/>
    </font>
    <font>
      <sz val="11"/>
      <color rgb="FF9C0006"/>
      <name val="Calibri"/>
      <charset val="0"/>
      <scheme val="minor"/>
    </font>
    <font>
      <sz val="11"/>
      <color rgb="FFFF0000"/>
      <name val="Calibri"/>
      <charset val="0"/>
      <scheme val="minor"/>
    </font>
    <font>
      <u/>
      <sz val="11"/>
      <color rgb="FF0000FF"/>
      <name val="Calibri"/>
      <charset val="0"/>
      <scheme val="minor"/>
    </font>
    <font>
      <sz val="11"/>
      <color rgb="FF3F3F76"/>
      <name val="Calibri"/>
      <charset val="0"/>
      <scheme val="minor"/>
    </font>
    <font>
      <b/>
      <sz val="11"/>
      <color theme="3"/>
      <name val="Calibri"/>
      <charset val="134"/>
      <scheme val="minor"/>
    </font>
    <font>
      <i/>
      <sz val="11"/>
      <color rgb="FF7F7F7F"/>
      <name val="Calibri"/>
      <charset val="0"/>
      <scheme val="minor"/>
    </font>
    <font>
      <b/>
      <sz val="11"/>
      <color theme="1"/>
      <name val="Calibri"/>
      <charset val="0"/>
      <scheme val="minor"/>
    </font>
    <font>
      <sz val="11"/>
      <color rgb="FFFA7D00"/>
      <name val="Calibri"/>
      <charset val="0"/>
      <scheme val="minor"/>
    </font>
    <font>
      <b/>
      <sz val="11"/>
      <color rgb="FF3F3F3F"/>
      <name val="Calibri"/>
      <charset val="0"/>
      <scheme val="minor"/>
    </font>
    <font>
      <sz val="11"/>
      <color rgb="FF9C6500"/>
      <name val="Calibri"/>
      <charset val="0"/>
      <scheme val="minor"/>
    </font>
    <font>
      <sz val="11"/>
      <color rgb="FF006100"/>
      <name val="Calibri"/>
      <charset val="0"/>
      <scheme val="minor"/>
    </font>
  </fonts>
  <fills count="37">
    <fill>
      <patternFill patternType="none"/>
    </fill>
    <fill>
      <patternFill patternType="gray125"/>
    </fill>
    <fill>
      <patternFill patternType="solid">
        <fgColor theme="5" tint="0.799981688894314"/>
        <bgColor indexed="64"/>
      </patternFill>
    </fill>
    <fill>
      <patternFill patternType="solid">
        <fgColor theme="0"/>
        <bgColor indexed="64"/>
      </patternFill>
    </fill>
    <fill>
      <patternFill patternType="solid">
        <fgColor theme="2" tint="-0.0999786370433668"/>
        <bgColor indexed="64"/>
      </patternFill>
    </fill>
    <fill>
      <patternFill patternType="solid">
        <fgColor theme="0" tint="-0.249977111117893"/>
        <bgColor indexed="64"/>
      </patternFill>
    </fill>
    <fill>
      <patternFill patternType="solid">
        <fgColor theme="4"/>
        <bgColor indexed="64"/>
      </patternFill>
    </fill>
    <fill>
      <patternFill patternType="solid">
        <fgColor rgb="FFF2F2F2"/>
        <bgColor indexed="64"/>
      </patternFill>
    </fill>
    <fill>
      <patternFill patternType="solid">
        <fgColor rgb="FFA5A5A5"/>
        <bgColor indexed="64"/>
      </patternFill>
    </fill>
    <fill>
      <patternFill patternType="solid">
        <fgColor theme="4" tint="0.799981688894314"/>
        <bgColor indexed="64"/>
      </patternFill>
    </fill>
    <fill>
      <patternFill patternType="solid">
        <fgColor rgb="FFFFFFCC"/>
        <bgColor indexed="64"/>
      </patternFill>
    </fill>
    <fill>
      <patternFill patternType="solid">
        <fgColor rgb="FFFFC7CE"/>
        <bgColor indexed="64"/>
      </patternFill>
    </fill>
    <fill>
      <patternFill patternType="solid">
        <fgColor theme="8" tint="0.599993896298105"/>
        <bgColor indexed="64"/>
      </patternFill>
    </fill>
    <fill>
      <patternFill patternType="solid">
        <fgColor theme="6" tint="0.599993896298105"/>
        <bgColor indexed="64"/>
      </patternFill>
    </fill>
    <fill>
      <patternFill patternType="solid">
        <fgColor theme="4" tint="0.599993896298105"/>
        <bgColor indexed="64"/>
      </patternFill>
    </fill>
    <fill>
      <patternFill patternType="solid">
        <fgColor theme="9" tint="0.399975585192419"/>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tint="0.399975585192419"/>
        <bgColor indexed="64"/>
      </patternFill>
    </fill>
    <fill>
      <patternFill patternType="solid">
        <fgColor theme="5" tint="0.599993896298105"/>
        <bgColor indexed="64"/>
      </patternFill>
    </fill>
    <fill>
      <patternFill patternType="solid">
        <fgColor rgb="FFFFCC99"/>
        <bgColor indexed="64"/>
      </patternFill>
    </fill>
    <fill>
      <patternFill patternType="solid">
        <fgColor theme="9" tint="0.599993896298105"/>
        <bgColor indexed="64"/>
      </patternFill>
    </fill>
    <fill>
      <patternFill patternType="solid">
        <fgColor theme="9"/>
        <bgColor indexed="64"/>
      </patternFill>
    </fill>
    <fill>
      <patternFill patternType="solid">
        <fgColor theme="5" tint="0.399975585192419"/>
        <bgColor indexed="64"/>
      </patternFill>
    </fill>
    <fill>
      <patternFill patternType="solid">
        <fgColor theme="6" tint="0.399975585192419"/>
        <bgColor indexed="64"/>
      </patternFill>
    </fill>
    <fill>
      <patternFill patternType="solid">
        <fgColor rgb="FFFFEB9C"/>
        <bgColor indexed="64"/>
      </patternFill>
    </fill>
    <fill>
      <patternFill patternType="solid">
        <fgColor rgb="FFC6EFCE"/>
        <bgColor indexed="64"/>
      </patternFill>
    </fill>
    <fill>
      <patternFill patternType="solid">
        <fgColor theme="8"/>
        <bgColor indexed="64"/>
      </patternFill>
    </fill>
    <fill>
      <patternFill patternType="solid">
        <fgColor theme="7"/>
        <bgColor indexed="64"/>
      </patternFill>
    </fill>
    <fill>
      <patternFill patternType="solid">
        <fgColor theme="4" tint="0.399975585192419"/>
        <bgColor indexed="64"/>
      </patternFill>
    </fill>
    <fill>
      <patternFill patternType="solid">
        <fgColor theme="8" tint="0.799981688894314"/>
        <bgColor indexed="64"/>
      </patternFill>
    </fill>
    <fill>
      <patternFill patternType="solid">
        <fgColor theme="7" tint="0.799981688894314"/>
        <bgColor indexed="64"/>
      </patternFill>
    </fill>
    <fill>
      <patternFill patternType="solid">
        <fgColor theme="9" tint="0.799981688894314"/>
        <bgColor indexed="64"/>
      </patternFill>
    </fill>
    <fill>
      <patternFill patternType="solid">
        <fgColor theme="5"/>
        <bgColor indexed="64"/>
      </patternFill>
    </fill>
    <fill>
      <patternFill patternType="solid">
        <fgColor theme="6" tint="0.799981688894314"/>
        <bgColor indexed="64"/>
      </patternFill>
    </fill>
    <fill>
      <patternFill patternType="solid">
        <fgColor theme="5" tint="0.799981688894314"/>
        <bgColor indexed="64"/>
      </patternFill>
    </fill>
    <fill>
      <patternFill patternType="solid">
        <fgColor theme="6"/>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right/>
      <top style="thin">
        <color theme="4"/>
      </top>
      <bottom style="double">
        <color theme="4"/>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s>
  <cellStyleXfs count="49">
    <xf numFmtId="0" fontId="0" fillId="0" borderId="0"/>
    <xf numFmtId="0" fontId="32" fillId="14" borderId="0" applyNumberFormat="0" applyBorder="0" applyAlignment="0" applyProtection="0">
      <alignment vertical="center"/>
    </xf>
    <xf numFmtId="43" fontId="0" fillId="0" borderId="0" applyFont="0" applyFill="0" applyBorder="0" applyAlignment="0" applyProtection="0"/>
    <xf numFmtId="177" fontId="30" fillId="0" borderId="0" applyFont="0" applyFill="0" applyBorder="0" applyAlignment="0" applyProtection="0">
      <alignment vertical="center"/>
    </xf>
    <xf numFmtId="42" fontId="30" fillId="0" borderId="0" applyFont="0" applyFill="0" applyBorder="0" applyAlignment="0" applyProtection="0">
      <alignment vertical="center"/>
    </xf>
    <xf numFmtId="44" fontId="30" fillId="0" borderId="0" applyFont="0" applyFill="0" applyBorder="0" applyAlignment="0" applyProtection="0">
      <alignment vertical="center"/>
    </xf>
    <xf numFmtId="9" fontId="30" fillId="0" borderId="0" applyFont="0" applyFill="0" applyBorder="0" applyAlignment="0" applyProtection="0">
      <alignment vertical="center"/>
    </xf>
    <xf numFmtId="0" fontId="31" fillId="8" borderId="5" applyNumberFormat="0" applyAlignment="0" applyProtection="0">
      <alignment vertical="center"/>
    </xf>
    <xf numFmtId="0" fontId="29" fillId="0" borderId="4" applyNumberFormat="0" applyFill="0" applyAlignment="0" applyProtection="0">
      <alignment vertical="center"/>
    </xf>
    <xf numFmtId="0" fontId="30" fillId="10" borderId="6" applyNumberFormat="0" applyFont="0" applyAlignment="0" applyProtection="0">
      <alignment vertical="center"/>
    </xf>
    <xf numFmtId="0" fontId="37" fillId="0" borderId="0" applyNumberFormat="0" applyFill="0" applyBorder="0" applyAlignment="0" applyProtection="0">
      <alignment vertical="center"/>
    </xf>
    <xf numFmtId="0" fontId="26" fillId="17" borderId="0" applyNumberFormat="0" applyBorder="0" applyAlignment="0" applyProtection="0">
      <alignment vertical="center"/>
    </xf>
    <xf numFmtId="0" fontId="34" fillId="0" borderId="0" applyNumberFormat="0" applyFill="0" applyBorder="0" applyAlignment="0" applyProtection="0">
      <alignment vertical="center"/>
    </xf>
    <xf numFmtId="0" fontId="32" fillId="13" borderId="0" applyNumberFormat="0" applyBorder="0" applyAlignment="0" applyProtection="0">
      <alignment vertical="center"/>
    </xf>
    <xf numFmtId="0" fontId="36" fillId="0" borderId="0" applyNumberFormat="0" applyFill="0" applyBorder="0" applyAlignment="0" applyProtection="0">
      <alignment vertical="center"/>
    </xf>
    <xf numFmtId="0" fontId="32" fillId="19" borderId="0" applyNumberFormat="0" applyBorder="0" applyAlignment="0" applyProtection="0">
      <alignment vertical="center"/>
    </xf>
    <xf numFmtId="0" fontId="33" fillId="0" borderId="0" applyNumberFormat="0" applyFill="0" applyBorder="0" applyAlignment="0" applyProtection="0">
      <alignment vertical="center"/>
    </xf>
    <xf numFmtId="0" fontId="40" fillId="0" borderId="0" applyNumberFormat="0" applyFill="0" applyBorder="0" applyAlignment="0" applyProtection="0">
      <alignment vertical="center"/>
    </xf>
    <xf numFmtId="0" fontId="28" fillId="0" borderId="4" applyNumberFormat="0" applyFill="0" applyAlignment="0" applyProtection="0">
      <alignment vertical="center"/>
    </xf>
    <xf numFmtId="0" fontId="39" fillId="0" borderId="7" applyNumberFormat="0" applyFill="0" applyAlignment="0" applyProtection="0">
      <alignment vertical="center"/>
    </xf>
    <xf numFmtId="0" fontId="39" fillId="0" borderId="0" applyNumberFormat="0" applyFill="0" applyBorder="0" applyAlignment="0" applyProtection="0">
      <alignment vertical="center"/>
    </xf>
    <xf numFmtId="0" fontId="38" fillId="20" borderId="3" applyNumberFormat="0" applyAlignment="0" applyProtection="0">
      <alignment vertical="center"/>
    </xf>
    <xf numFmtId="0" fontId="26" fillId="24" borderId="0" applyNumberFormat="0" applyBorder="0" applyAlignment="0" applyProtection="0">
      <alignment vertical="center"/>
    </xf>
    <xf numFmtId="0" fontId="45" fillId="26" borderId="0" applyNumberFormat="0" applyBorder="0" applyAlignment="0" applyProtection="0">
      <alignment vertical="center"/>
    </xf>
    <xf numFmtId="0" fontId="43" fillId="7" borderId="10" applyNumberFormat="0" applyAlignment="0" applyProtection="0">
      <alignment vertical="center"/>
    </xf>
    <xf numFmtId="0" fontId="32" fillId="9" borderId="0" applyNumberFormat="0" applyBorder="0" applyAlignment="0" applyProtection="0">
      <alignment vertical="center"/>
    </xf>
    <xf numFmtId="0" fontId="27" fillId="7" borderId="3" applyNumberFormat="0" applyAlignment="0" applyProtection="0">
      <alignment vertical="center"/>
    </xf>
    <xf numFmtId="0" fontId="42" fillId="0" borderId="9" applyNumberFormat="0" applyFill="0" applyAlignment="0" applyProtection="0">
      <alignment vertical="center"/>
    </xf>
    <xf numFmtId="0" fontId="41" fillId="0" borderId="8" applyNumberFormat="0" applyFill="0" applyAlignment="0" applyProtection="0">
      <alignment vertical="center"/>
    </xf>
    <xf numFmtId="0" fontId="35" fillId="11" borderId="0" applyNumberFormat="0" applyBorder="0" applyAlignment="0" applyProtection="0">
      <alignment vertical="center"/>
    </xf>
    <xf numFmtId="0" fontId="44" fillId="25" borderId="0" applyNumberFormat="0" applyBorder="0" applyAlignment="0" applyProtection="0">
      <alignment vertical="center"/>
    </xf>
    <xf numFmtId="0" fontId="26" fillId="6" borderId="0" applyNumberFormat="0" applyBorder="0" applyAlignment="0" applyProtection="0">
      <alignment vertical="center"/>
    </xf>
    <xf numFmtId="0" fontId="32" fillId="30" borderId="0" applyNumberFormat="0" applyBorder="0" applyAlignment="0" applyProtection="0">
      <alignment vertical="center"/>
    </xf>
    <xf numFmtId="0" fontId="26" fillId="29" borderId="0" applyNumberFormat="0" applyBorder="0" applyAlignment="0" applyProtection="0">
      <alignment vertical="center"/>
    </xf>
    <xf numFmtId="0" fontId="26" fillId="33" borderId="0" applyNumberFormat="0" applyBorder="0" applyAlignment="0" applyProtection="0">
      <alignment vertical="center"/>
    </xf>
    <xf numFmtId="0" fontId="32" fillId="35" borderId="0" applyNumberFormat="0" applyBorder="0" applyAlignment="0" applyProtection="0">
      <alignment vertical="center"/>
    </xf>
    <xf numFmtId="0" fontId="32" fillId="32" borderId="0" applyNumberFormat="0" applyBorder="0" applyAlignment="0" applyProtection="0">
      <alignment vertical="center"/>
    </xf>
    <xf numFmtId="0" fontId="26" fillId="23" borderId="0" applyNumberFormat="0" applyBorder="0" applyAlignment="0" applyProtection="0">
      <alignment vertical="center"/>
    </xf>
    <xf numFmtId="0" fontId="26" fillId="36" borderId="0" applyNumberFormat="0" applyBorder="0" applyAlignment="0" applyProtection="0">
      <alignment vertical="center"/>
    </xf>
    <xf numFmtId="0" fontId="32" fillId="34" borderId="0" applyNumberFormat="0" applyBorder="0" applyAlignment="0" applyProtection="0">
      <alignment vertical="center"/>
    </xf>
    <xf numFmtId="0" fontId="26" fillId="28" borderId="0" applyNumberFormat="0" applyBorder="0" applyAlignment="0" applyProtection="0">
      <alignment vertical="center"/>
    </xf>
    <xf numFmtId="0" fontId="32" fillId="31" borderId="0" applyNumberFormat="0" applyBorder="0" applyAlignment="0" applyProtection="0">
      <alignment vertical="center"/>
    </xf>
    <xf numFmtId="0" fontId="32" fillId="16" borderId="0" applyNumberFormat="0" applyBorder="0" applyAlignment="0" applyProtection="0">
      <alignment vertical="center"/>
    </xf>
    <xf numFmtId="0" fontId="26" fillId="27" borderId="0" applyNumberFormat="0" applyBorder="0" applyAlignment="0" applyProtection="0">
      <alignment vertical="center"/>
    </xf>
    <xf numFmtId="0" fontId="32" fillId="12" borderId="0" applyNumberFormat="0" applyBorder="0" applyAlignment="0" applyProtection="0">
      <alignment vertical="center"/>
    </xf>
    <xf numFmtId="0" fontId="26" fillId="18" borderId="0" applyNumberFormat="0" applyBorder="0" applyAlignment="0" applyProtection="0">
      <alignment vertical="center"/>
    </xf>
    <xf numFmtId="0" fontId="26" fillId="22" borderId="0" applyNumberFormat="0" applyBorder="0" applyAlignment="0" applyProtection="0">
      <alignment vertical="center"/>
    </xf>
    <xf numFmtId="0" fontId="32" fillId="21" borderId="0" applyNumberFormat="0" applyBorder="0" applyAlignment="0" applyProtection="0">
      <alignment vertical="center"/>
    </xf>
    <xf numFmtId="0" fontId="26" fillId="15" borderId="0" applyNumberFormat="0" applyBorder="0" applyAlignment="0" applyProtection="0">
      <alignment vertical="center"/>
    </xf>
  </cellStyleXfs>
  <cellXfs count="173">
    <xf numFmtId="0" fontId="0" fillId="0" borderId="0" xfId="0"/>
    <xf numFmtId="0" fontId="0" fillId="0" borderId="0" xfId="0" applyAlignment="1">
      <alignment horizontal="center"/>
    </xf>
    <xf numFmtId="37" fontId="0" fillId="0" borderId="0" xfId="2" applyNumberFormat="1" applyFont="1"/>
    <xf numFmtId="0" fontId="0" fillId="0" borderId="0" xfId="0" applyAlignment="1">
      <alignment horizontal="center" vertical="center" wrapText="1"/>
    </xf>
    <xf numFmtId="0" fontId="0" fillId="0" borderId="0" xfId="0" applyFont="1" applyFill="1"/>
    <xf numFmtId="0" fontId="0" fillId="2" borderId="0" xfId="0" applyFont="1" applyFill="1"/>
    <xf numFmtId="0" fontId="1" fillId="0" borderId="0" xfId="0" applyFont="1" applyFill="1"/>
    <xf numFmtId="0" fontId="0" fillId="3" borderId="0" xfId="0" applyFont="1" applyFill="1"/>
    <xf numFmtId="0" fontId="2" fillId="2" borderId="0" xfId="0" applyFont="1" applyFill="1"/>
    <xf numFmtId="0" fontId="2" fillId="0" borderId="0" xfId="0" applyFont="1" applyFill="1"/>
    <xf numFmtId="176" fontId="0" fillId="0" borderId="0" xfId="2" applyNumberFormat="1" applyFont="1"/>
    <xf numFmtId="0" fontId="2" fillId="0" borderId="0" xfId="0" applyFont="1" applyAlignment="1">
      <alignment horizontal="center"/>
    </xf>
    <xf numFmtId="0" fontId="3" fillId="0" borderId="0" xfId="0" applyFont="1" applyAlignment="1">
      <alignment horizontal="center"/>
    </xf>
    <xf numFmtId="0" fontId="4" fillId="4" borderId="1" xfId="0" applyFont="1" applyFill="1" applyBorder="1" applyAlignment="1">
      <alignment horizontal="center" vertical="center" wrapText="1"/>
    </xf>
    <xf numFmtId="0" fontId="4" fillId="4" borderId="1" xfId="0" applyFont="1" applyFill="1" applyBorder="1" applyAlignment="1">
      <alignment horizontal="center" vertical="center"/>
    </xf>
    <xf numFmtId="0" fontId="2" fillId="0" borderId="1" xfId="0" applyFont="1" applyBorder="1" applyAlignment="1">
      <alignment horizontal="center" vertical="center"/>
    </xf>
    <xf numFmtId="0" fontId="4" fillId="0" borderId="1" xfId="0" applyFont="1" applyBorder="1" applyAlignment="1">
      <alignment horizontal="center" vertical="center"/>
    </xf>
    <xf numFmtId="0" fontId="2" fillId="5" borderId="1" xfId="0" applyFont="1" applyFill="1" applyBorder="1" applyAlignment="1">
      <alignment vertical="center"/>
    </xf>
    <xf numFmtId="0" fontId="5" fillId="5" borderId="1" xfId="0" applyFont="1" applyFill="1" applyBorder="1" applyAlignment="1">
      <alignment vertical="center"/>
    </xf>
    <xf numFmtId="0" fontId="4" fillId="5" borderId="1" xfId="0" applyFont="1" applyFill="1" applyBorder="1" applyAlignment="1">
      <alignment horizontal="center" vertical="center" wrapText="1"/>
    </xf>
    <xf numFmtId="0" fontId="4" fillId="5" borderId="1" xfId="0" applyFont="1" applyFill="1" applyBorder="1" applyAlignment="1">
      <alignment horizontal="justify" vertical="center"/>
    </xf>
    <xf numFmtId="0" fontId="4" fillId="5" borderId="1" xfId="0" applyFont="1" applyFill="1" applyBorder="1" applyAlignment="1">
      <alignment vertical="center"/>
    </xf>
    <xf numFmtId="0" fontId="4" fillId="5" borderId="1" xfId="0" applyFont="1" applyFill="1" applyBorder="1" applyAlignment="1">
      <alignment horizontal="center" vertical="center"/>
    </xf>
    <xf numFmtId="176" fontId="4" fillId="5" borderId="1" xfId="2" applyNumberFormat="1" applyFont="1" applyFill="1" applyBorder="1" applyAlignment="1">
      <alignment horizontal="right" vertical="center" wrapText="1"/>
    </xf>
    <xf numFmtId="0" fontId="6" fillId="2" borderId="1" xfId="0" applyFont="1" applyFill="1" applyBorder="1" applyAlignment="1">
      <alignment vertical="center" wrapText="1"/>
    </xf>
    <xf numFmtId="0" fontId="6" fillId="2" borderId="1" xfId="0" applyFont="1" applyFill="1" applyBorder="1" applyAlignment="1">
      <alignment horizontal="left" vertical="center" wrapText="1"/>
    </xf>
    <xf numFmtId="0" fontId="4" fillId="2" borderId="1" xfId="0" applyFont="1" applyFill="1" applyBorder="1" applyAlignment="1">
      <alignment vertical="center"/>
    </xf>
    <xf numFmtId="0" fontId="4" fillId="2" borderId="1" xfId="0" applyFont="1" applyFill="1" applyBorder="1" applyAlignment="1">
      <alignment horizontal="center" vertical="center"/>
    </xf>
    <xf numFmtId="176" fontId="6" fillId="2" borderId="1" xfId="2" applyNumberFormat="1" applyFont="1" applyFill="1" applyBorder="1" applyAlignment="1">
      <alignment horizontal="right" vertical="center" wrapText="1"/>
    </xf>
    <xf numFmtId="0" fontId="7" fillId="0" borderId="1" xfId="0" applyFont="1" applyFill="1" applyBorder="1" applyAlignment="1">
      <alignment vertical="center"/>
    </xf>
    <xf numFmtId="0" fontId="8" fillId="0" borderId="1" xfId="0" applyFont="1" applyFill="1" applyBorder="1" applyAlignment="1">
      <alignment horizontal="left" vertical="center" wrapText="1"/>
    </xf>
    <xf numFmtId="0" fontId="8" fillId="0" borderId="1" xfId="0" applyFont="1" applyBorder="1" applyAlignment="1">
      <alignment horizontal="justify" vertical="center" wrapText="1"/>
    </xf>
    <xf numFmtId="0" fontId="7" fillId="0" borderId="1" xfId="0" applyFont="1" applyFill="1" applyBorder="1" applyAlignment="1">
      <alignment horizontal="center" vertical="center"/>
    </xf>
    <xf numFmtId="176" fontId="8" fillId="0" borderId="1" xfId="2" applyNumberFormat="1" applyFont="1" applyFill="1" applyBorder="1" applyAlignment="1">
      <alignment horizontal="right" vertical="center" wrapText="1"/>
    </xf>
    <xf numFmtId="0" fontId="8" fillId="0" borderId="1" xfId="0" applyFont="1" applyFill="1" applyBorder="1" applyAlignment="1">
      <alignment horizontal="justify" vertical="center" wrapText="1"/>
    </xf>
    <xf numFmtId="3" fontId="7" fillId="0" borderId="1" xfId="0" applyNumberFormat="1" applyFont="1" applyFill="1" applyBorder="1" applyAlignment="1">
      <alignment horizontal="right" vertical="center"/>
    </xf>
    <xf numFmtId="0" fontId="8" fillId="3" borderId="1" xfId="0" applyFont="1" applyFill="1" applyBorder="1" applyAlignment="1">
      <alignment vertical="center" wrapText="1"/>
    </xf>
    <xf numFmtId="0" fontId="8" fillId="3" borderId="1" xfId="0" applyFont="1" applyFill="1" applyBorder="1" applyAlignment="1">
      <alignment vertical="center"/>
    </xf>
    <xf numFmtId="0" fontId="7" fillId="0" borderId="1" xfId="0" applyFont="1" applyFill="1" applyBorder="1" applyAlignment="1">
      <alignment horizontal="justify" vertical="center"/>
    </xf>
    <xf numFmtId="0" fontId="7" fillId="2" borderId="1" xfId="0" applyFont="1" applyFill="1" applyBorder="1" applyAlignment="1">
      <alignment vertical="center"/>
    </xf>
    <xf numFmtId="176" fontId="6" fillId="2" borderId="1" xfId="2" applyNumberFormat="1" applyFont="1" applyFill="1" applyBorder="1" applyAlignment="1">
      <alignment vertical="center" wrapText="1"/>
    </xf>
    <xf numFmtId="0" fontId="0" fillId="0" borderId="1" xfId="0" applyBorder="1"/>
    <xf numFmtId="0" fontId="7" fillId="0" borderId="1" xfId="0" applyFont="1" applyBorder="1"/>
    <xf numFmtId="0" fontId="8" fillId="3" borderId="1" xfId="0" applyFont="1" applyFill="1" applyBorder="1" applyAlignment="1">
      <alignment horizontal="justify" vertical="center" wrapText="1"/>
    </xf>
    <xf numFmtId="0" fontId="0" fillId="2" borderId="1" xfId="0" applyFill="1" applyBorder="1"/>
    <xf numFmtId="0" fontId="7" fillId="2" borderId="1" xfId="0" applyFont="1" applyFill="1" applyBorder="1"/>
    <xf numFmtId="0" fontId="8" fillId="2" borderId="1" xfId="0" applyFont="1" applyFill="1" applyBorder="1" applyAlignment="1">
      <alignment horizontal="left" vertical="center" wrapText="1"/>
    </xf>
    <xf numFmtId="0" fontId="7" fillId="2" borderId="1" xfId="0" applyFont="1" applyFill="1" applyBorder="1" applyAlignment="1">
      <alignment horizontal="right"/>
    </xf>
    <xf numFmtId="0" fontId="7" fillId="2" borderId="1" xfId="0" applyFont="1" applyFill="1" applyBorder="1" applyAlignment="1">
      <alignment horizontal="center" vertical="center"/>
    </xf>
    <xf numFmtId="0" fontId="8" fillId="2" borderId="1" xfId="0" applyFont="1" applyFill="1" applyBorder="1" applyAlignment="1">
      <alignment horizontal="justify" vertical="center" wrapText="1"/>
    </xf>
    <xf numFmtId="176" fontId="8" fillId="2" borderId="1" xfId="2" applyNumberFormat="1" applyFont="1" applyFill="1" applyBorder="1" applyAlignment="1">
      <alignment horizontal="right" vertical="center" wrapText="1"/>
    </xf>
    <xf numFmtId="0" fontId="8" fillId="0" borderId="1" xfId="0" applyFont="1" applyFill="1" applyBorder="1" applyAlignment="1">
      <alignment vertical="center"/>
    </xf>
    <xf numFmtId="0" fontId="8" fillId="3" borderId="1" xfId="0" applyFont="1" applyFill="1" applyBorder="1" applyAlignment="1">
      <alignment horizontal="left" vertical="center" wrapText="1"/>
    </xf>
    <xf numFmtId="3" fontId="4" fillId="3" borderId="1" xfId="0" applyNumberFormat="1" applyFont="1" applyFill="1" applyBorder="1" applyAlignment="1">
      <alignment horizontal="right" vertical="center"/>
    </xf>
    <xf numFmtId="0" fontId="7" fillId="0" borderId="1" xfId="0" applyFont="1" applyBorder="1" applyAlignment="1">
      <alignment horizontal="right"/>
    </xf>
    <xf numFmtId="176" fontId="6" fillId="0" borderId="1" xfId="2" applyNumberFormat="1" applyFont="1" applyFill="1" applyBorder="1" applyAlignment="1">
      <alignment horizontal="right" vertical="center" wrapText="1"/>
    </xf>
    <xf numFmtId="0" fontId="9" fillId="0" borderId="0" xfId="0" applyFont="1" applyAlignment="1">
      <alignment horizontal="center" vertical="center"/>
    </xf>
    <xf numFmtId="0" fontId="10" fillId="3" borderId="0" xfId="0" applyFont="1" applyFill="1" applyBorder="1" applyAlignment="1">
      <alignment vertical="center" wrapText="1"/>
    </xf>
    <xf numFmtId="0" fontId="11" fillId="3" borderId="0" xfId="0" applyFont="1" applyFill="1" applyBorder="1" applyAlignment="1">
      <alignment vertical="center" wrapText="1"/>
    </xf>
    <xf numFmtId="176" fontId="12" fillId="3" borderId="0" xfId="2" applyNumberFormat="1" applyFont="1" applyFill="1" applyBorder="1" applyAlignment="1">
      <alignment vertical="center" wrapText="1"/>
    </xf>
    <xf numFmtId="176" fontId="4" fillId="5" borderId="1" xfId="2" applyNumberFormat="1" applyFont="1" applyFill="1" applyBorder="1" applyAlignment="1">
      <alignment horizontal="center" vertical="center" wrapText="1"/>
    </xf>
    <xf numFmtId="176" fontId="4" fillId="5" borderId="1" xfId="2" applyNumberFormat="1" applyFont="1" applyFill="1" applyBorder="1" applyAlignment="1">
      <alignment vertical="center" wrapText="1"/>
    </xf>
    <xf numFmtId="0" fontId="5" fillId="5" borderId="1" xfId="0" applyFont="1" applyFill="1" applyBorder="1" applyAlignment="1">
      <alignment horizontal="center" vertical="center"/>
    </xf>
    <xf numFmtId="176" fontId="13" fillId="3" borderId="0" xfId="0" applyNumberFormat="1" applyFont="1" applyFill="1" applyBorder="1" applyAlignment="1">
      <alignment vertical="center" wrapText="1"/>
    </xf>
    <xf numFmtId="0" fontId="14" fillId="0" borderId="0" xfId="0" applyFont="1" applyFill="1"/>
    <xf numFmtId="176" fontId="15" fillId="0" borderId="0" xfId="0" applyNumberFormat="1" applyFont="1" applyBorder="1" applyAlignment="1">
      <alignment horizontal="center" vertical="center" wrapText="1"/>
    </xf>
    <xf numFmtId="176" fontId="7" fillId="0" borderId="1" xfId="0" applyNumberFormat="1" applyFont="1" applyFill="1" applyBorder="1" applyAlignment="1">
      <alignment vertical="center"/>
    </xf>
    <xf numFmtId="176" fontId="16" fillId="3" borderId="0" xfId="2" applyNumberFormat="1" applyFont="1" applyFill="1" applyBorder="1" applyAlignment="1">
      <alignment vertical="center" wrapText="1"/>
    </xf>
    <xf numFmtId="176" fontId="17" fillId="0" borderId="0" xfId="0" applyNumberFormat="1" applyFont="1" applyBorder="1" applyAlignment="1">
      <alignment vertical="center" wrapText="1"/>
    </xf>
    <xf numFmtId="176" fontId="18" fillId="0" borderId="0" xfId="0" applyNumberFormat="1" applyFont="1" applyBorder="1" applyAlignment="1">
      <alignment vertical="center" wrapText="1"/>
    </xf>
    <xf numFmtId="0" fontId="11" fillId="0" borderId="0" xfId="0" applyFont="1" applyBorder="1" applyAlignment="1">
      <alignment vertical="center" wrapText="1"/>
    </xf>
    <xf numFmtId="0" fontId="7" fillId="0" borderId="1" xfId="0" applyFont="1" applyFill="1" applyBorder="1" applyAlignment="1">
      <alignment horizontal="center" vertical="center" wrapText="1"/>
    </xf>
    <xf numFmtId="176" fontId="6" fillId="2" borderId="1" xfId="2" applyNumberFormat="1" applyFont="1" applyFill="1" applyBorder="1" applyAlignment="1">
      <alignment horizontal="center" vertical="center" wrapText="1"/>
    </xf>
    <xf numFmtId="0" fontId="4" fillId="2" borderId="1" xfId="0" applyFont="1" applyFill="1" applyBorder="1" applyAlignment="1">
      <alignment horizontal="center" vertical="center" wrapText="1"/>
    </xf>
    <xf numFmtId="176" fontId="11" fillId="0" borderId="0" xfId="0" applyNumberFormat="1" applyFont="1" applyBorder="1" applyAlignment="1">
      <alignment vertical="center" wrapText="1"/>
    </xf>
    <xf numFmtId="0" fontId="11" fillId="0" borderId="0" xfId="0" applyFont="1" applyFill="1" applyBorder="1" applyAlignment="1">
      <alignment vertical="center" wrapText="1"/>
    </xf>
    <xf numFmtId="0" fontId="14" fillId="3" borderId="0" xfId="0" applyFont="1" applyFill="1"/>
    <xf numFmtId="176" fontId="11" fillId="3" borderId="0" xfId="0" applyNumberFormat="1" applyFont="1" applyFill="1" applyBorder="1" applyAlignment="1">
      <alignment vertical="center" wrapText="1"/>
    </xf>
    <xf numFmtId="3" fontId="7" fillId="2" borderId="1" xfId="0" applyNumberFormat="1" applyFont="1" applyFill="1" applyBorder="1" applyAlignment="1">
      <alignment horizontal="right" vertical="center"/>
    </xf>
    <xf numFmtId="0" fontId="7" fillId="2" borderId="1" xfId="0" applyFont="1" applyFill="1" applyBorder="1" applyAlignment="1">
      <alignment horizontal="center"/>
    </xf>
    <xf numFmtId="176" fontId="7" fillId="2" borderId="1" xfId="0" applyNumberFormat="1" applyFont="1" applyFill="1" applyBorder="1" applyAlignment="1">
      <alignment vertical="center"/>
    </xf>
    <xf numFmtId="3" fontId="4" fillId="2" borderId="1" xfId="0" applyNumberFormat="1" applyFont="1" applyFill="1" applyBorder="1" applyAlignment="1">
      <alignment horizontal="right" vertical="center"/>
    </xf>
    <xf numFmtId="176" fontId="4" fillId="2" borderId="1" xfId="0" applyNumberFormat="1" applyFont="1" applyFill="1" applyBorder="1" applyAlignment="1">
      <alignment vertical="center"/>
    </xf>
    <xf numFmtId="0" fontId="7" fillId="2" borderId="1" xfId="0" applyFont="1" applyFill="1" applyBorder="1" applyAlignment="1">
      <alignment horizontal="center" vertical="center" wrapText="1"/>
    </xf>
    <xf numFmtId="3" fontId="11" fillId="3" borderId="0" xfId="0" applyNumberFormat="1" applyFont="1" applyFill="1" applyBorder="1" applyAlignment="1">
      <alignment vertical="center" wrapText="1"/>
    </xf>
    <xf numFmtId="176" fontId="7" fillId="3" borderId="1" xfId="0" applyNumberFormat="1" applyFont="1" applyFill="1" applyBorder="1" applyAlignment="1">
      <alignment vertical="center"/>
    </xf>
    <xf numFmtId="3" fontId="4" fillId="2" borderId="1" xfId="0" applyNumberFormat="1" applyFont="1" applyFill="1" applyBorder="1" applyAlignment="1">
      <alignment vertical="center"/>
    </xf>
    <xf numFmtId="3" fontId="7" fillId="0" borderId="1" xfId="0" applyNumberFormat="1" applyFont="1" applyFill="1" applyBorder="1" applyAlignment="1">
      <alignment vertical="center"/>
    </xf>
    <xf numFmtId="9" fontId="7" fillId="3" borderId="1" xfId="0" applyNumberFormat="1" applyFont="1" applyFill="1" applyBorder="1" applyAlignment="1">
      <alignment horizontal="center" vertical="center"/>
    </xf>
    <xf numFmtId="176" fontId="7" fillId="3" borderId="1" xfId="2" applyNumberFormat="1" applyFont="1" applyFill="1" applyBorder="1" applyAlignment="1">
      <alignment horizontal="right" vertical="center" wrapText="1"/>
    </xf>
    <xf numFmtId="176" fontId="8" fillId="0" borderId="1" xfId="2" applyNumberFormat="1" applyFont="1" applyFill="1" applyBorder="1" applyAlignment="1">
      <alignment horizontal="center" vertical="center" wrapText="1"/>
    </xf>
    <xf numFmtId="176" fontId="8" fillId="0" borderId="1" xfId="2" applyNumberFormat="1" applyFont="1" applyFill="1" applyBorder="1" applyAlignment="1">
      <alignment vertical="center" wrapText="1"/>
    </xf>
    <xf numFmtId="0" fontId="7" fillId="0" borderId="1" xfId="0" applyFont="1" applyFill="1" applyBorder="1" applyAlignment="1">
      <alignment horizontal="center"/>
    </xf>
    <xf numFmtId="0" fontId="7" fillId="0" borderId="1" xfId="0" applyFont="1" applyBorder="1" applyAlignment="1">
      <alignment horizontal="center"/>
    </xf>
    <xf numFmtId="3" fontId="4" fillId="0" borderId="1" xfId="0" applyNumberFormat="1" applyFont="1" applyBorder="1" applyAlignment="1">
      <alignment vertical="center"/>
    </xf>
    <xf numFmtId="3" fontId="7" fillId="3" borderId="1" xfId="0" applyNumberFormat="1" applyFont="1" applyFill="1" applyBorder="1" applyAlignment="1">
      <alignment horizontal="right" vertical="center"/>
    </xf>
    <xf numFmtId="3" fontId="7" fillId="0" borderId="1" xfId="0" applyNumberFormat="1" applyFont="1" applyBorder="1"/>
    <xf numFmtId="0" fontId="7" fillId="0" borderId="1" xfId="0" applyFont="1" applyBorder="1" applyAlignment="1">
      <alignment horizontal="center" vertical="center"/>
    </xf>
    <xf numFmtId="3" fontId="4" fillId="0" borderId="1" xfId="0" applyNumberFormat="1" applyFont="1" applyBorder="1"/>
    <xf numFmtId="176" fontId="10" fillId="3" borderId="0" xfId="0" applyNumberFormat="1" applyFont="1" applyFill="1" applyBorder="1" applyAlignment="1">
      <alignment vertical="center" wrapText="1"/>
    </xf>
    <xf numFmtId="176" fontId="6" fillId="3" borderId="1" xfId="2" applyNumberFormat="1" applyFont="1" applyFill="1" applyBorder="1" applyAlignment="1">
      <alignment horizontal="right" vertical="center" wrapText="1"/>
    </xf>
    <xf numFmtId="0" fontId="7" fillId="3" borderId="1" xfId="0" applyFont="1" applyFill="1" applyBorder="1" applyAlignment="1">
      <alignment horizontal="center" vertical="center"/>
    </xf>
    <xf numFmtId="176" fontId="6" fillId="3" borderId="1" xfId="2" applyNumberFormat="1" applyFont="1" applyFill="1" applyBorder="1" applyAlignment="1">
      <alignment vertical="center" wrapText="1"/>
    </xf>
    <xf numFmtId="9" fontId="7" fillId="0" borderId="1" xfId="0" applyNumberFormat="1" applyFont="1" applyFill="1" applyBorder="1" applyAlignment="1">
      <alignment horizontal="center" vertical="center"/>
    </xf>
    <xf numFmtId="176" fontId="8" fillId="3" borderId="1" xfId="2" applyNumberFormat="1" applyFont="1" applyFill="1" applyBorder="1" applyAlignment="1">
      <alignment vertical="center" wrapText="1"/>
    </xf>
    <xf numFmtId="176" fontId="10" fillId="3" borderId="0" xfId="2" applyNumberFormat="1" applyFont="1" applyFill="1" applyBorder="1" applyAlignment="1">
      <alignment vertical="center" wrapText="1"/>
    </xf>
    <xf numFmtId="176" fontId="0" fillId="0" borderId="0" xfId="2" applyNumberFormat="1" applyFont="1" applyAlignment="1">
      <alignment horizontal="center" vertical="center" wrapText="1"/>
    </xf>
    <xf numFmtId="176" fontId="11" fillId="3" borderId="0" xfId="2" applyNumberFormat="1" applyFont="1" applyFill="1" applyBorder="1" applyAlignment="1">
      <alignment vertical="center" wrapText="1"/>
    </xf>
    <xf numFmtId="176" fontId="0" fillId="0" borderId="0" xfId="2" applyNumberFormat="1" applyFont="1" applyAlignment="1">
      <alignment horizontal="center"/>
    </xf>
    <xf numFmtId="176" fontId="0" fillId="0" borderId="0" xfId="2" applyNumberFormat="1" applyFont="1" applyFill="1"/>
    <xf numFmtId="176" fontId="11" fillId="0" borderId="0" xfId="2" applyNumberFormat="1" applyFont="1" applyBorder="1" applyAlignment="1">
      <alignment vertical="center" wrapText="1"/>
    </xf>
    <xf numFmtId="176" fontId="17" fillId="0" borderId="0" xfId="2" applyNumberFormat="1" applyFont="1" applyBorder="1" applyAlignment="1">
      <alignment vertical="center" wrapText="1"/>
    </xf>
    <xf numFmtId="176" fontId="15" fillId="0" borderId="0" xfId="2" applyNumberFormat="1" applyFont="1" applyBorder="1" applyAlignment="1">
      <alignment vertical="center" wrapText="1"/>
    </xf>
    <xf numFmtId="176" fontId="0" fillId="3" borderId="0" xfId="2" applyNumberFormat="1" applyFont="1" applyFill="1"/>
    <xf numFmtId="176" fontId="11" fillId="0" borderId="0" xfId="2" applyNumberFormat="1" applyFont="1" applyFill="1" applyBorder="1" applyAlignment="1">
      <alignment vertical="center" wrapText="1"/>
    </xf>
    <xf numFmtId="0" fontId="7" fillId="3" borderId="1" xfId="0" applyFont="1" applyFill="1" applyBorder="1" applyAlignment="1">
      <alignment horizontal="justify" vertical="center"/>
    </xf>
    <xf numFmtId="176" fontId="4" fillId="0" borderId="1" xfId="0" applyNumberFormat="1" applyFont="1" applyFill="1" applyBorder="1" applyAlignment="1">
      <alignment vertical="center"/>
    </xf>
    <xf numFmtId="0" fontId="8" fillId="0" borderId="2" xfId="0" applyFont="1" applyFill="1" applyBorder="1" applyAlignment="1">
      <alignment horizontal="left" vertical="center" wrapText="1"/>
    </xf>
    <xf numFmtId="0" fontId="8" fillId="0" borderId="1" xfId="0" applyFont="1" applyFill="1" applyBorder="1" applyAlignment="1">
      <alignment horizontal="center" vertical="center"/>
    </xf>
    <xf numFmtId="0" fontId="19" fillId="0" borderId="1" xfId="0" applyFont="1" applyFill="1" applyBorder="1" applyAlignment="1">
      <alignment vertical="center"/>
    </xf>
    <xf numFmtId="0" fontId="7" fillId="0" borderId="1" xfId="0" applyFont="1" applyFill="1" applyBorder="1" applyAlignment="1">
      <alignment horizontal="left" vertical="center" wrapText="1"/>
    </xf>
    <xf numFmtId="176" fontId="7" fillId="0" borderId="1" xfId="2" applyNumberFormat="1" applyFont="1" applyFill="1" applyBorder="1" applyAlignment="1">
      <alignment horizontal="right" vertical="center" wrapText="1"/>
    </xf>
    <xf numFmtId="176" fontId="4" fillId="2" borderId="1" xfId="2" applyNumberFormat="1" applyFont="1" applyFill="1" applyBorder="1" applyAlignment="1">
      <alignment horizontal="right" vertical="center" wrapText="1"/>
    </xf>
    <xf numFmtId="176" fontId="20" fillId="3" borderId="0" xfId="2" applyNumberFormat="1" applyFont="1" applyFill="1" applyBorder="1" applyAlignment="1">
      <alignment vertical="center" wrapText="1"/>
    </xf>
    <xf numFmtId="176" fontId="21" fillId="3" borderId="1" xfId="2" applyNumberFormat="1" applyFont="1" applyFill="1" applyBorder="1" applyAlignment="1">
      <alignment horizontal="right" vertical="center" wrapText="1"/>
    </xf>
    <xf numFmtId="0" fontId="14" fillId="0" borderId="0" xfId="0" applyFont="1" applyFill="1" applyBorder="1"/>
    <xf numFmtId="3" fontId="4" fillId="0" borderId="1" xfId="0" applyNumberFormat="1" applyFont="1" applyFill="1" applyBorder="1" applyAlignment="1">
      <alignment horizontal="right" vertical="center"/>
    </xf>
    <xf numFmtId="176" fontId="6" fillId="0" borderId="1" xfId="2" applyNumberFormat="1" applyFont="1" applyFill="1" applyBorder="1" applyAlignment="1">
      <alignment vertical="center" wrapText="1"/>
    </xf>
    <xf numFmtId="0" fontId="22" fillId="0" borderId="0" xfId="0" applyFont="1" applyFill="1"/>
    <xf numFmtId="176" fontId="0" fillId="3" borderId="0" xfId="2" applyNumberFormat="1" applyFont="1" applyFill="1" applyBorder="1"/>
    <xf numFmtId="3" fontId="14" fillId="3" borderId="0" xfId="0" applyNumberFormat="1" applyFont="1" applyFill="1" applyBorder="1" applyAlignment="1">
      <alignment horizontal="right" vertical="center"/>
    </xf>
    <xf numFmtId="176" fontId="0" fillId="0" borderId="0" xfId="2" applyNumberFormat="1" applyFont="1" applyFill="1" applyBorder="1"/>
    <xf numFmtId="176" fontId="22" fillId="0" borderId="0" xfId="2" applyNumberFormat="1" applyFont="1" applyFill="1" applyBorder="1" applyAlignment="1">
      <alignment horizontal="right" vertical="center" wrapText="1"/>
    </xf>
    <xf numFmtId="176" fontId="22" fillId="3" borderId="0" xfId="2" applyNumberFormat="1" applyFont="1" applyFill="1" applyBorder="1" applyAlignment="1">
      <alignment horizontal="right" vertical="center" wrapText="1"/>
    </xf>
    <xf numFmtId="176" fontId="1" fillId="3" borderId="0" xfId="2" applyNumberFormat="1" applyFont="1" applyFill="1"/>
    <xf numFmtId="0" fontId="1" fillId="3" borderId="0" xfId="0" applyFont="1" applyFill="1"/>
    <xf numFmtId="41" fontId="7" fillId="0" borderId="1" xfId="0" applyNumberFormat="1" applyFont="1" applyBorder="1" applyAlignment="1">
      <alignment horizontal="right"/>
    </xf>
    <xf numFmtId="176" fontId="7" fillId="0" borderId="1" xfId="2" applyNumberFormat="1" applyFont="1" applyBorder="1" applyAlignment="1">
      <alignment horizontal="right" vertical="center"/>
    </xf>
    <xf numFmtId="0" fontId="7" fillId="3" borderId="1" xfId="0" applyFont="1" applyFill="1" applyBorder="1" applyAlignment="1">
      <alignment vertical="center"/>
    </xf>
    <xf numFmtId="0" fontId="4" fillId="3" borderId="1" xfId="0" applyFont="1" applyFill="1" applyBorder="1" applyAlignment="1">
      <alignment vertical="center"/>
    </xf>
    <xf numFmtId="0" fontId="4" fillId="3" borderId="1" xfId="0" applyFont="1" applyFill="1" applyBorder="1" applyAlignment="1">
      <alignment horizontal="center" vertical="center"/>
    </xf>
    <xf numFmtId="176" fontId="8" fillId="3" borderId="1" xfId="2" applyNumberFormat="1" applyFont="1" applyFill="1" applyBorder="1" applyAlignment="1">
      <alignment horizontal="right" vertical="center" wrapText="1"/>
    </xf>
    <xf numFmtId="9" fontId="8" fillId="3" borderId="1" xfId="0" applyNumberFormat="1" applyFont="1" applyFill="1" applyBorder="1" applyAlignment="1">
      <alignment horizontal="center" vertical="center"/>
    </xf>
    <xf numFmtId="0" fontId="8" fillId="0" borderId="1" xfId="0" applyFont="1" applyBorder="1" applyAlignment="1">
      <alignment vertical="center" textRotation="91" wrapText="1"/>
    </xf>
    <xf numFmtId="0" fontId="8" fillId="0" borderId="1" xfId="0" applyFont="1" applyBorder="1" applyAlignment="1">
      <alignment vertical="center" wrapText="1"/>
    </xf>
    <xf numFmtId="0" fontId="8" fillId="0" borderId="0" xfId="0" applyFont="1" applyBorder="1" applyAlignment="1">
      <alignment vertical="center" wrapText="1"/>
    </xf>
    <xf numFmtId="0" fontId="8" fillId="0" borderId="0" xfId="0" applyFont="1" applyFill="1" applyBorder="1" applyAlignment="1">
      <alignment horizontal="left" vertical="center" wrapText="1"/>
    </xf>
    <xf numFmtId="0" fontId="8" fillId="3" borderId="0" xfId="0" applyFont="1" applyFill="1" applyBorder="1" applyAlignment="1">
      <alignment vertical="center" wrapText="1"/>
    </xf>
    <xf numFmtId="0" fontId="7" fillId="0" borderId="0" xfId="0" applyFont="1" applyFill="1" applyBorder="1" applyAlignment="1">
      <alignment vertical="center"/>
    </xf>
    <xf numFmtId="0" fontId="7" fillId="0" borderId="0" xfId="0" applyFont="1" applyFill="1" applyBorder="1" applyAlignment="1">
      <alignment horizontal="center" vertical="center"/>
    </xf>
    <xf numFmtId="176" fontId="8" fillId="0" borderId="0" xfId="2" applyNumberFormat="1" applyFont="1" applyFill="1" applyBorder="1" applyAlignment="1">
      <alignment vertical="center" wrapText="1"/>
    </xf>
    <xf numFmtId="0" fontId="7" fillId="0" borderId="0" xfId="0" applyFont="1"/>
    <xf numFmtId="176" fontId="7" fillId="0" borderId="0" xfId="2" applyNumberFormat="1" applyFont="1"/>
    <xf numFmtId="176" fontId="7" fillId="0" borderId="0" xfId="0" applyNumberFormat="1" applyFont="1"/>
    <xf numFmtId="0" fontId="0" fillId="3" borderId="0" xfId="0" applyFill="1"/>
    <xf numFmtId="176" fontId="6" fillId="3" borderId="1" xfId="2" applyNumberFormat="1" applyFont="1" applyFill="1" applyBorder="1" applyAlignment="1">
      <alignment horizontal="center" vertical="center" wrapText="1"/>
    </xf>
    <xf numFmtId="0" fontId="23" fillId="3" borderId="0" xfId="0" applyFont="1" applyFill="1"/>
    <xf numFmtId="0" fontId="23" fillId="0" borderId="0" xfId="0" applyFont="1" applyFill="1"/>
    <xf numFmtId="3" fontId="7" fillId="0" borderId="0" xfId="0" applyNumberFormat="1" applyFont="1" applyFill="1" applyBorder="1" applyAlignment="1">
      <alignment horizontal="right" vertical="center"/>
    </xf>
    <xf numFmtId="176" fontId="7" fillId="0" borderId="0" xfId="0" applyNumberFormat="1" applyFont="1" applyFill="1" applyBorder="1" applyAlignment="1">
      <alignment vertical="center"/>
    </xf>
    <xf numFmtId="0" fontId="7" fillId="0" borderId="0" xfId="0" applyFont="1" applyFill="1" applyBorder="1" applyAlignment="1">
      <alignment horizontal="center" vertical="center" wrapText="1"/>
    </xf>
    <xf numFmtId="176" fontId="7" fillId="0" borderId="0" xfId="0" applyNumberFormat="1" applyFont="1" applyAlignment="1">
      <alignment horizontal="center"/>
    </xf>
    <xf numFmtId="0" fontId="7" fillId="0" borderId="0" xfId="0" applyFont="1" applyAlignment="1">
      <alignment horizontal="center"/>
    </xf>
    <xf numFmtId="0" fontId="7" fillId="0" borderId="0" xfId="0" applyFont="1" applyAlignment="1"/>
    <xf numFmtId="0" fontId="24" fillId="0" borderId="0" xfId="0" applyFont="1" applyBorder="1" applyAlignment="1">
      <alignment horizontal="center"/>
    </xf>
    <xf numFmtId="0" fontId="24" fillId="0" borderId="0" xfId="0" applyFont="1" applyBorder="1" applyAlignment="1"/>
    <xf numFmtId="0" fontId="0" fillId="3" borderId="0" xfId="0" applyFill="1" applyBorder="1"/>
    <xf numFmtId="0" fontId="25" fillId="0" borderId="0" xfId="0" applyFont="1" applyBorder="1" applyAlignment="1">
      <alignment horizontal="center"/>
    </xf>
    <xf numFmtId="0" fontId="25" fillId="0" borderId="0" xfId="0" applyFont="1" applyBorder="1" applyAlignment="1"/>
    <xf numFmtId="176" fontId="2" fillId="3" borderId="0" xfId="2" applyNumberFormat="1" applyFont="1" applyFill="1"/>
    <xf numFmtId="0" fontId="2" fillId="3" borderId="0" xfId="0" applyFont="1" applyFill="1"/>
    <xf numFmtId="176" fontId="0" fillId="0" borderId="0" xfId="0" applyNumberFormat="1"/>
    <xf numFmtId="178" fontId="0" fillId="0" borderId="0" xfId="0" applyNumberFormat="1"/>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7030A0"/>
  </sheetPr>
  <dimension ref="A2:LQ217"/>
  <sheetViews>
    <sheetView tabSelected="1" zoomScale="85" zoomScaleNormal="85" topLeftCell="A7" workbookViewId="0">
      <pane xSplit="3" ySplit="4" topLeftCell="D32" activePane="bottomRight" state="frozen"/>
      <selection/>
      <selection pane="topRight"/>
      <selection pane="bottomLeft"/>
      <selection pane="bottomRight" activeCell="D40" sqref="D40"/>
    </sheetView>
  </sheetViews>
  <sheetFormatPr defaultColWidth="9" defaultRowHeight="15"/>
  <cols>
    <col min="1" max="1" width="22.1428571428571" customWidth="1"/>
    <col min="2" max="2" width="27.4285714285714" customWidth="1"/>
    <col min="3" max="3" width="22" customWidth="1"/>
    <col min="4" max="4" width="35" customWidth="1"/>
    <col min="5" max="5" width="53.7142857142857" customWidth="1"/>
    <col min="6" max="6" width="11.8571428571429" customWidth="1"/>
    <col min="7" max="7" width="9.14285714285714" customWidth="1"/>
    <col min="8" max="8" width="17.4285714285714" customWidth="1"/>
    <col min="9" max="9" width="9.42857142857143" customWidth="1"/>
    <col min="10" max="10" width="19.5714285714286" customWidth="1"/>
    <col min="11" max="11" width="8.42857142857143" customWidth="1"/>
    <col min="12" max="12" width="20.8571428571429" customWidth="1"/>
    <col min="13" max="13" width="17.1428571428571" customWidth="1"/>
    <col min="14" max="14" width="14.4285714285714" customWidth="1"/>
    <col min="15" max="15" width="7" customWidth="1"/>
    <col min="16" max="16" width="25.4285714285714" customWidth="1"/>
    <col min="17" max="17" width="28.7142857142857" style="10" customWidth="1"/>
    <col min="18" max="18" width="11.5714285714286" style="10" customWidth="1"/>
    <col min="19" max="19" width="17.8571428571429" style="10" customWidth="1"/>
  </cols>
  <sheetData>
    <row r="2" spans="5:5">
      <c r="E2" s="11" t="s">
        <v>0</v>
      </c>
    </row>
    <row r="4" ht="18.75" spans="1:14">
      <c r="A4" s="12" t="s">
        <v>1</v>
      </c>
      <c r="B4" s="12"/>
      <c r="C4" s="12"/>
      <c r="D4" s="12"/>
      <c r="E4" s="12"/>
      <c r="F4" s="12"/>
      <c r="G4" s="12"/>
      <c r="H4" s="12"/>
      <c r="I4" s="12"/>
      <c r="J4" s="12"/>
      <c r="K4" s="12"/>
      <c r="L4" s="12"/>
      <c r="M4" s="12"/>
      <c r="N4" s="12"/>
    </row>
    <row r="5" spans="16:16">
      <c r="P5" s="56" t="s">
        <v>2</v>
      </c>
    </row>
    <row r="6" ht="9" customHeight="1"/>
    <row r="8" s="3" customFormat="1" ht="44.25" customHeight="1" spans="1:19">
      <c r="A8" s="13" t="s">
        <v>3</v>
      </c>
      <c r="B8" s="13" t="s">
        <v>4</v>
      </c>
      <c r="C8" s="13" t="s">
        <v>5</v>
      </c>
      <c r="D8" s="13" t="s">
        <v>6</v>
      </c>
      <c r="E8" s="13" t="s">
        <v>7</v>
      </c>
      <c r="F8" s="13" t="s">
        <v>8</v>
      </c>
      <c r="G8" s="13" t="s">
        <v>9</v>
      </c>
      <c r="H8" s="13"/>
      <c r="I8" s="13" t="s">
        <v>10</v>
      </c>
      <c r="J8" s="13"/>
      <c r="K8" s="13" t="s">
        <v>11</v>
      </c>
      <c r="L8" s="13"/>
      <c r="M8" s="13" t="s">
        <v>12</v>
      </c>
      <c r="N8" s="13" t="s">
        <v>13</v>
      </c>
      <c r="P8" s="57"/>
      <c r="Q8" s="105"/>
      <c r="R8" s="106"/>
      <c r="S8" s="106"/>
    </row>
    <row r="9" s="1" customFormat="1" ht="65.25" customHeight="1" spans="1:19">
      <c r="A9" s="13"/>
      <c r="B9" s="13"/>
      <c r="C9" s="13"/>
      <c r="D9" s="13"/>
      <c r="E9" s="13"/>
      <c r="F9" s="13"/>
      <c r="G9" s="14" t="s">
        <v>14</v>
      </c>
      <c r="H9" s="14" t="s">
        <v>15</v>
      </c>
      <c r="I9" s="14" t="s">
        <v>14</v>
      </c>
      <c r="J9" s="14" t="s">
        <v>15</v>
      </c>
      <c r="K9" s="14" t="s">
        <v>14</v>
      </c>
      <c r="L9" s="14" t="s">
        <v>15</v>
      </c>
      <c r="M9" s="13"/>
      <c r="N9" s="13"/>
      <c r="P9" s="58"/>
      <c r="Q9" s="107"/>
      <c r="R9" s="108"/>
      <c r="S9" s="108"/>
    </row>
    <row r="10" ht="32.25" customHeight="1" spans="1:17">
      <c r="A10" s="15">
        <v>1</v>
      </c>
      <c r="B10" s="15">
        <v>2</v>
      </c>
      <c r="C10" s="16">
        <v>3</v>
      </c>
      <c r="D10" s="16">
        <v>4</v>
      </c>
      <c r="E10" s="16">
        <v>5</v>
      </c>
      <c r="F10" s="16">
        <v>6</v>
      </c>
      <c r="G10" s="16">
        <v>7</v>
      </c>
      <c r="H10" s="16">
        <v>8</v>
      </c>
      <c r="I10" s="16">
        <v>9</v>
      </c>
      <c r="J10" s="16">
        <v>10</v>
      </c>
      <c r="K10" s="16">
        <v>11</v>
      </c>
      <c r="L10" s="16">
        <v>12</v>
      </c>
      <c r="M10" s="16">
        <v>13</v>
      </c>
      <c r="N10" s="16">
        <v>14</v>
      </c>
      <c r="P10" s="59"/>
      <c r="Q10" s="107"/>
    </row>
    <row r="11" s="4" customFormat="1" ht="22.5" customHeight="1" spans="1:19">
      <c r="A11" s="17"/>
      <c r="B11" s="17"/>
      <c r="C11" s="18"/>
      <c r="D11" s="19" t="s">
        <v>16</v>
      </c>
      <c r="E11" s="20"/>
      <c r="F11" s="21"/>
      <c r="G11" s="22"/>
      <c r="H11" s="23">
        <f>H12+H23+H28+H38+H45+H58+H69+H81+H83+H85+H111+H122+H142+H144+H146+H157+H159+H169+H171</f>
        <v>7865841790</v>
      </c>
      <c r="I11" s="60">
        <f>I12+I23+I28+I45+I69+I83+I85+I111+I122+I144+I146+I157+I159+I169+I171+I81+I58</f>
        <v>0</v>
      </c>
      <c r="J11" s="61">
        <f>J12+J23+J28+J38+J40+J45+J58+J69+J81+J83+J85+J111+J122+J142+J144+J146+J157+J159+J169+J171</f>
        <v>15101589000</v>
      </c>
      <c r="K11" s="61"/>
      <c r="L11" s="61">
        <f>H11+J11</f>
        <v>22967430790</v>
      </c>
      <c r="M11" s="62"/>
      <c r="N11" s="18"/>
      <c r="P11" s="63"/>
      <c r="Q11" s="105"/>
      <c r="R11" s="109"/>
      <c r="S11" s="109"/>
    </row>
    <row r="12" s="4" customFormat="1" ht="47.45" customHeight="1" spans="1:19">
      <c r="A12" s="24" t="s">
        <v>17</v>
      </c>
      <c r="B12" s="24" t="s">
        <v>18</v>
      </c>
      <c r="C12" s="24" t="s">
        <v>19</v>
      </c>
      <c r="D12" s="25" t="s">
        <v>20</v>
      </c>
      <c r="E12" s="24" t="s">
        <v>21</v>
      </c>
      <c r="F12" s="26"/>
      <c r="G12" s="27"/>
      <c r="H12" s="28">
        <f>SUM(H13:H22)</f>
        <v>1836454800</v>
      </c>
      <c r="I12" s="27"/>
      <c r="J12" s="40">
        <f>J13+J14+J15+J16+J17+J18+J19+J20+J21+J22</f>
        <v>1856697000</v>
      </c>
      <c r="K12" s="27"/>
      <c r="L12" s="40">
        <f>SUM(L13:L22)</f>
        <v>3693151800</v>
      </c>
      <c r="M12" s="27"/>
      <c r="N12" s="27"/>
      <c r="O12" s="64"/>
      <c r="P12" s="65" t="s">
        <v>22</v>
      </c>
      <c r="Q12" s="110"/>
      <c r="R12" s="109"/>
      <c r="S12" s="109"/>
    </row>
    <row r="13" s="4" customFormat="1" ht="34.9" customHeight="1" spans="1:19">
      <c r="A13" s="29"/>
      <c r="B13" s="29"/>
      <c r="C13" s="29"/>
      <c r="D13" s="30" t="s">
        <v>23</v>
      </c>
      <c r="E13" s="31" t="s">
        <v>24</v>
      </c>
      <c r="F13" s="29"/>
      <c r="G13" s="32" t="s">
        <v>25</v>
      </c>
      <c r="H13" s="33">
        <v>6660000</v>
      </c>
      <c r="I13" s="32" t="s">
        <v>25</v>
      </c>
      <c r="J13" s="35">
        <v>11600000</v>
      </c>
      <c r="K13" s="32" t="s">
        <v>25</v>
      </c>
      <c r="L13" s="66">
        <f>H13+J13</f>
        <v>18260000</v>
      </c>
      <c r="M13" s="32" t="s">
        <v>26</v>
      </c>
      <c r="N13" s="32" t="s">
        <v>27</v>
      </c>
      <c r="O13" s="64"/>
      <c r="P13" s="67">
        <v>8076866790</v>
      </c>
      <c r="Q13" s="111" t="s">
        <v>28</v>
      </c>
      <c r="R13" s="109"/>
      <c r="S13" s="109"/>
    </row>
    <row r="14" s="4" customFormat="1" ht="34.9" customHeight="1" spans="1:19">
      <c r="A14" s="29"/>
      <c r="B14" s="29"/>
      <c r="C14" s="29"/>
      <c r="D14" s="30" t="s">
        <v>29</v>
      </c>
      <c r="E14" s="31" t="s">
        <v>30</v>
      </c>
      <c r="F14" s="29"/>
      <c r="G14" s="32" t="s">
        <v>25</v>
      </c>
      <c r="H14" s="33">
        <v>144960000</v>
      </c>
      <c r="I14" s="32" t="s">
        <v>25</v>
      </c>
      <c r="J14" s="35">
        <v>116000000</v>
      </c>
      <c r="K14" s="32" t="s">
        <v>25</v>
      </c>
      <c r="L14" s="66">
        <f t="shared" ref="L14:L22" si="0">H14+J14</f>
        <v>260960000</v>
      </c>
      <c r="M14" s="32" t="s">
        <v>26</v>
      </c>
      <c r="N14" s="32" t="s">
        <v>27</v>
      </c>
      <c r="O14" s="64"/>
      <c r="P14" s="68">
        <f>H11</f>
        <v>7865841790</v>
      </c>
      <c r="Q14" s="112" t="s">
        <v>31</v>
      </c>
      <c r="R14" s="109"/>
      <c r="S14" s="109"/>
    </row>
    <row r="15" s="4" customFormat="1" ht="34.9" customHeight="1" spans="1:19">
      <c r="A15" s="29"/>
      <c r="B15" s="29"/>
      <c r="C15" s="29"/>
      <c r="D15" s="30" t="s">
        <v>32</v>
      </c>
      <c r="E15" s="31" t="s">
        <v>33</v>
      </c>
      <c r="F15" s="29"/>
      <c r="G15" s="32" t="s">
        <v>25</v>
      </c>
      <c r="H15" s="33">
        <v>266467000</v>
      </c>
      <c r="I15" s="32" t="s">
        <v>25</v>
      </c>
      <c r="J15" s="35">
        <v>210532000</v>
      </c>
      <c r="K15" s="32" t="s">
        <v>25</v>
      </c>
      <c r="L15" s="66">
        <f t="shared" si="0"/>
        <v>476999000</v>
      </c>
      <c r="M15" s="32" t="s">
        <v>26</v>
      </c>
      <c r="N15" s="32" t="s">
        <v>27</v>
      </c>
      <c r="O15" s="64"/>
      <c r="P15" s="69">
        <f>P14-P13</f>
        <v>-211025000</v>
      </c>
      <c r="Q15" s="110"/>
      <c r="R15" s="109"/>
      <c r="S15" s="113"/>
    </row>
    <row r="16" s="4" customFormat="1" ht="34.9" customHeight="1" spans="1:19">
      <c r="A16" s="29"/>
      <c r="B16" s="29"/>
      <c r="C16" s="29"/>
      <c r="D16" s="30" t="s">
        <v>34</v>
      </c>
      <c r="E16" s="31" t="s">
        <v>35</v>
      </c>
      <c r="F16" s="29"/>
      <c r="G16" s="32" t="s">
        <v>25</v>
      </c>
      <c r="H16" s="33">
        <v>598100000</v>
      </c>
      <c r="I16" s="32" t="s">
        <v>25</v>
      </c>
      <c r="J16" s="35">
        <v>610500000</v>
      </c>
      <c r="K16" s="32" t="s">
        <v>25</v>
      </c>
      <c r="L16" s="66">
        <f t="shared" si="0"/>
        <v>1208600000</v>
      </c>
      <c r="M16" s="32" t="s">
        <v>26</v>
      </c>
      <c r="N16" s="32" t="s">
        <v>27</v>
      </c>
      <c r="O16" s="64"/>
      <c r="P16" s="70"/>
      <c r="Q16" s="110"/>
      <c r="R16" s="109"/>
      <c r="S16" s="109"/>
    </row>
    <row r="17" s="4" customFormat="1" ht="34.9" customHeight="1" spans="1:19">
      <c r="A17" s="29"/>
      <c r="B17" s="29"/>
      <c r="C17" s="29"/>
      <c r="D17" s="30" t="s">
        <v>36</v>
      </c>
      <c r="E17" s="31" t="s">
        <v>37</v>
      </c>
      <c r="F17" s="29"/>
      <c r="G17" s="32" t="s">
        <v>25</v>
      </c>
      <c r="H17" s="33">
        <v>80686300</v>
      </c>
      <c r="I17" s="32" t="s">
        <v>25</v>
      </c>
      <c r="J17" s="35">
        <v>88000000</v>
      </c>
      <c r="K17" s="32" t="s">
        <v>25</v>
      </c>
      <c r="L17" s="66">
        <f t="shared" si="0"/>
        <v>168686300</v>
      </c>
      <c r="M17" s="71" t="s">
        <v>26</v>
      </c>
      <c r="N17" s="32" t="s">
        <v>27</v>
      </c>
      <c r="O17" s="64"/>
      <c r="P17" s="70"/>
      <c r="Q17" s="110"/>
      <c r="R17" s="109"/>
      <c r="S17" s="109"/>
    </row>
    <row r="18" s="4" customFormat="1" ht="34.9" customHeight="1" spans="1:19">
      <c r="A18" s="29"/>
      <c r="B18" s="29"/>
      <c r="C18" s="29"/>
      <c r="D18" s="30" t="s">
        <v>38</v>
      </c>
      <c r="E18" s="31" t="s">
        <v>39</v>
      </c>
      <c r="F18" s="29"/>
      <c r="G18" s="32" t="s">
        <v>25</v>
      </c>
      <c r="H18" s="33">
        <v>48879000</v>
      </c>
      <c r="I18" s="32" t="s">
        <v>25</v>
      </c>
      <c r="J18" s="35">
        <v>42200000</v>
      </c>
      <c r="K18" s="32" t="s">
        <v>25</v>
      </c>
      <c r="L18" s="66">
        <f t="shared" si="0"/>
        <v>91079000</v>
      </c>
      <c r="M18" s="71" t="s">
        <v>26</v>
      </c>
      <c r="N18" s="32" t="s">
        <v>27</v>
      </c>
      <c r="O18" s="64"/>
      <c r="P18" s="70"/>
      <c r="Q18" s="110"/>
      <c r="R18" s="109"/>
      <c r="S18" s="109"/>
    </row>
    <row r="19" s="4" customFormat="1" ht="34.9" customHeight="1" spans="1:19">
      <c r="A19" s="29"/>
      <c r="B19" s="29"/>
      <c r="C19" s="29"/>
      <c r="D19" s="30" t="s">
        <v>40</v>
      </c>
      <c r="E19" s="34" t="s">
        <v>41</v>
      </c>
      <c r="F19" s="29"/>
      <c r="G19" s="32" t="s">
        <v>25</v>
      </c>
      <c r="H19" s="33">
        <v>22900000</v>
      </c>
      <c r="I19" s="32" t="s">
        <v>25</v>
      </c>
      <c r="J19" s="35">
        <v>39000000</v>
      </c>
      <c r="K19" s="32" t="s">
        <v>25</v>
      </c>
      <c r="L19" s="66">
        <f t="shared" si="0"/>
        <v>61900000</v>
      </c>
      <c r="M19" s="71" t="s">
        <v>26</v>
      </c>
      <c r="N19" s="32" t="s">
        <v>27</v>
      </c>
      <c r="O19" s="64"/>
      <c r="P19" s="70"/>
      <c r="Q19" s="110"/>
      <c r="R19" s="109"/>
      <c r="S19" s="109"/>
    </row>
    <row r="20" s="4" customFormat="1" ht="34.9" customHeight="1" spans="1:19">
      <c r="A20" s="29"/>
      <c r="B20" s="29"/>
      <c r="C20" s="29"/>
      <c r="D20" s="30" t="s">
        <v>42</v>
      </c>
      <c r="E20" s="31" t="s">
        <v>43</v>
      </c>
      <c r="F20" s="29"/>
      <c r="G20" s="32" t="s">
        <v>25</v>
      </c>
      <c r="H20" s="33">
        <v>264602500</v>
      </c>
      <c r="I20" s="32" t="s">
        <v>25</v>
      </c>
      <c r="J20" s="35">
        <v>376065000</v>
      </c>
      <c r="K20" s="32" t="s">
        <v>25</v>
      </c>
      <c r="L20" s="66">
        <f t="shared" si="0"/>
        <v>640667500</v>
      </c>
      <c r="M20" s="71" t="s">
        <v>26</v>
      </c>
      <c r="N20" s="32" t="s">
        <v>27</v>
      </c>
      <c r="O20" s="64"/>
      <c r="P20" s="70"/>
      <c r="Q20" s="110"/>
      <c r="R20" s="109"/>
      <c r="S20" s="109"/>
    </row>
    <row r="21" s="4" customFormat="1" ht="34.9" customHeight="1" spans="1:19">
      <c r="A21" s="29"/>
      <c r="B21" s="29"/>
      <c r="C21" s="29"/>
      <c r="D21" s="30" t="s">
        <v>44</v>
      </c>
      <c r="E21" s="31" t="s">
        <v>45</v>
      </c>
      <c r="F21" s="29"/>
      <c r="G21" s="32" t="s">
        <v>25</v>
      </c>
      <c r="H21" s="33">
        <v>340000000</v>
      </c>
      <c r="I21" s="32" t="s">
        <v>25</v>
      </c>
      <c r="J21" s="35">
        <v>300000000</v>
      </c>
      <c r="K21" s="32" t="s">
        <v>25</v>
      </c>
      <c r="L21" s="66">
        <f t="shared" si="0"/>
        <v>640000000</v>
      </c>
      <c r="M21" s="71" t="s">
        <v>26</v>
      </c>
      <c r="N21" s="32" t="s">
        <v>27</v>
      </c>
      <c r="O21" s="64"/>
      <c r="P21" s="57"/>
      <c r="Q21" s="105"/>
      <c r="R21" s="109"/>
      <c r="S21" s="109"/>
    </row>
    <row r="22" s="4" customFormat="1" ht="34.9" customHeight="1" spans="1:19">
      <c r="A22" s="29"/>
      <c r="B22" s="29"/>
      <c r="C22" s="29"/>
      <c r="D22" s="30" t="s">
        <v>46</v>
      </c>
      <c r="E22" s="31" t="s">
        <v>47</v>
      </c>
      <c r="F22" s="29"/>
      <c r="G22" s="32" t="s">
        <v>25</v>
      </c>
      <c r="H22" s="35">
        <v>63200000</v>
      </c>
      <c r="I22" s="32" t="s">
        <v>25</v>
      </c>
      <c r="J22" s="35">
        <v>62800000</v>
      </c>
      <c r="K22" s="32" t="s">
        <v>25</v>
      </c>
      <c r="L22" s="66">
        <f t="shared" si="0"/>
        <v>126000000</v>
      </c>
      <c r="M22" s="71" t="s">
        <v>26</v>
      </c>
      <c r="N22" s="32" t="s">
        <v>27</v>
      </c>
      <c r="O22" s="64"/>
      <c r="P22" s="70"/>
      <c r="Q22" s="110"/>
      <c r="R22" s="109"/>
      <c r="S22" s="109"/>
    </row>
    <row r="23" s="4" customFormat="1" ht="43.9" customHeight="1" spans="1:19">
      <c r="A23" s="24" t="s">
        <v>48</v>
      </c>
      <c r="B23" s="24" t="s">
        <v>49</v>
      </c>
      <c r="C23" s="24" t="s">
        <v>50</v>
      </c>
      <c r="D23" s="25" t="s">
        <v>51</v>
      </c>
      <c r="E23" s="24" t="s">
        <v>52</v>
      </c>
      <c r="F23" s="26"/>
      <c r="G23" s="27"/>
      <c r="H23" s="28">
        <f>H24+H25+H26+H27</f>
        <v>348736290</v>
      </c>
      <c r="I23" s="72">
        <f>SUM(I24:I27)</f>
        <v>0</v>
      </c>
      <c r="J23" s="28">
        <f>J24+J25+J26</f>
        <v>609450000</v>
      </c>
      <c r="K23" s="72">
        <f>SUM(K24:K27)</f>
        <v>0</v>
      </c>
      <c r="L23" s="40">
        <f>SUM(L24:L27)</f>
        <v>958186290</v>
      </c>
      <c r="M23" s="73"/>
      <c r="N23" s="27"/>
      <c r="O23" s="64"/>
      <c r="P23" s="74"/>
      <c r="Q23" s="110"/>
      <c r="R23" s="109"/>
      <c r="S23" s="109"/>
    </row>
    <row r="24" s="4" customFormat="1" ht="55.15" customHeight="1" spans="1:19">
      <c r="A24" s="29"/>
      <c r="B24" s="29"/>
      <c r="C24" s="29"/>
      <c r="D24" s="30" t="s">
        <v>53</v>
      </c>
      <c r="E24" s="36" t="s">
        <v>54</v>
      </c>
      <c r="F24" s="29"/>
      <c r="G24" s="32"/>
      <c r="H24" s="33">
        <v>149800000</v>
      </c>
      <c r="I24" s="32" t="s">
        <v>55</v>
      </c>
      <c r="J24" s="35">
        <v>300000000</v>
      </c>
      <c r="K24" s="32"/>
      <c r="L24" s="66">
        <f>SUM(H24:K24)</f>
        <v>449800000</v>
      </c>
      <c r="M24" s="71" t="s">
        <v>26</v>
      </c>
      <c r="N24" s="32" t="s">
        <v>27</v>
      </c>
      <c r="O24" s="64"/>
      <c r="P24" s="75"/>
      <c r="Q24" s="114"/>
      <c r="R24" s="109"/>
      <c r="S24" s="109"/>
    </row>
    <row r="25" s="4" customFormat="1" ht="34.9" customHeight="1" spans="1:19">
      <c r="A25" s="29"/>
      <c r="B25" s="29"/>
      <c r="C25" s="29"/>
      <c r="D25" s="30" t="s">
        <v>56</v>
      </c>
      <c r="E25" s="37" t="s">
        <v>57</v>
      </c>
      <c r="F25" s="29"/>
      <c r="G25" s="32" t="s">
        <v>25</v>
      </c>
      <c r="H25" s="33">
        <v>131975000</v>
      </c>
      <c r="I25" s="32" t="s">
        <v>25</v>
      </c>
      <c r="J25" s="35">
        <v>244450000</v>
      </c>
      <c r="K25" s="32" t="s">
        <v>25</v>
      </c>
      <c r="L25" s="66">
        <f t="shared" ref="L25:L84" si="1">SUM(H25:K25)</f>
        <v>376425000</v>
      </c>
      <c r="M25" s="71" t="s">
        <v>26</v>
      </c>
      <c r="N25" s="32" t="s">
        <v>27</v>
      </c>
      <c r="O25" s="64"/>
      <c r="P25" s="75"/>
      <c r="Q25" s="114"/>
      <c r="R25" s="109"/>
      <c r="S25" s="109"/>
    </row>
    <row r="26" s="4" customFormat="1" ht="34.9" customHeight="1" spans="1:19">
      <c r="A26" s="29"/>
      <c r="B26" s="29"/>
      <c r="C26" s="29"/>
      <c r="D26" s="30" t="s">
        <v>58</v>
      </c>
      <c r="E26" s="37" t="s">
        <v>59</v>
      </c>
      <c r="F26" s="29"/>
      <c r="G26" s="32"/>
      <c r="H26" s="33">
        <v>53000000</v>
      </c>
      <c r="I26" s="32" t="s">
        <v>25</v>
      </c>
      <c r="J26" s="35">
        <v>65000000</v>
      </c>
      <c r="K26" s="32"/>
      <c r="L26" s="66">
        <f t="shared" si="1"/>
        <v>118000000</v>
      </c>
      <c r="M26" s="71" t="s">
        <v>60</v>
      </c>
      <c r="N26" s="32" t="s">
        <v>27</v>
      </c>
      <c r="O26" s="64"/>
      <c r="P26" s="75"/>
      <c r="Q26" s="114"/>
      <c r="R26" s="109"/>
      <c r="S26" s="109"/>
    </row>
    <row r="27" s="4" customFormat="1" ht="34.9" customHeight="1" spans="1:19">
      <c r="A27" s="29"/>
      <c r="B27" s="29"/>
      <c r="C27" s="29"/>
      <c r="D27" s="30" t="s">
        <v>61</v>
      </c>
      <c r="E27" s="38" t="s">
        <v>62</v>
      </c>
      <c r="F27" s="29"/>
      <c r="G27" s="32"/>
      <c r="H27" s="33">
        <v>13961290</v>
      </c>
      <c r="I27" s="32"/>
      <c r="J27" s="35">
        <v>0</v>
      </c>
      <c r="K27" s="32"/>
      <c r="L27" s="66">
        <f t="shared" si="1"/>
        <v>13961290</v>
      </c>
      <c r="M27" s="71" t="s">
        <v>63</v>
      </c>
      <c r="N27" s="32" t="s">
        <v>27</v>
      </c>
      <c r="O27" s="64"/>
      <c r="P27" s="75"/>
      <c r="Q27" s="114"/>
      <c r="R27" s="109"/>
      <c r="S27" s="109"/>
    </row>
    <row r="28" s="5" customFormat="1" ht="34.9" customHeight="1" spans="1:33">
      <c r="A28" s="39"/>
      <c r="B28" s="39"/>
      <c r="C28" s="39"/>
      <c r="D28" s="25" t="s">
        <v>64</v>
      </c>
      <c r="E28" s="24" t="s">
        <v>65</v>
      </c>
      <c r="F28" s="26"/>
      <c r="G28" s="40">
        <f>SUM(G29:G34)</f>
        <v>0</v>
      </c>
      <c r="H28" s="28">
        <f>SUM(H29:H37)</f>
        <v>93325000</v>
      </c>
      <c r="I28" s="72">
        <f>SUM(I29:I37)</f>
        <v>0</v>
      </c>
      <c r="J28" s="28">
        <f>SUM(J29:J37)</f>
        <v>705300000</v>
      </c>
      <c r="K28" s="72">
        <f>SUM(K29:K37)</f>
        <v>0</v>
      </c>
      <c r="L28" s="40">
        <f>SUM(L29:L44)</f>
        <v>880625000</v>
      </c>
      <c r="M28" s="73"/>
      <c r="N28" s="27"/>
      <c r="O28" s="76"/>
      <c r="P28" s="77"/>
      <c r="Q28" s="107"/>
      <c r="R28" s="113"/>
      <c r="S28" s="113"/>
      <c r="T28" s="7"/>
      <c r="U28" s="7"/>
      <c r="V28" s="7"/>
      <c r="W28" s="7"/>
      <c r="X28" s="7"/>
      <c r="Y28" s="7"/>
      <c r="Z28" s="7"/>
      <c r="AA28" s="7"/>
      <c r="AB28" s="7"/>
      <c r="AC28" s="7"/>
      <c r="AD28" s="7"/>
      <c r="AE28" s="7"/>
      <c r="AF28" s="7"/>
      <c r="AG28" s="7"/>
    </row>
    <row r="29" s="4" customFormat="1" ht="34.9" customHeight="1" spans="1:30">
      <c r="A29" s="29"/>
      <c r="B29" s="29"/>
      <c r="C29" s="29"/>
      <c r="D29" s="30" t="s">
        <v>66</v>
      </c>
      <c r="E29" s="36" t="s">
        <v>67</v>
      </c>
      <c r="F29" s="29"/>
      <c r="G29" s="32" t="s">
        <v>25</v>
      </c>
      <c r="H29" s="33">
        <v>45000000</v>
      </c>
      <c r="I29" s="32" t="s">
        <v>25</v>
      </c>
      <c r="J29" s="35">
        <v>75000000</v>
      </c>
      <c r="K29" s="32" t="s">
        <v>25</v>
      </c>
      <c r="L29" s="66">
        <f t="shared" si="1"/>
        <v>120000000</v>
      </c>
      <c r="M29" s="71" t="s">
        <v>26</v>
      </c>
      <c r="N29" s="32" t="s">
        <v>27</v>
      </c>
      <c r="O29" s="76"/>
      <c r="P29" s="58"/>
      <c r="Q29" s="107"/>
      <c r="R29" s="113"/>
      <c r="S29" s="113"/>
      <c r="T29" s="7"/>
      <c r="U29" s="7"/>
      <c r="V29" s="7"/>
      <c r="W29" s="7"/>
      <c r="X29" s="7"/>
      <c r="Y29" s="7"/>
      <c r="Z29" s="7"/>
      <c r="AA29" s="7"/>
      <c r="AB29" s="7"/>
      <c r="AC29" s="7"/>
      <c r="AD29" s="7"/>
    </row>
    <row r="30" s="4" customFormat="1" ht="34.9" customHeight="1" spans="1:30">
      <c r="A30" s="29"/>
      <c r="B30" s="29"/>
      <c r="C30" s="29"/>
      <c r="D30" s="30" t="s">
        <v>68</v>
      </c>
      <c r="E30" s="36" t="s">
        <v>69</v>
      </c>
      <c r="F30" s="29"/>
      <c r="G30" s="32" t="s">
        <v>55</v>
      </c>
      <c r="H30" s="33">
        <v>10500000</v>
      </c>
      <c r="I30" s="32" t="s">
        <v>55</v>
      </c>
      <c r="J30" s="35">
        <v>13250000</v>
      </c>
      <c r="K30" s="32" t="s">
        <v>55</v>
      </c>
      <c r="L30" s="66">
        <f t="shared" si="1"/>
        <v>23750000</v>
      </c>
      <c r="M30" s="71" t="s">
        <v>26</v>
      </c>
      <c r="N30" s="32" t="s">
        <v>27</v>
      </c>
      <c r="O30" s="76"/>
      <c r="P30" s="58"/>
      <c r="Q30" s="107"/>
      <c r="R30" s="113"/>
      <c r="S30" s="113"/>
      <c r="T30" s="7"/>
      <c r="U30" s="7"/>
      <c r="V30" s="7"/>
      <c r="W30" s="7"/>
      <c r="X30" s="7"/>
      <c r="Y30" s="7"/>
      <c r="Z30" s="7"/>
      <c r="AA30" s="7"/>
      <c r="AB30" s="7"/>
      <c r="AC30" s="7"/>
      <c r="AD30" s="7"/>
    </row>
    <row r="31" s="4" customFormat="1" ht="34.9" customHeight="1" spans="1:19">
      <c r="A31" s="29"/>
      <c r="B31" s="29"/>
      <c r="C31" s="29"/>
      <c r="D31" s="30" t="s">
        <v>70</v>
      </c>
      <c r="E31" s="36" t="s">
        <v>69</v>
      </c>
      <c r="F31" s="29"/>
      <c r="G31" s="32" t="s">
        <v>55</v>
      </c>
      <c r="H31" s="33">
        <v>10500000</v>
      </c>
      <c r="I31" s="32" t="s">
        <v>55</v>
      </c>
      <c r="J31" s="35">
        <v>13250000</v>
      </c>
      <c r="K31" s="32" t="s">
        <v>55</v>
      </c>
      <c r="L31" s="66">
        <f t="shared" si="1"/>
        <v>23750000</v>
      </c>
      <c r="M31" s="71" t="s">
        <v>63</v>
      </c>
      <c r="N31" s="32" t="s">
        <v>27</v>
      </c>
      <c r="O31" s="64"/>
      <c r="P31" s="75"/>
      <c r="Q31" s="114"/>
      <c r="R31" s="109"/>
      <c r="S31" s="109"/>
    </row>
    <row r="32" s="4" customFormat="1" ht="34.9" customHeight="1" spans="1:19">
      <c r="A32" s="29"/>
      <c r="B32" s="29"/>
      <c r="C32" s="29"/>
      <c r="D32" s="30" t="s">
        <v>71</v>
      </c>
      <c r="E32" s="36" t="s">
        <v>69</v>
      </c>
      <c r="F32" s="29"/>
      <c r="G32" s="32" t="s">
        <v>55</v>
      </c>
      <c r="H32" s="33">
        <v>10500000</v>
      </c>
      <c r="I32" s="32" t="s">
        <v>55</v>
      </c>
      <c r="J32" s="35">
        <v>130000000</v>
      </c>
      <c r="K32" s="32" t="s">
        <v>55</v>
      </c>
      <c r="L32" s="66">
        <f t="shared" si="1"/>
        <v>140500000</v>
      </c>
      <c r="M32" s="71" t="s">
        <v>63</v>
      </c>
      <c r="N32" s="32" t="s">
        <v>27</v>
      </c>
      <c r="O32" s="64"/>
      <c r="P32" s="75"/>
      <c r="Q32" s="114"/>
      <c r="R32" s="109"/>
      <c r="S32" s="109"/>
    </row>
    <row r="33" s="4" customFormat="1" ht="34.9" customHeight="1" spans="1:19">
      <c r="A33" s="29"/>
      <c r="B33" s="29"/>
      <c r="C33" s="29"/>
      <c r="D33" s="30" t="s">
        <v>72</v>
      </c>
      <c r="E33" s="36" t="s">
        <v>73</v>
      </c>
      <c r="F33" s="29"/>
      <c r="G33" s="32" t="s">
        <v>55</v>
      </c>
      <c r="H33" s="33">
        <v>16825000</v>
      </c>
      <c r="I33" s="32"/>
      <c r="J33" s="35">
        <v>0</v>
      </c>
      <c r="K33" s="32"/>
      <c r="L33" s="66">
        <f t="shared" si="1"/>
        <v>16825000</v>
      </c>
      <c r="M33" s="71" t="s">
        <v>74</v>
      </c>
      <c r="N33" s="32" t="s">
        <v>27</v>
      </c>
      <c r="O33" s="64"/>
      <c r="P33" s="75"/>
      <c r="Q33" s="114"/>
      <c r="R33" s="109"/>
      <c r="S33" s="109"/>
    </row>
    <row r="34" s="4" customFormat="1" ht="34.9" customHeight="1" spans="1:19">
      <c r="A34" s="29"/>
      <c r="B34" s="29"/>
      <c r="C34" s="29"/>
      <c r="D34" s="30" t="s">
        <v>75</v>
      </c>
      <c r="E34" s="36" t="s">
        <v>76</v>
      </c>
      <c r="F34" s="29"/>
      <c r="G34" s="32"/>
      <c r="H34" s="33"/>
      <c r="I34" s="32" t="s">
        <v>55</v>
      </c>
      <c r="J34" s="35">
        <v>270000000</v>
      </c>
      <c r="K34" s="32" t="s">
        <v>55</v>
      </c>
      <c r="L34" s="66">
        <f t="shared" si="1"/>
        <v>270000000</v>
      </c>
      <c r="M34" s="71" t="s">
        <v>26</v>
      </c>
      <c r="N34" s="32" t="s">
        <v>27</v>
      </c>
      <c r="O34" s="64"/>
      <c r="P34" s="75"/>
      <c r="Q34" s="114"/>
      <c r="R34" s="109"/>
      <c r="S34" s="109"/>
    </row>
    <row r="35" ht="34.9" customHeight="1" spans="1:14">
      <c r="A35" s="41"/>
      <c r="B35" s="41"/>
      <c r="C35" s="42"/>
      <c r="D35" s="30" t="s">
        <v>77</v>
      </c>
      <c r="E35" s="43" t="s">
        <v>78</v>
      </c>
      <c r="F35" s="29"/>
      <c r="G35" s="32"/>
      <c r="H35" s="33"/>
      <c r="I35" s="32" t="s">
        <v>25</v>
      </c>
      <c r="J35" s="35">
        <v>100000000</v>
      </c>
      <c r="K35" s="32" t="s">
        <v>25</v>
      </c>
      <c r="L35" s="66">
        <f t="shared" si="1"/>
        <v>100000000</v>
      </c>
      <c r="M35" s="71" t="s">
        <v>26</v>
      </c>
      <c r="N35" s="32" t="s">
        <v>27</v>
      </c>
    </row>
    <row r="36" ht="34.9" customHeight="1" spans="1:14">
      <c r="A36" s="44"/>
      <c r="B36" s="44"/>
      <c r="C36" s="45"/>
      <c r="D36" s="25" t="s">
        <v>79</v>
      </c>
      <c r="E36" s="46" t="s">
        <v>80</v>
      </c>
      <c r="F36" s="45"/>
      <c r="G36" s="45"/>
      <c r="H36" s="47"/>
      <c r="I36" s="48"/>
      <c r="J36" s="78"/>
      <c r="K36" s="79"/>
      <c r="L36" s="80"/>
      <c r="M36" s="79"/>
      <c r="N36" s="79"/>
    </row>
    <row r="37" s="4" customFormat="1" ht="34.9" customHeight="1" spans="1:19">
      <c r="A37" s="29"/>
      <c r="B37" s="29"/>
      <c r="C37" s="29"/>
      <c r="D37" s="30" t="s">
        <v>81</v>
      </c>
      <c r="E37" s="37" t="s">
        <v>82</v>
      </c>
      <c r="F37" s="29"/>
      <c r="G37" s="32"/>
      <c r="H37" s="33"/>
      <c r="I37" s="32" t="s">
        <v>55</v>
      </c>
      <c r="J37" s="35">
        <v>103800000</v>
      </c>
      <c r="K37" s="32"/>
      <c r="L37" s="66">
        <f>SUM(H37:K37)</f>
        <v>103800000</v>
      </c>
      <c r="M37" s="71" t="s">
        <v>26</v>
      </c>
      <c r="N37" s="32" t="s">
        <v>27</v>
      </c>
      <c r="O37" s="64"/>
      <c r="P37" s="70"/>
      <c r="Q37" s="110"/>
      <c r="R37" s="109"/>
      <c r="S37" s="109"/>
    </row>
    <row r="38" s="5" customFormat="1" ht="34.9" customHeight="1" spans="1:329">
      <c r="A38" s="39"/>
      <c r="B38" s="39"/>
      <c r="C38" s="39"/>
      <c r="D38" s="25" t="s">
        <v>83</v>
      </c>
      <c r="E38" s="24" t="s">
        <v>84</v>
      </c>
      <c r="F38" s="39"/>
      <c r="G38" s="48"/>
      <c r="H38" s="28">
        <f>SUM(H39)</f>
        <v>60350000</v>
      </c>
      <c r="I38" s="48"/>
      <c r="J38" s="81">
        <v>25000000</v>
      </c>
      <c r="K38" s="48"/>
      <c r="L38" s="82">
        <v>25000000</v>
      </c>
      <c r="M38" s="83"/>
      <c r="N38" s="48"/>
      <c r="O38" s="76"/>
      <c r="P38" s="84"/>
      <c r="Q38" s="107"/>
      <c r="R38" s="113"/>
      <c r="S38" s="113"/>
      <c r="T38" s="7"/>
      <c r="U38" s="7"/>
      <c r="V38" s="7"/>
      <c r="W38" s="7"/>
      <c r="X38" s="7"/>
      <c r="Y38" s="7"/>
      <c r="Z38" s="7"/>
      <c r="AA38" s="7"/>
      <c r="AB38" s="7"/>
      <c r="AC38" s="7"/>
      <c r="AD38" s="7"/>
      <c r="AE38" s="7"/>
      <c r="AF38" s="7"/>
      <c r="AG38" s="7"/>
      <c r="AH38" s="7"/>
      <c r="AI38" s="7"/>
      <c r="AJ38" s="7"/>
      <c r="AK38" s="7"/>
      <c r="AL38" s="7"/>
      <c r="AM38" s="7"/>
      <c r="AN38" s="7"/>
      <c r="AO38" s="7"/>
      <c r="AP38" s="7"/>
      <c r="AQ38" s="7"/>
      <c r="AR38" s="7"/>
      <c r="AS38" s="7"/>
      <c r="AT38" s="7"/>
      <c r="AU38" s="7"/>
      <c r="AV38" s="7"/>
      <c r="AW38" s="7"/>
      <c r="AX38" s="7"/>
      <c r="AY38" s="7"/>
      <c r="AZ38" s="7"/>
      <c r="BA38" s="7"/>
      <c r="BB38" s="7"/>
      <c r="BC38" s="7"/>
      <c r="BD38" s="7"/>
      <c r="BE38" s="7"/>
      <c r="BF38" s="7"/>
      <c r="BG38" s="7"/>
      <c r="BH38" s="7"/>
      <c r="BI38" s="7"/>
      <c r="BJ38" s="7"/>
      <c r="BK38" s="7"/>
      <c r="BL38" s="7"/>
      <c r="BM38" s="7"/>
      <c r="BN38" s="7"/>
      <c r="BO38" s="7"/>
      <c r="BP38" s="7"/>
      <c r="BQ38" s="7"/>
      <c r="BR38" s="7"/>
      <c r="BS38" s="7"/>
      <c r="BT38" s="7"/>
      <c r="BU38" s="7"/>
      <c r="BV38" s="7"/>
      <c r="BW38" s="7"/>
      <c r="BX38" s="7"/>
      <c r="BY38" s="7"/>
      <c r="BZ38" s="7"/>
      <c r="CA38" s="7"/>
      <c r="CB38" s="7"/>
      <c r="CC38" s="7"/>
      <c r="CD38" s="7"/>
      <c r="CE38" s="7"/>
      <c r="CF38" s="7"/>
      <c r="CG38" s="7"/>
      <c r="CH38" s="7"/>
      <c r="CI38" s="7"/>
      <c r="CJ38" s="7"/>
      <c r="CK38" s="7"/>
      <c r="CL38" s="7"/>
      <c r="CM38" s="7"/>
      <c r="CN38" s="7"/>
      <c r="CO38" s="7"/>
      <c r="CP38" s="7"/>
      <c r="CQ38" s="7"/>
      <c r="CR38" s="7"/>
      <c r="CS38" s="7"/>
      <c r="CT38" s="7"/>
      <c r="CU38" s="7"/>
      <c r="CV38" s="7"/>
      <c r="CW38" s="7"/>
      <c r="CX38" s="7"/>
      <c r="CY38" s="7"/>
      <c r="CZ38" s="7"/>
      <c r="DA38" s="7"/>
      <c r="DB38" s="7"/>
      <c r="DC38" s="7"/>
      <c r="DD38" s="7"/>
      <c r="DE38" s="7"/>
      <c r="DF38" s="7"/>
      <c r="DG38" s="7"/>
      <c r="DH38" s="7"/>
      <c r="DI38" s="7"/>
      <c r="DJ38" s="7"/>
      <c r="DK38" s="7"/>
      <c r="DL38" s="7"/>
      <c r="DM38" s="7"/>
      <c r="DN38" s="7"/>
      <c r="DO38" s="7"/>
      <c r="DP38" s="7"/>
      <c r="DQ38" s="7"/>
      <c r="DR38" s="7"/>
      <c r="DS38" s="7"/>
      <c r="DT38" s="7"/>
      <c r="DU38" s="7"/>
      <c r="DV38" s="7"/>
      <c r="DW38" s="7"/>
      <c r="DX38" s="7"/>
      <c r="DY38" s="7"/>
      <c r="DZ38" s="7"/>
      <c r="EA38" s="7"/>
      <c r="EB38" s="7"/>
      <c r="EC38" s="7"/>
      <c r="ED38" s="7"/>
      <c r="EE38" s="7"/>
      <c r="EF38" s="7"/>
      <c r="EG38" s="7"/>
      <c r="EH38" s="7"/>
      <c r="EI38" s="7"/>
      <c r="EJ38" s="7"/>
      <c r="EK38" s="7"/>
      <c r="EL38" s="7"/>
      <c r="EM38" s="7"/>
      <c r="EN38" s="7"/>
      <c r="EO38" s="7"/>
      <c r="EP38" s="7"/>
      <c r="EQ38" s="7"/>
      <c r="ER38" s="7"/>
      <c r="ES38" s="7"/>
      <c r="ET38" s="7"/>
      <c r="EU38" s="7"/>
      <c r="EV38" s="7"/>
      <c r="EW38" s="7"/>
      <c r="EX38" s="7"/>
      <c r="EY38" s="7"/>
      <c r="EZ38" s="7"/>
      <c r="FA38" s="7"/>
      <c r="FB38" s="7"/>
      <c r="FC38" s="7"/>
      <c r="FD38" s="7"/>
      <c r="FE38" s="7"/>
      <c r="FF38" s="7"/>
      <c r="FG38" s="7"/>
      <c r="FH38" s="7"/>
      <c r="FI38" s="7"/>
      <c r="FJ38" s="7"/>
      <c r="FK38" s="7"/>
      <c r="FL38" s="7"/>
      <c r="FM38" s="7"/>
      <c r="FN38" s="7"/>
      <c r="FO38" s="7"/>
      <c r="FP38" s="7"/>
      <c r="FQ38" s="7"/>
      <c r="FR38" s="7"/>
      <c r="FS38" s="7"/>
      <c r="FT38" s="7"/>
      <c r="FU38" s="7"/>
      <c r="FV38" s="7"/>
      <c r="FW38" s="7"/>
      <c r="FX38" s="7"/>
      <c r="FY38" s="7"/>
      <c r="FZ38" s="7"/>
      <c r="GA38" s="7"/>
      <c r="GB38" s="7"/>
      <c r="GC38" s="7"/>
      <c r="GD38" s="7"/>
      <c r="GE38" s="7"/>
      <c r="GF38" s="7"/>
      <c r="GG38" s="7"/>
      <c r="GH38" s="7"/>
      <c r="GI38" s="7"/>
      <c r="GJ38" s="7"/>
      <c r="GK38" s="7"/>
      <c r="GL38" s="7"/>
      <c r="GM38" s="7"/>
      <c r="GN38" s="7"/>
      <c r="GO38" s="7"/>
      <c r="GP38" s="7"/>
      <c r="GQ38" s="7"/>
      <c r="GR38" s="7"/>
      <c r="GS38" s="7"/>
      <c r="GT38" s="7"/>
      <c r="GU38" s="7"/>
      <c r="GV38" s="7"/>
      <c r="GW38" s="7"/>
      <c r="GX38" s="7"/>
      <c r="GY38" s="7"/>
      <c r="GZ38" s="7"/>
      <c r="HA38" s="7"/>
      <c r="HB38" s="7"/>
      <c r="HC38" s="7"/>
      <c r="HD38" s="7"/>
      <c r="HE38" s="7"/>
      <c r="HF38" s="7"/>
      <c r="HG38" s="7"/>
      <c r="HH38" s="7"/>
      <c r="HI38" s="7"/>
      <c r="HJ38" s="7"/>
      <c r="HK38" s="7"/>
      <c r="HL38" s="7"/>
      <c r="HM38" s="7"/>
      <c r="HN38" s="7"/>
      <c r="HO38" s="7"/>
      <c r="HP38" s="7"/>
      <c r="HQ38" s="7"/>
      <c r="HR38" s="7"/>
      <c r="HS38" s="7"/>
      <c r="HT38" s="7"/>
      <c r="HU38" s="7"/>
      <c r="HV38" s="7"/>
      <c r="HW38" s="7"/>
      <c r="HX38" s="7"/>
      <c r="HY38" s="7"/>
      <c r="HZ38" s="7"/>
      <c r="IA38" s="7"/>
      <c r="IB38" s="7"/>
      <c r="IC38" s="7"/>
      <c r="ID38" s="7"/>
      <c r="IE38" s="7"/>
      <c r="IF38" s="7"/>
      <c r="IG38" s="7"/>
      <c r="IH38" s="7"/>
      <c r="II38" s="7"/>
      <c r="IJ38" s="7"/>
      <c r="IK38" s="7"/>
      <c r="IL38" s="7"/>
      <c r="IM38" s="7"/>
      <c r="IN38" s="7"/>
      <c r="IO38" s="7"/>
      <c r="IP38" s="7"/>
      <c r="IQ38" s="7"/>
      <c r="IR38" s="7"/>
      <c r="IS38" s="7"/>
      <c r="IT38" s="7"/>
      <c r="IU38" s="7"/>
      <c r="IV38" s="7"/>
      <c r="IW38" s="7"/>
      <c r="IX38" s="7"/>
      <c r="IY38" s="7"/>
      <c r="IZ38" s="7"/>
      <c r="JA38" s="7"/>
      <c r="JB38" s="7"/>
      <c r="JC38" s="7"/>
      <c r="JD38" s="7"/>
      <c r="JE38" s="7"/>
      <c r="JF38" s="7"/>
      <c r="JG38" s="7"/>
      <c r="JH38" s="7"/>
      <c r="JI38" s="7"/>
      <c r="JJ38" s="7"/>
      <c r="JK38" s="7"/>
      <c r="JL38" s="7"/>
      <c r="JM38" s="7"/>
      <c r="JN38" s="7"/>
      <c r="JO38" s="7"/>
      <c r="JP38" s="7"/>
      <c r="JQ38" s="7"/>
      <c r="JR38" s="7"/>
      <c r="JS38" s="7"/>
      <c r="JT38" s="7"/>
      <c r="JU38" s="7"/>
      <c r="JV38" s="7"/>
      <c r="JW38" s="7"/>
      <c r="JX38" s="7"/>
      <c r="JY38" s="7"/>
      <c r="JZ38" s="7"/>
      <c r="KA38" s="7"/>
      <c r="KB38" s="7"/>
      <c r="KC38" s="7"/>
      <c r="KD38" s="7"/>
      <c r="KE38" s="7"/>
      <c r="KF38" s="7"/>
      <c r="KG38" s="7"/>
      <c r="KH38" s="7"/>
      <c r="KI38" s="7"/>
      <c r="KJ38" s="7"/>
      <c r="KK38" s="7"/>
      <c r="KL38" s="7"/>
      <c r="KM38" s="7"/>
      <c r="KN38" s="7"/>
      <c r="KO38" s="7"/>
      <c r="KP38" s="7"/>
      <c r="KQ38" s="7"/>
      <c r="KR38" s="7"/>
      <c r="KS38" s="7"/>
      <c r="KT38" s="7"/>
      <c r="KU38" s="7"/>
      <c r="KV38" s="7"/>
      <c r="KW38" s="7"/>
      <c r="KX38" s="7"/>
      <c r="KY38" s="7"/>
      <c r="KZ38" s="7"/>
      <c r="LA38" s="7"/>
      <c r="LB38" s="7"/>
      <c r="LC38" s="7"/>
      <c r="LD38" s="7"/>
      <c r="LE38" s="7"/>
      <c r="LF38" s="7"/>
      <c r="LG38" s="7"/>
      <c r="LH38" s="7"/>
      <c r="LI38" s="7"/>
      <c r="LJ38" s="7"/>
      <c r="LK38" s="7"/>
      <c r="LL38" s="7"/>
      <c r="LM38" s="7"/>
      <c r="LN38" s="7"/>
      <c r="LO38" s="7"/>
      <c r="LP38" s="7"/>
      <c r="LQ38" s="7"/>
    </row>
    <row r="39" s="4" customFormat="1" ht="34.9" customHeight="1" spans="1:329">
      <c r="A39" s="29"/>
      <c r="B39" s="29"/>
      <c r="C39" s="29"/>
      <c r="D39" s="30" t="s">
        <v>85</v>
      </c>
      <c r="E39" s="36" t="s">
        <v>86</v>
      </c>
      <c r="F39" s="29"/>
      <c r="G39" s="32"/>
      <c r="H39" s="33">
        <v>60350000</v>
      </c>
      <c r="I39" s="32" t="s">
        <v>25</v>
      </c>
      <c r="J39" s="35">
        <v>70000000</v>
      </c>
      <c r="K39" s="32"/>
      <c r="L39" s="85">
        <v>25000000</v>
      </c>
      <c r="M39" s="71" t="s">
        <v>74</v>
      </c>
      <c r="N39" s="32" t="s">
        <v>27</v>
      </c>
      <c r="O39" s="76"/>
      <c r="P39" s="58"/>
      <c r="Q39" s="107"/>
      <c r="R39" s="113"/>
      <c r="S39" s="113"/>
      <c r="T39" s="7"/>
      <c r="U39" s="7"/>
      <c r="V39" s="7"/>
      <c r="W39" s="7"/>
      <c r="X39" s="7"/>
      <c r="Y39" s="7"/>
      <c r="Z39" s="7"/>
      <c r="AA39" s="7"/>
      <c r="AB39" s="7"/>
      <c r="AC39" s="7"/>
      <c r="AD39" s="7"/>
      <c r="AE39" s="7"/>
      <c r="AF39" s="7"/>
      <c r="AG39" s="7"/>
      <c r="AH39" s="7"/>
      <c r="AI39" s="7"/>
      <c r="AJ39" s="7"/>
      <c r="AK39" s="7"/>
      <c r="AL39" s="7"/>
      <c r="AM39" s="7"/>
      <c r="AN39" s="7"/>
      <c r="AO39" s="7"/>
      <c r="AP39" s="7"/>
      <c r="AQ39" s="7"/>
      <c r="AR39" s="7"/>
      <c r="AS39" s="7"/>
      <c r="AT39" s="7"/>
      <c r="AU39" s="7"/>
      <c r="AV39" s="7"/>
      <c r="AW39" s="7"/>
      <c r="AX39" s="7"/>
      <c r="AY39" s="7"/>
      <c r="AZ39" s="7"/>
      <c r="BA39" s="7"/>
      <c r="BB39" s="7"/>
      <c r="BC39" s="7"/>
      <c r="BD39" s="7"/>
      <c r="BE39" s="7"/>
      <c r="BF39" s="7"/>
      <c r="BG39" s="7"/>
      <c r="BH39" s="7"/>
      <c r="BI39" s="7"/>
      <c r="BJ39" s="7"/>
      <c r="BK39" s="7"/>
      <c r="BL39" s="7"/>
      <c r="BM39" s="7"/>
      <c r="BN39" s="7"/>
      <c r="BO39" s="7"/>
      <c r="BP39" s="7"/>
      <c r="BQ39" s="7"/>
      <c r="BR39" s="7"/>
      <c r="BS39" s="7"/>
      <c r="BT39" s="7"/>
      <c r="BU39" s="7"/>
      <c r="BV39" s="7"/>
      <c r="BW39" s="7"/>
      <c r="BX39" s="7"/>
      <c r="BY39" s="7"/>
      <c r="BZ39" s="7"/>
      <c r="CA39" s="7"/>
      <c r="CB39" s="7"/>
      <c r="CC39" s="7"/>
      <c r="CD39" s="7"/>
      <c r="CE39" s="7"/>
      <c r="CF39" s="7"/>
      <c r="CG39" s="7"/>
      <c r="CH39" s="7"/>
      <c r="CI39" s="7"/>
      <c r="CJ39" s="7"/>
      <c r="CK39" s="7"/>
      <c r="CL39" s="7"/>
      <c r="CM39" s="7"/>
      <c r="CN39" s="7"/>
      <c r="CO39" s="7"/>
      <c r="CP39" s="7"/>
      <c r="CQ39" s="7"/>
      <c r="CR39" s="7"/>
      <c r="CS39" s="7"/>
      <c r="CT39" s="7"/>
      <c r="CU39" s="7"/>
      <c r="CV39" s="7"/>
      <c r="CW39" s="7"/>
      <c r="CX39" s="7"/>
      <c r="CY39" s="7"/>
      <c r="CZ39" s="7"/>
      <c r="DA39" s="7"/>
      <c r="DB39" s="7"/>
      <c r="DC39" s="7"/>
      <c r="DD39" s="7"/>
      <c r="DE39" s="7"/>
      <c r="DF39" s="7"/>
      <c r="DG39" s="7"/>
      <c r="DH39" s="7"/>
      <c r="DI39" s="7"/>
      <c r="DJ39" s="7"/>
      <c r="DK39" s="7"/>
      <c r="DL39" s="7"/>
      <c r="DM39" s="7"/>
      <c r="DN39" s="7"/>
      <c r="DO39" s="7"/>
      <c r="DP39" s="7"/>
      <c r="DQ39" s="7"/>
      <c r="DR39" s="7"/>
      <c r="DS39" s="7"/>
      <c r="DT39" s="7"/>
      <c r="DU39" s="7"/>
      <c r="DV39" s="7"/>
      <c r="DW39" s="7"/>
      <c r="DX39" s="7"/>
      <c r="DY39" s="7"/>
      <c r="DZ39" s="7"/>
      <c r="EA39" s="7"/>
      <c r="EB39" s="7"/>
      <c r="EC39" s="7"/>
      <c r="ED39" s="7"/>
      <c r="EE39" s="7"/>
      <c r="EF39" s="7"/>
      <c r="EG39" s="7"/>
      <c r="EH39" s="7"/>
      <c r="EI39" s="7"/>
      <c r="EJ39" s="7"/>
      <c r="EK39" s="7"/>
      <c r="EL39" s="7"/>
      <c r="EM39" s="7"/>
      <c r="EN39" s="7"/>
      <c r="EO39" s="7"/>
      <c r="EP39" s="7"/>
      <c r="EQ39" s="7"/>
      <c r="ER39" s="7"/>
      <c r="ES39" s="7"/>
      <c r="ET39" s="7"/>
      <c r="EU39" s="7"/>
      <c r="EV39" s="7"/>
      <c r="EW39" s="7"/>
      <c r="EX39" s="7"/>
      <c r="EY39" s="7"/>
      <c r="EZ39" s="7"/>
      <c r="FA39" s="7"/>
      <c r="FB39" s="7"/>
      <c r="FC39" s="7"/>
      <c r="FD39" s="7"/>
      <c r="FE39" s="7"/>
      <c r="FF39" s="7"/>
      <c r="FG39" s="7"/>
      <c r="FH39" s="7"/>
      <c r="FI39" s="7"/>
      <c r="FJ39" s="7"/>
      <c r="FK39" s="7"/>
      <c r="FL39" s="7"/>
      <c r="FM39" s="7"/>
      <c r="FN39" s="7"/>
      <c r="FO39" s="7"/>
      <c r="FP39" s="7"/>
      <c r="FQ39" s="7"/>
      <c r="FR39" s="7"/>
      <c r="FS39" s="7"/>
      <c r="FT39" s="7"/>
      <c r="FU39" s="7"/>
      <c r="FV39" s="7"/>
      <c r="FW39" s="7"/>
      <c r="FX39" s="7"/>
      <c r="FY39" s="7"/>
      <c r="FZ39" s="7"/>
      <c r="GA39" s="7"/>
      <c r="GB39" s="7"/>
      <c r="GC39" s="7"/>
      <c r="GD39" s="7"/>
      <c r="GE39" s="7"/>
      <c r="GF39" s="7"/>
      <c r="GG39" s="7"/>
      <c r="GH39" s="7"/>
      <c r="GI39" s="7"/>
      <c r="GJ39" s="7"/>
      <c r="GK39" s="7"/>
      <c r="GL39" s="7"/>
      <c r="GM39" s="7"/>
      <c r="GN39" s="7"/>
      <c r="GO39" s="7"/>
      <c r="GP39" s="7"/>
      <c r="GQ39" s="7"/>
      <c r="GR39" s="7"/>
      <c r="GS39" s="7"/>
      <c r="GT39" s="7"/>
      <c r="GU39" s="7"/>
      <c r="GV39" s="7"/>
      <c r="GW39" s="7"/>
      <c r="GX39" s="7"/>
      <c r="GY39" s="7"/>
      <c r="GZ39" s="7"/>
      <c r="HA39" s="7"/>
      <c r="HB39" s="7"/>
      <c r="HC39" s="7"/>
      <c r="HD39" s="7"/>
      <c r="HE39" s="7"/>
      <c r="HF39" s="7"/>
      <c r="HG39" s="7"/>
      <c r="HH39" s="7"/>
      <c r="HI39" s="7"/>
      <c r="HJ39" s="7"/>
      <c r="HK39" s="7"/>
      <c r="HL39" s="7"/>
      <c r="HM39" s="7"/>
      <c r="HN39" s="7"/>
      <c r="HO39" s="7"/>
      <c r="HP39" s="7"/>
      <c r="HQ39" s="7"/>
      <c r="HR39" s="7"/>
      <c r="HS39" s="7"/>
      <c r="HT39" s="7"/>
      <c r="HU39" s="7"/>
      <c r="HV39" s="7"/>
      <c r="HW39" s="7"/>
      <c r="HX39" s="7"/>
      <c r="HY39" s="7"/>
      <c r="HZ39" s="7"/>
      <c r="IA39" s="7"/>
      <c r="IB39" s="7"/>
      <c r="IC39" s="7"/>
      <c r="ID39" s="7"/>
      <c r="IE39" s="7"/>
      <c r="IF39" s="7"/>
      <c r="IG39" s="7"/>
      <c r="IH39" s="7"/>
      <c r="II39" s="7"/>
      <c r="IJ39" s="7"/>
      <c r="IK39" s="7"/>
      <c r="IL39" s="7"/>
      <c r="IM39" s="7"/>
      <c r="IN39" s="7"/>
      <c r="IO39" s="7"/>
      <c r="IP39" s="7"/>
      <c r="IQ39" s="7"/>
      <c r="IR39" s="7"/>
      <c r="IS39" s="7"/>
      <c r="IT39" s="7"/>
      <c r="IU39" s="7"/>
      <c r="IV39" s="7"/>
      <c r="IW39" s="7"/>
      <c r="IX39" s="7"/>
      <c r="IY39" s="7"/>
      <c r="IZ39" s="7"/>
      <c r="JA39" s="7"/>
      <c r="JB39" s="7"/>
      <c r="JC39" s="7"/>
      <c r="JD39" s="7"/>
      <c r="JE39" s="7"/>
      <c r="JF39" s="7"/>
      <c r="JG39" s="7"/>
      <c r="JH39" s="7"/>
      <c r="JI39" s="7"/>
      <c r="JJ39" s="7"/>
      <c r="JK39" s="7"/>
      <c r="JL39" s="7"/>
      <c r="JM39" s="7"/>
      <c r="JN39" s="7"/>
      <c r="JO39" s="7"/>
      <c r="JP39" s="7"/>
      <c r="JQ39" s="7"/>
      <c r="JR39" s="7"/>
      <c r="JS39" s="7"/>
      <c r="JT39" s="7"/>
      <c r="JU39" s="7"/>
      <c r="JV39" s="7"/>
      <c r="JW39" s="7"/>
      <c r="JX39" s="7"/>
      <c r="JY39" s="7"/>
      <c r="JZ39" s="7"/>
      <c r="KA39" s="7"/>
      <c r="KB39" s="7"/>
      <c r="KC39" s="7"/>
      <c r="KD39" s="7"/>
      <c r="KE39" s="7"/>
      <c r="KF39" s="7"/>
      <c r="KG39" s="7"/>
      <c r="KH39" s="7"/>
      <c r="KI39" s="7"/>
      <c r="KJ39" s="7"/>
      <c r="KK39" s="7"/>
      <c r="KL39" s="7"/>
      <c r="KM39" s="7"/>
      <c r="KN39" s="7"/>
      <c r="KO39" s="7"/>
      <c r="KP39" s="7"/>
      <c r="KQ39" s="7"/>
      <c r="KR39" s="7"/>
      <c r="KS39" s="7"/>
      <c r="KT39" s="7"/>
      <c r="KU39" s="7"/>
      <c r="KV39" s="7"/>
      <c r="KW39" s="7"/>
      <c r="KX39" s="7"/>
      <c r="KY39" s="7"/>
      <c r="KZ39" s="7"/>
      <c r="LA39" s="7"/>
      <c r="LB39" s="7"/>
      <c r="LC39" s="7"/>
      <c r="LD39" s="7"/>
      <c r="LE39" s="7"/>
      <c r="LF39" s="7"/>
      <c r="LG39" s="7"/>
      <c r="LH39" s="7"/>
      <c r="LI39" s="7"/>
      <c r="LJ39" s="7"/>
      <c r="LK39" s="7"/>
      <c r="LL39" s="7"/>
      <c r="LM39" s="7"/>
      <c r="LN39" s="7"/>
      <c r="LO39" s="7"/>
      <c r="LP39" s="7"/>
      <c r="LQ39" s="7"/>
    </row>
    <row r="40" s="5" customFormat="1" ht="34.9" customHeight="1" spans="1:329">
      <c r="A40" s="39"/>
      <c r="B40" s="39"/>
      <c r="C40" s="39"/>
      <c r="D40" s="25" t="s">
        <v>87</v>
      </c>
      <c r="E40" s="49" t="s">
        <v>88</v>
      </c>
      <c r="F40" s="39"/>
      <c r="G40" s="48"/>
      <c r="H40" s="50"/>
      <c r="I40" s="48" t="s">
        <v>25</v>
      </c>
      <c r="J40" s="81">
        <f>J41+J42+J43+J44</f>
        <v>16000000</v>
      </c>
      <c r="K40" s="48"/>
      <c r="L40" s="86">
        <f>SUM(J40:K40)</f>
        <v>16000000</v>
      </c>
      <c r="M40" s="83"/>
      <c r="N40" s="48"/>
      <c r="O40" s="76"/>
      <c r="P40" s="84"/>
      <c r="Q40" s="107"/>
      <c r="R40" s="113"/>
      <c r="S40" s="113"/>
      <c r="T40" s="7"/>
      <c r="U40" s="7"/>
      <c r="V40" s="7"/>
      <c r="W40" s="7"/>
      <c r="X40" s="7"/>
      <c r="Y40" s="7"/>
      <c r="Z40" s="7"/>
      <c r="AA40" s="7"/>
      <c r="AB40" s="7"/>
      <c r="AC40" s="7"/>
      <c r="AD40" s="7"/>
      <c r="AE40" s="7"/>
      <c r="AF40" s="7"/>
      <c r="AG40" s="7"/>
      <c r="AH40" s="7"/>
      <c r="AI40" s="7"/>
      <c r="AJ40" s="7"/>
      <c r="AK40" s="7"/>
      <c r="AL40" s="7"/>
      <c r="AM40" s="7"/>
      <c r="AN40" s="7"/>
      <c r="AO40" s="7"/>
      <c r="AP40" s="7"/>
      <c r="AQ40" s="7"/>
      <c r="AR40" s="7"/>
      <c r="AS40" s="7"/>
      <c r="AT40" s="7"/>
      <c r="AU40" s="7"/>
      <c r="AV40" s="7"/>
      <c r="AW40" s="7"/>
      <c r="AX40" s="7"/>
      <c r="AY40" s="7"/>
      <c r="AZ40" s="7"/>
      <c r="BA40" s="7"/>
      <c r="BB40" s="7"/>
      <c r="BC40" s="7"/>
      <c r="BD40" s="7"/>
      <c r="BE40" s="7"/>
      <c r="BF40" s="7"/>
      <c r="BG40" s="7"/>
      <c r="BH40" s="7"/>
      <c r="BI40" s="7"/>
      <c r="BJ40" s="7"/>
      <c r="BK40" s="7"/>
      <c r="BL40" s="7"/>
      <c r="BM40" s="7"/>
      <c r="BN40" s="7"/>
      <c r="BO40" s="7"/>
      <c r="BP40" s="7"/>
      <c r="BQ40" s="7"/>
      <c r="BR40" s="7"/>
      <c r="BS40" s="7"/>
      <c r="BT40" s="7"/>
      <c r="BU40" s="7"/>
      <c r="BV40" s="7"/>
      <c r="BW40" s="7"/>
      <c r="BX40" s="7"/>
      <c r="BY40" s="7"/>
      <c r="BZ40" s="7"/>
      <c r="CA40" s="7"/>
      <c r="CB40" s="7"/>
      <c r="CC40" s="7"/>
      <c r="CD40" s="7"/>
      <c r="CE40" s="7"/>
      <c r="CF40" s="7"/>
      <c r="CG40" s="7"/>
      <c r="CH40" s="7"/>
      <c r="CI40" s="7"/>
      <c r="CJ40" s="7"/>
      <c r="CK40" s="7"/>
      <c r="CL40" s="7"/>
      <c r="CM40" s="7"/>
      <c r="CN40" s="7"/>
      <c r="CO40" s="7"/>
      <c r="CP40" s="7"/>
      <c r="CQ40" s="7"/>
      <c r="CR40" s="7"/>
      <c r="CS40" s="7"/>
      <c r="CT40" s="7"/>
      <c r="CU40" s="7"/>
      <c r="CV40" s="7"/>
      <c r="CW40" s="7"/>
      <c r="CX40" s="7"/>
      <c r="CY40" s="7"/>
      <c r="CZ40" s="7"/>
      <c r="DA40" s="7"/>
      <c r="DB40" s="7"/>
      <c r="DC40" s="7"/>
      <c r="DD40" s="7"/>
      <c r="DE40" s="7"/>
      <c r="DF40" s="7"/>
      <c r="DG40" s="7"/>
      <c r="DH40" s="7"/>
      <c r="DI40" s="7"/>
      <c r="DJ40" s="7"/>
      <c r="DK40" s="7"/>
      <c r="DL40" s="7"/>
      <c r="DM40" s="7"/>
      <c r="DN40" s="7"/>
      <c r="DO40" s="7"/>
      <c r="DP40" s="7"/>
      <c r="DQ40" s="7"/>
      <c r="DR40" s="7"/>
      <c r="DS40" s="7"/>
      <c r="DT40" s="7"/>
      <c r="DU40" s="7"/>
      <c r="DV40" s="7"/>
      <c r="DW40" s="7"/>
      <c r="DX40" s="7"/>
      <c r="DY40" s="7"/>
      <c r="DZ40" s="7"/>
      <c r="EA40" s="7"/>
      <c r="EB40" s="7"/>
      <c r="EC40" s="7"/>
      <c r="ED40" s="7"/>
      <c r="EE40" s="7"/>
      <c r="EF40" s="7"/>
      <c r="EG40" s="7"/>
      <c r="EH40" s="7"/>
      <c r="EI40" s="7"/>
      <c r="EJ40" s="7"/>
      <c r="EK40" s="7"/>
      <c r="EL40" s="7"/>
      <c r="EM40" s="7"/>
      <c r="EN40" s="7"/>
      <c r="EO40" s="7"/>
      <c r="EP40" s="7"/>
      <c r="EQ40" s="7"/>
      <c r="ER40" s="7"/>
      <c r="ES40" s="7"/>
      <c r="ET40" s="7"/>
      <c r="EU40" s="7"/>
      <c r="EV40" s="7"/>
      <c r="EW40" s="7"/>
      <c r="EX40" s="7"/>
      <c r="EY40" s="7"/>
      <c r="EZ40" s="7"/>
      <c r="FA40" s="7"/>
      <c r="FB40" s="7"/>
      <c r="FC40" s="7"/>
      <c r="FD40" s="7"/>
      <c r="FE40" s="7"/>
      <c r="FF40" s="7"/>
      <c r="FG40" s="7"/>
      <c r="FH40" s="7"/>
      <c r="FI40" s="7"/>
      <c r="FJ40" s="7"/>
      <c r="FK40" s="7"/>
      <c r="FL40" s="7"/>
      <c r="FM40" s="7"/>
      <c r="FN40" s="7"/>
      <c r="FO40" s="7"/>
      <c r="FP40" s="7"/>
      <c r="FQ40" s="7"/>
      <c r="FR40" s="7"/>
      <c r="FS40" s="7"/>
      <c r="FT40" s="7"/>
      <c r="FU40" s="7"/>
      <c r="FV40" s="7"/>
      <c r="FW40" s="7"/>
      <c r="FX40" s="7"/>
      <c r="FY40" s="7"/>
      <c r="FZ40" s="7"/>
      <c r="GA40" s="7"/>
      <c r="GB40" s="7"/>
      <c r="GC40" s="7"/>
      <c r="GD40" s="7"/>
      <c r="GE40" s="7"/>
      <c r="GF40" s="7"/>
      <c r="GG40" s="7"/>
      <c r="GH40" s="7"/>
      <c r="GI40" s="7"/>
      <c r="GJ40" s="7"/>
      <c r="GK40" s="7"/>
      <c r="GL40" s="7"/>
      <c r="GM40" s="7"/>
      <c r="GN40" s="7"/>
      <c r="GO40" s="7"/>
      <c r="GP40" s="7"/>
      <c r="GQ40" s="7"/>
      <c r="GR40" s="7"/>
      <c r="GS40" s="7"/>
      <c r="GT40" s="7"/>
      <c r="GU40" s="7"/>
      <c r="GV40" s="7"/>
      <c r="GW40" s="7"/>
      <c r="GX40" s="7"/>
      <c r="GY40" s="7"/>
      <c r="GZ40" s="7"/>
      <c r="HA40" s="7"/>
      <c r="HB40" s="7"/>
      <c r="HC40" s="7"/>
      <c r="HD40" s="7"/>
      <c r="HE40" s="7"/>
      <c r="HF40" s="7"/>
      <c r="HG40" s="7"/>
      <c r="HH40" s="7"/>
      <c r="HI40" s="7"/>
      <c r="HJ40" s="7"/>
      <c r="HK40" s="7"/>
      <c r="HL40" s="7"/>
      <c r="HM40" s="7"/>
      <c r="HN40" s="7"/>
      <c r="HO40" s="7"/>
      <c r="HP40" s="7"/>
      <c r="HQ40" s="7"/>
      <c r="HR40" s="7"/>
      <c r="HS40" s="7"/>
      <c r="HT40" s="7"/>
      <c r="HU40" s="7"/>
      <c r="HV40" s="7"/>
      <c r="HW40" s="7"/>
      <c r="HX40" s="7"/>
      <c r="HY40" s="7"/>
      <c r="HZ40" s="7"/>
      <c r="IA40" s="7"/>
      <c r="IB40" s="7"/>
      <c r="IC40" s="7"/>
      <c r="ID40" s="7"/>
      <c r="IE40" s="7"/>
      <c r="IF40" s="7"/>
      <c r="IG40" s="7"/>
      <c r="IH40" s="7"/>
      <c r="II40" s="7"/>
      <c r="IJ40" s="7"/>
      <c r="IK40" s="7"/>
      <c r="IL40" s="7"/>
      <c r="IM40" s="7"/>
      <c r="IN40" s="7"/>
      <c r="IO40" s="7"/>
      <c r="IP40" s="7"/>
      <c r="IQ40" s="7"/>
      <c r="IR40" s="7"/>
      <c r="IS40" s="7"/>
      <c r="IT40" s="7"/>
      <c r="IU40" s="7"/>
      <c r="IV40" s="7"/>
      <c r="IW40" s="7"/>
      <c r="IX40" s="7"/>
      <c r="IY40" s="7"/>
      <c r="IZ40" s="7"/>
      <c r="JA40" s="7"/>
      <c r="JB40" s="7"/>
      <c r="JC40" s="7"/>
      <c r="JD40" s="7"/>
      <c r="JE40" s="7"/>
      <c r="JF40" s="7"/>
      <c r="JG40" s="7"/>
      <c r="JH40" s="7"/>
      <c r="JI40" s="7"/>
      <c r="JJ40" s="7"/>
      <c r="JK40" s="7"/>
      <c r="JL40" s="7"/>
      <c r="JM40" s="7"/>
      <c r="JN40" s="7"/>
      <c r="JO40" s="7"/>
      <c r="JP40" s="7"/>
      <c r="JQ40" s="7"/>
      <c r="JR40" s="7"/>
      <c r="JS40" s="7"/>
      <c r="JT40" s="7"/>
      <c r="JU40" s="7"/>
      <c r="JV40" s="7"/>
      <c r="JW40" s="7"/>
      <c r="JX40" s="7"/>
      <c r="JY40" s="7"/>
      <c r="JZ40" s="7"/>
      <c r="KA40" s="7"/>
      <c r="KB40" s="7"/>
      <c r="KC40" s="7"/>
      <c r="KD40" s="7"/>
      <c r="KE40" s="7"/>
      <c r="KF40" s="7"/>
      <c r="KG40" s="7"/>
      <c r="KH40" s="7"/>
      <c r="KI40" s="7"/>
      <c r="KJ40" s="7"/>
      <c r="KK40" s="7"/>
      <c r="KL40" s="7"/>
      <c r="KM40" s="7"/>
      <c r="KN40" s="7"/>
      <c r="KO40" s="7"/>
      <c r="KP40" s="7"/>
      <c r="KQ40" s="7"/>
      <c r="KR40" s="7"/>
      <c r="KS40" s="7"/>
      <c r="KT40" s="7"/>
      <c r="KU40" s="7"/>
      <c r="KV40" s="7"/>
      <c r="KW40" s="7"/>
      <c r="KX40" s="7"/>
      <c r="KY40" s="7"/>
      <c r="KZ40" s="7"/>
      <c r="LA40" s="7"/>
      <c r="LB40" s="7"/>
      <c r="LC40" s="7"/>
      <c r="LD40" s="7"/>
      <c r="LE40" s="7"/>
      <c r="LF40" s="7"/>
      <c r="LG40" s="7"/>
      <c r="LH40" s="7"/>
      <c r="LI40" s="7"/>
      <c r="LJ40" s="7"/>
      <c r="LK40" s="7"/>
      <c r="LL40" s="7"/>
      <c r="LM40" s="7"/>
      <c r="LN40" s="7"/>
      <c r="LO40" s="7"/>
      <c r="LP40" s="7"/>
      <c r="LQ40" s="7"/>
    </row>
    <row r="41" s="4" customFormat="1" ht="34.9" customHeight="1" spans="1:19">
      <c r="A41" s="29"/>
      <c r="B41" s="29"/>
      <c r="C41" s="29"/>
      <c r="D41" s="30" t="s">
        <v>89</v>
      </c>
      <c r="E41" s="43" t="s">
        <v>90</v>
      </c>
      <c r="F41" s="29"/>
      <c r="G41" s="32"/>
      <c r="H41" s="33"/>
      <c r="I41" s="32" t="s">
        <v>25</v>
      </c>
      <c r="J41" s="35">
        <v>4000000</v>
      </c>
      <c r="K41" s="32"/>
      <c r="L41" s="87">
        <f>SUM(J41:K41)</f>
        <v>4000000</v>
      </c>
      <c r="M41" s="71" t="s">
        <v>91</v>
      </c>
      <c r="N41" s="32" t="s">
        <v>92</v>
      </c>
      <c r="O41" s="64"/>
      <c r="P41" s="70"/>
      <c r="Q41" s="110"/>
      <c r="R41" s="109"/>
      <c r="S41" s="109"/>
    </row>
    <row r="42" s="4" customFormat="1" ht="34.9" customHeight="1" spans="1:19">
      <c r="A42" s="29"/>
      <c r="B42" s="29"/>
      <c r="C42" s="29"/>
      <c r="D42" s="30" t="s">
        <v>93</v>
      </c>
      <c r="E42" s="43" t="s">
        <v>94</v>
      </c>
      <c r="F42" s="29"/>
      <c r="G42" s="32"/>
      <c r="H42" s="33"/>
      <c r="I42" s="32" t="s">
        <v>25</v>
      </c>
      <c r="J42" s="35">
        <v>4000000</v>
      </c>
      <c r="K42" s="32"/>
      <c r="L42" s="87">
        <f>SUM(J42:K42)</f>
        <v>4000000</v>
      </c>
      <c r="M42" s="71" t="s">
        <v>91</v>
      </c>
      <c r="N42" s="32" t="s">
        <v>92</v>
      </c>
      <c r="O42" s="64"/>
      <c r="P42" s="70"/>
      <c r="Q42" s="110"/>
      <c r="R42" s="109"/>
      <c r="S42" s="109"/>
    </row>
    <row r="43" s="4" customFormat="1" ht="34.9" customHeight="1" spans="1:19">
      <c r="A43" s="29"/>
      <c r="B43" s="29"/>
      <c r="C43" s="51"/>
      <c r="D43" s="30" t="s">
        <v>95</v>
      </c>
      <c r="E43" s="43" t="s">
        <v>96</v>
      </c>
      <c r="F43" s="29"/>
      <c r="G43" s="32"/>
      <c r="H43" s="33"/>
      <c r="I43" s="32" t="s">
        <v>25</v>
      </c>
      <c r="J43" s="35">
        <v>4000000</v>
      </c>
      <c r="K43" s="32"/>
      <c r="L43" s="87">
        <f>SUM(J43:K43)</f>
        <v>4000000</v>
      </c>
      <c r="M43" s="71" t="s">
        <v>91</v>
      </c>
      <c r="N43" s="32" t="s">
        <v>92</v>
      </c>
      <c r="O43" s="64"/>
      <c r="P43" s="70"/>
      <c r="Q43" s="110"/>
      <c r="R43" s="109"/>
      <c r="S43" s="109"/>
    </row>
    <row r="44" s="4" customFormat="1" ht="34.9" customHeight="1" spans="1:19">
      <c r="A44" s="29"/>
      <c r="B44" s="29"/>
      <c r="C44" s="29"/>
      <c r="D44" s="30" t="s">
        <v>97</v>
      </c>
      <c r="E44" s="43" t="s">
        <v>98</v>
      </c>
      <c r="F44" s="29"/>
      <c r="G44" s="32"/>
      <c r="H44" s="33"/>
      <c r="I44" s="32" t="s">
        <v>25</v>
      </c>
      <c r="J44" s="35">
        <v>4000000</v>
      </c>
      <c r="K44" s="32"/>
      <c r="L44" s="87">
        <f>SUM(J44:K44)</f>
        <v>4000000</v>
      </c>
      <c r="M44" s="71" t="s">
        <v>91</v>
      </c>
      <c r="N44" s="32" t="s">
        <v>92</v>
      </c>
      <c r="O44" s="64"/>
      <c r="P44" s="70"/>
      <c r="Q44" s="110"/>
      <c r="R44" s="109"/>
      <c r="S44" s="109"/>
    </row>
    <row r="45" s="5" customFormat="1" ht="34.9" customHeight="1" spans="1:37">
      <c r="A45" s="39"/>
      <c r="B45" s="39"/>
      <c r="C45" s="39"/>
      <c r="D45" s="25" t="s">
        <v>99</v>
      </c>
      <c r="E45" s="24" t="s">
        <v>100</v>
      </c>
      <c r="F45" s="26"/>
      <c r="G45" s="27" t="s">
        <v>25</v>
      </c>
      <c r="H45" s="28">
        <f>H46+H48</f>
        <v>40275000</v>
      </c>
      <c r="I45" s="72"/>
      <c r="J45" s="28">
        <f>J46+J47</f>
        <v>164000000</v>
      </c>
      <c r="K45" s="72"/>
      <c r="L45" s="40">
        <f>SUM(H45:K45)</f>
        <v>204275000</v>
      </c>
      <c r="M45" s="73"/>
      <c r="N45" s="27"/>
      <c r="O45" s="76"/>
      <c r="P45" s="77"/>
      <c r="Q45" s="107"/>
      <c r="R45" s="113"/>
      <c r="S45" s="113"/>
      <c r="T45" s="7"/>
      <c r="U45" s="7"/>
      <c r="V45" s="7"/>
      <c r="W45" s="7"/>
      <c r="X45" s="7"/>
      <c r="Y45" s="7"/>
      <c r="Z45" s="7"/>
      <c r="AA45" s="7"/>
      <c r="AB45" s="7"/>
      <c r="AC45" s="7"/>
      <c r="AD45" s="7"/>
      <c r="AE45" s="7"/>
      <c r="AF45" s="7"/>
      <c r="AG45" s="7"/>
      <c r="AH45" s="7"/>
      <c r="AI45" s="7"/>
      <c r="AJ45" s="7"/>
      <c r="AK45" s="7"/>
    </row>
    <row r="46" s="4" customFormat="1" ht="34.9" customHeight="1" spans="1:19">
      <c r="A46" s="29"/>
      <c r="B46" s="29"/>
      <c r="C46" s="29"/>
      <c r="D46" s="30" t="s">
        <v>101</v>
      </c>
      <c r="E46" s="36" t="s">
        <v>102</v>
      </c>
      <c r="F46" s="29"/>
      <c r="G46" s="32"/>
      <c r="H46" s="33">
        <v>21375000</v>
      </c>
      <c r="I46" s="88" t="s">
        <v>103</v>
      </c>
      <c r="J46" s="89">
        <v>32000000</v>
      </c>
      <c r="K46" s="90"/>
      <c r="L46" s="91">
        <f>J46+H46</f>
        <v>53375000</v>
      </c>
      <c r="M46" s="92"/>
      <c r="N46" s="32" t="s">
        <v>27</v>
      </c>
      <c r="O46" s="64"/>
      <c r="P46" s="70"/>
      <c r="Q46" s="110"/>
      <c r="R46" s="109"/>
      <c r="S46" s="109"/>
    </row>
    <row r="47" ht="34.9" customHeight="1" spans="1:14">
      <c r="A47" s="41"/>
      <c r="B47" s="41"/>
      <c r="C47" s="42"/>
      <c r="D47" s="52" t="s">
        <v>104</v>
      </c>
      <c r="E47" s="36" t="s">
        <v>105</v>
      </c>
      <c r="F47" s="42"/>
      <c r="G47" s="42"/>
      <c r="H47" s="53"/>
      <c r="I47" s="88" t="s">
        <v>25</v>
      </c>
      <c r="J47" s="53">
        <f>J48+J49</f>
        <v>132000000</v>
      </c>
      <c r="K47" s="93"/>
      <c r="L47" s="94">
        <f>J47</f>
        <v>132000000</v>
      </c>
      <c r="M47" s="71" t="s">
        <v>106</v>
      </c>
      <c r="N47" s="32" t="s">
        <v>27</v>
      </c>
    </row>
    <row r="48" ht="34.9" customHeight="1" spans="1:14">
      <c r="A48" s="41"/>
      <c r="B48" s="41"/>
      <c r="C48" s="42"/>
      <c r="D48" s="52" t="s">
        <v>107</v>
      </c>
      <c r="E48" s="36" t="s">
        <v>105</v>
      </c>
      <c r="F48" s="42"/>
      <c r="G48" s="42"/>
      <c r="H48" s="33">
        <v>18900000</v>
      </c>
      <c r="I48" s="88" t="s">
        <v>25</v>
      </c>
      <c r="J48" s="95">
        <v>48000000</v>
      </c>
      <c r="K48" s="93"/>
      <c r="L48" s="96">
        <f t="shared" ref="L48:L57" si="2">J48</f>
        <v>48000000</v>
      </c>
      <c r="M48" s="71" t="s">
        <v>106</v>
      </c>
      <c r="N48" s="97" t="s">
        <v>108</v>
      </c>
    </row>
    <row r="49" ht="34.9" customHeight="1" spans="1:14">
      <c r="A49" s="41"/>
      <c r="B49" s="41"/>
      <c r="C49" s="42"/>
      <c r="D49" s="52" t="s">
        <v>109</v>
      </c>
      <c r="E49" s="36" t="s">
        <v>110</v>
      </c>
      <c r="F49" s="42"/>
      <c r="G49" s="42"/>
      <c r="H49" s="54"/>
      <c r="I49" s="88" t="s">
        <v>25</v>
      </c>
      <c r="J49" s="53">
        <f>SUM(J50:J57)</f>
        <v>84000000</v>
      </c>
      <c r="K49" s="93"/>
      <c r="L49" s="98">
        <f t="shared" si="2"/>
        <v>84000000</v>
      </c>
      <c r="M49" s="71" t="s">
        <v>111</v>
      </c>
      <c r="N49" s="97" t="s">
        <v>112</v>
      </c>
    </row>
    <row r="50" ht="34.9" customHeight="1" spans="1:14">
      <c r="A50" s="41"/>
      <c r="B50" s="41"/>
      <c r="C50" s="42"/>
      <c r="D50" s="52" t="s">
        <v>113</v>
      </c>
      <c r="E50" s="36" t="s">
        <v>110</v>
      </c>
      <c r="F50" s="42"/>
      <c r="G50" s="42"/>
      <c r="H50" s="54"/>
      <c r="I50" s="88" t="s">
        <v>25</v>
      </c>
      <c r="J50" s="95">
        <v>10500000</v>
      </c>
      <c r="K50" s="93"/>
      <c r="L50" s="96">
        <f t="shared" si="2"/>
        <v>10500000</v>
      </c>
      <c r="M50" s="71" t="s">
        <v>111</v>
      </c>
      <c r="N50" s="97" t="s">
        <v>114</v>
      </c>
    </row>
    <row r="51" ht="34.9" customHeight="1" spans="1:14">
      <c r="A51" s="41"/>
      <c r="B51" s="41"/>
      <c r="C51" s="42"/>
      <c r="D51" s="52" t="s">
        <v>115</v>
      </c>
      <c r="E51" s="36" t="s">
        <v>110</v>
      </c>
      <c r="F51" s="42"/>
      <c r="G51" s="42"/>
      <c r="H51" s="54"/>
      <c r="I51" s="88" t="s">
        <v>25</v>
      </c>
      <c r="J51" s="95">
        <v>10500000</v>
      </c>
      <c r="K51" s="93"/>
      <c r="L51" s="96">
        <f t="shared" si="2"/>
        <v>10500000</v>
      </c>
      <c r="M51" s="71" t="s">
        <v>111</v>
      </c>
      <c r="N51" s="97" t="s">
        <v>114</v>
      </c>
    </row>
    <row r="52" ht="34.9" customHeight="1" spans="1:14">
      <c r="A52" s="41"/>
      <c r="B52" s="41"/>
      <c r="C52" s="42"/>
      <c r="D52" s="52" t="s">
        <v>116</v>
      </c>
      <c r="E52" s="36" t="s">
        <v>110</v>
      </c>
      <c r="F52" s="42"/>
      <c r="G52" s="42"/>
      <c r="H52" s="54"/>
      <c r="I52" s="88" t="s">
        <v>25</v>
      </c>
      <c r="J52" s="95">
        <v>10500000</v>
      </c>
      <c r="K52" s="93"/>
      <c r="L52" s="96">
        <f t="shared" si="2"/>
        <v>10500000</v>
      </c>
      <c r="M52" s="71" t="s">
        <v>111</v>
      </c>
      <c r="N52" s="97" t="s">
        <v>114</v>
      </c>
    </row>
    <row r="53" ht="34.9" customHeight="1" spans="1:14">
      <c r="A53" s="41"/>
      <c r="B53" s="41"/>
      <c r="C53" s="42"/>
      <c r="D53" s="52" t="s">
        <v>117</v>
      </c>
      <c r="E53" s="36" t="s">
        <v>110</v>
      </c>
      <c r="F53" s="42"/>
      <c r="G53" s="42"/>
      <c r="H53" s="54"/>
      <c r="I53" s="88" t="s">
        <v>25</v>
      </c>
      <c r="J53" s="95">
        <v>10500000</v>
      </c>
      <c r="K53" s="93"/>
      <c r="L53" s="96">
        <f t="shared" si="2"/>
        <v>10500000</v>
      </c>
      <c r="M53" s="71" t="s">
        <v>111</v>
      </c>
      <c r="N53" s="97" t="s">
        <v>114</v>
      </c>
    </row>
    <row r="54" ht="34.9" customHeight="1" spans="1:14">
      <c r="A54" s="41"/>
      <c r="B54" s="41"/>
      <c r="C54" s="42"/>
      <c r="D54" s="52" t="s">
        <v>118</v>
      </c>
      <c r="E54" s="36" t="s">
        <v>110</v>
      </c>
      <c r="F54" s="42"/>
      <c r="G54" s="42"/>
      <c r="H54" s="54"/>
      <c r="I54" s="88" t="s">
        <v>25</v>
      </c>
      <c r="J54" s="95">
        <v>10500000</v>
      </c>
      <c r="K54" s="93"/>
      <c r="L54" s="96">
        <f t="shared" si="2"/>
        <v>10500000</v>
      </c>
      <c r="M54" s="71" t="s">
        <v>111</v>
      </c>
      <c r="N54" s="97" t="s">
        <v>114</v>
      </c>
    </row>
    <row r="55" ht="34.9" customHeight="1" spans="1:14">
      <c r="A55" s="41"/>
      <c r="B55" s="41"/>
      <c r="C55" s="42"/>
      <c r="D55" s="52" t="s">
        <v>119</v>
      </c>
      <c r="E55" s="36" t="s">
        <v>110</v>
      </c>
      <c r="F55" s="42"/>
      <c r="G55" s="42"/>
      <c r="H55" s="54"/>
      <c r="I55" s="88" t="s">
        <v>25</v>
      </c>
      <c r="J55" s="95">
        <v>10500000</v>
      </c>
      <c r="K55" s="93"/>
      <c r="L55" s="96">
        <f t="shared" si="2"/>
        <v>10500000</v>
      </c>
      <c r="M55" s="71" t="s">
        <v>111</v>
      </c>
      <c r="N55" s="97" t="s">
        <v>114</v>
      </c>
    </row>
    <row r="56" ht="34.9" customHeight="1" spans="1:14">
      <c r="A56" s="41"/>
      <c r="B56" s="41"/>
      <c r="C56" s="42"/>
      <c r="D56" s="52" t="s">
        <v>120</v>
      </c>
      <c r="E56" s="36" t="s">
        <v>110</v>
      </c>
      <c r="F56" s="42"/>
      <c r="G56" s="42"/>
      <c r="H56" s="54"/>
      <c r="I56" s="88" t="s">
        <v>25</v>
      </c>
      <c r="J56" s="95">
        <v>10500000</v>
      </c>
      <c r="K56" s="93"/>
      <c r="L56" s="96">
        <f t="shared" si="2"/>
        <v>10500000</v>
      </c>
      <c r="M56" s="71" t="s">
        <v>111</v>
      </c>
      <c r="N56" s="97" t="s">
        <v>114</v>
      </c>
    </row>
    <row r="57" ht="34.9" customHeight="1" spans="1:14">
      <c r="A57" s="41"/>
      <c r="B57" s="41"/>
      <c r="C57" s="42"/>
      <c r="D57" s="52" t="s">
        <v>121</v>
      </c>
      <c r="E57" s="36" t="s">
        <v>110</v>
      </c>
      <c r="F57" s="42"/>
      <c r="G57" s="42"/>
      <c r="H57" s="54"/>
      <c r="I57" s="88" t="s">
        <v>25</v>
      </c>
      <c r="J57" s="95">
        <v>10500000</v>
      </c>
      <c r="K57" s="93"/>
      <c r="L57" s="96">
        <f t="shared" si="2"/>
        <v>10500000</v>
      </c>
      <c r="M57" s="71" t="s">
        <v>111</v>
      </c>
      <c r="N57" s="97" t="s">
        <v>114</v>
      </c>
    </row>
    <row r="58" s="5" customFormat="1" ht="41.45" customHeight="1" spans="1:38">
      <c r="A58" s="39"/>
      <c r="B58" s="39"/>
      <c r="C58" s="39"/>
      <c r="D58" s="25" t="s">
        <v>122</v>
      </c>
      <c r="E58" s="24" t="s">
        <v>123</v>
      </c>
      <c r="F58" s="26"/>
      <c r="G58" s="27"/>
      <c r="H58" s="28">
        <f>H59</f>
        <v>83395000</v>
      </c>
      <c r="I58" s="72">
        <f t="shared" ref="I58:K58" si="3">I59</f>
        <v>0</v>
      </c>
      <c r="J58" s="28">
        <f t="shared" si="3"/>
        <v>165000000</v>
      </c>
      <c r="K58" s="72">
        <f t="shared" si="3"/>
        <v>0</v>
      </c>
      <c r="L58" s="40">
        <f>H58+J58</f>
        <v>248395000</v>
      </c>
      <c r="M58" s="73"/>
      <c r="N58" s="27"/>
      <c r="O58" s="76"/>
      <c r="P58" s="99"/>
      <c r="Q58" s="105"/>
      <c r="R58" s="113"/>
      <c r="S58" s="113"/>
      <c r="T58" s="7"/>
      <c r="U58" s="7"/>
      <c r="V58" s="7"/>
      <c r="W58" s="7"/>
      <c r="X58" s="7"/>
      <c r="Y58" s="7"/>
      <c r="Z58" s="7"/>
      <c r="AA58" s="7"/>
      <c r="AB58" s="7"/>
      <c r="AC58" s="7"/>
      <c r="AD58" s="7"/>
      <c r="AE58" s="7"/>
      <c r="AF58" s="7"/>
      <c r="AG58" s="7"/>
      <c r="AH58" s="7"/>
      <c r="AI58" s="7"/>
      <c r="AJ58" s="7"/>
      <c r="AK58" s="7"/>
      <c r="AL58" s="7"/>
    </row>
    <row r="59" s="4" customFormat="1" ht="49.9" customHeight="1" spans="1:38">
      <c r="A59" s="29"/>
      <c r="B59" s="29"/>
      <c r="C59" s="29"/>
      <c r="D59" s="30" t="s">
        <v>124</v>
      </c>
      <c r="E59" s="36" t="s">
        <v>125</v>
      </c>
      <c r="F59" s="29"/>
      <c r="G59" s="32"/>
      <c r="H59" s="55">
        <v>83395000</v>
      </c>
      <c r="I59" s="32"/>
      <c r="J59" s="100">
        <f>SUM(J60:J68)</f>
        <v>165000000</v>
      </c>
      <c r="K59" s="101"/>
      <c r="L59" s="102">
        <f>H59+J59</f>
        <v>248395000</v>
      </c>
      <c r="M59" s="71" t="s">
        <v>126</v>
      </c>
      <c r="N59" s="32" t="s">
        <v>27</v>
      </c>
      <c r="O59" s="76"/>
      <c r="P59" s="57"/>
      <c r="Q59" s="105"/>
      <c r="R59" s="113"/>
      <c r="S59" s="113"/>
      <c r="T59" s="7"/>
      <c r="U59" s="7"/>
      <c r="V59" s="7"/>
      <c r="W59" s="7"/>
      <c r="X59" s="7"/>
      <c r="Y59" s="7"/>
      <c r="Z59" s="7"/>
      <c r="AA59" s="7"/>
      <c r="AB59" s="7"/>
      <c r="AC59" s="7"/>
      <c r="AD59" s="7"/>
      <c r="AE59" s="7"/>
      <c r="AF59" s="7"/>
      <c r="AG59" s="7"/>
      <c r="AH59" s="7"/>
      <c r="AI59" s="7"/>
      <c r="AJ59" s="7"/>
      <c r="AK59" s="7"/>
      <c r="AL59" s="7"/>
    </row>
    <row r="60" s="4" customFormat="1" ht="34.9" customHeight="1" spans="1:19">
      <c r="A60" s="29"/>
      <c r="B60" s="29"/>
      <c r="C60" s="29"/>
      <c r="D60" s="30" t="s">
        <v>127</v>
      </c>
      <c r="E60" s="36" t="s">
        <v>128</v>
      </c>
      <c r="F60" s="29"/>
      <c r="G60" s="32"/>
      <c r="H60" s="33"/>
      <c r="I60" s="103" t="s">
        <v>25</v>
      </c>
      <c r="J60" s="35">
        <v>45000000</v>
      </c>
      <c r="K60" s="101"/>
      <c r="L60" s="104">
        <f>J60</f>
        <v>45000000</v>
      </c>
      <c r="M60" s="71" t="s">
        <v>129</v>
      </c>
      <c r="N60" s="32" t="s">
        <v>92</v>
      </c>
      <c r="O60" s="64"/>
      <c r="P60" s="57"/>
      <c r="Q60" s="105"/>
      <c r="R60" s="109"/>
      <c r="S60" s="109"/>
    </row>
    <row r="61" s="4" customFormat="1" ht="34.9" customHeight="1" spans="1:19">
      <c r="A61" s="29"/>
      <c r="B61" s="29"/>
      <c r="C61" s="29"/>
      <c r="D61" s="30" t="s">
        <v>113</v>
      </c>
      <c r="E61" s="36" t="s">
        <v>130</v>
      </c>
      <c r="F61" s="29"/>
      <c r="G61" s="32"/>
      <c r="H61" s="33"/>
      <c r="I61" s="103" t="s">
        <v>25</v>
      </c>
      <c r="J61" s="35">
        <v>15000000</v>
      </c>
      <c r="K61" s="101"/>
      <c r="L61" s="104">
        <f t="shared" ref="L61:L68" si="4">J61</f>
        <v>15000000</v>
      </c>
      <c r="M61" s="71" t="s">
        <v>126</v>
      </c>
      <c r="N61" s="97" t="s">
        <v>114</v>
      </c>
      <c r="O61" s="64"/>
      <c r="P61" s="57"/>
      <c r="Q61" s="105"/>
      <c r="R61" s="109"/>
      <c r="S61" s="109"/>
    </row>
    <row r="62" s="4" customFormat="1" ht="34.9" customHeight="1" spans="1:19">
      <c r="A62" s="29"/>
      <c r="B62" s="29"/>
      <c r="C62" s="29"/>
      <c r="D62" s="30" t="s">
        <v>115</v>
      </c>
      <c r="E62" s="36" t="s">
        <v>130</v>
      </c>
      <c r="F62" s="29"/>
      <c r="G62" s="32"/>
      <c r="H62" s="33"/>
      <c r="I62" s="103" t="s">
        <v>25</v>
      </c>
      <c r="J62" s="35">
        <v>15000000</v>
      </c>
      <c r="K62" s="101"/>
      <c r="L62" s="104">
        <f t="shared" si="4"/>
        <v>15000000</v>
      </c>
      <c r="M62" s="71" t="s">
        <v>126</v>
      </c>
      <c r="N62" s="97" t="s">
        <v>114</v>
      </c>
      <c r="O62" s="64"/>
      <c r="P62" s="57"/>
      <c r="Q62" s="105"/>
      <c r="R62" s="109"/>
      <c r="S62" s="109"/>
    </row>
    <row r="63" s="4" customFormat="1" ht="34.9" customHeight="1" spans="1:19">
      <c r="A63" s="29"/>
      <c r="B63" s="29"/>
      <c r="C63" s="29"/>
      <c r="D63" s="30" t="s">
        <v>116</v>
      </c>
      <c r="E63" s="36" t="s">
        <v>130</v>
      </c>
      <c r="F63" s="29"/>
      <c r="G63" s="32"/>
      <c r="H63" s="33"/>
      <c r="I63" s="103" t="s">
        <v>25</v>
      </c>
      <c r="J63" s="35">
        <v>15000000</v>
      </c>
      <c r="K63" s="101"/>
      <c r="L63" s="104">
        <f t="shared" si="4"/>
        <v>15000000</v>
      </c>
      <c r="M63" s="71" t="s">
        <v>126</v>
      </c>
      <c r="N63" s="97" t="s">
        <v>114</v>
      </c>
      <c r="O63" s="64"/>
      <c r="P63" s="57"/>
      <c r="Q63" s="105"/>
      <c r="R63" s="109"/>
      <c r="S63" s="109"/>
    </row>
    <row r="64" s="4" customFormat="1" ht="34.9" customHeight="1" spans="1:19">
      <c r="A64" s="29"/>
      <c r="B64" s="29"/>
      <c r="C64" s="29"/>
      <c r="D64" s="30" t="s">
        <v>117</v>
      </c>
      <c r="E64" s="36" t="s">
        <v>130</v>
      </c>
      <c r="F64" s="29"/>
      <c r="G64" s="32"/>
      <c r="H64" s="33"/>
      <c r="I64" s="103" t="s">
        <v>25</v>
      </c>
      <c r="J64" s="35">
        <v>15000000</v>
      </c>
      <c r="K64" s="101"/>
      <c r="L64" s="104">
        <f t="shared" si="4"/>
        <v>15000000</v>
      </c>
      <c r="M64" s="71" t="s">
        <v>126</v>
      </c>
      <c r="N64" s="97" t="s">
        <v>114</v>
      </c>
      <c r="O64" s="64"/>
      <c r="P64" s="57"/>
      <c r="Q64" s="105"/>
      <c r="R64" s="109"/>
      <c r="S64" s="109"/>
    </row>
    <row r="65" s="4" customFormat="1" ht="34.9" customHeight="1" spans="1:19">
      <c r="A65" s="29"/>
      <c r="B65" s="29"/>
      <c r="C65" s="29"/>
      <c r="D65" s="30" t="s">
        <v>118</v>
      </c>
      <c r="E65" s="36" t="s">
        <v>130</v>
      </c>
      <c r="F65" s="29"/>
      <c r="G65" s="32"/>
      <c r="H65" s="33"/>
      <c r="I65" s="103" t="s">
        <v>25</v>
      </c>
      <c r="J65" s="35">
        <v>15000000</v>
      </c>
      <c r="K65" s="101"/>
      <c r="L65" s="104">
        <f t="shared" si="4"/>
        <v>15000000</v>
      </c>
      <c r="M65" s="71" t="s">
        <v>126</v>
      </c>
      <c r="N65" s="97" t="s">
        <v>114</v>
      </c>
      <c r="O65" s="64"/>
      <c r="P65" s="57"/>
      <c r="Q65" s="105"/>
      <c r="R65" s="109"/>
      <c r="S65" s="109"/>
    </row>
    <row r="66" s="4" customFormat="1" ht="34.9" customHeight="1" spans="1:19">
      <c r="A66" s="29"/>
      <c r="B66" s="29"/>
      <c r="C66" s="29"/>
      <c r="D66" s="30" t="s">
        <v>119</v>
      </c>
      <c r="E66" s="36" t="s">
        <v>130</v>
      </c>
      <c r="F66" s="29"/>
      <c r="G66" s="32"/>
      <c r="H66" s="33"/>
      <c r="I66" s="103" t="s">
        <v>25</v>
      </c>
      <c r="J66" s="35">
        <v>15000000</v>
      </c>
      <c r="K66" s="101"/>
      <c r="L66" s="104">
        <f t="shared" si="4"/>
        <v>15000000</v>
      </c>
      <c r="M66" s="71" t="s">
        <v>126</v>
      </c>
      <c r="N66" s="97" t="s">
        <v>114</v>
      </c>
      <c r="O66" s="64"/>
      <c r="P66" s="57"/>
      <c r="Q66" s="105"/>
      <c r="R66" s="109"/>
      <c r="S66" s="109"/>
    </row>
    <row r="67" s="4" customFormat="1" ht="34.9" customHeight="1" spans="1:19">
      <c r="A67" s="29"/>
      <c r="B67" s="29"/>
      <c r="C67" s="29"/>
      <c r="D67" s="30" t="s">
        <v>120</v>
      </c>
      <c r="E67" s="36" t="s">
        <v>130</v>
      </c>
      <c r="F67" s="29"/>
      <c r="G67" s="32"/>
      <c r="H67" s="33"/>
      <c r="I67" s="103" t="s">
        <v>25</v>
      </c>
      <c r="J67" s="35">
        <v>15000000</v>
      </c>
      <c r="K67" s="101"/>
      <c r="L67" s="104">
        <f t="shared" si="4"/>
        <v>15000000</v>
      </c>
      <c r="M67" s="71" t="s">
        <v>126</v>
      </c>
      <c r="N67" s="97" t="s">
        <v>114</v>
      </c>
      <c r="O67" s="64"/>
      <c r="P67" s="57"/>
      <c r="Q67" s="105"/>
      <c r="R67" s="109"/>
      <c r="S67" s="109"/>
    </row>
    <row r="68" s="4" customFormat="1" ht="34.9" customHeight="1" spans="1:19">
      <c r="A68" s="29"/>
      <c r="B68" s="29"/>
      <c r="C68" s="29"/>
      <c r="D68" s="30" t="s">
        <v>121</v>
      </c>
      <c r="E68" s="36" t="s">
        <v>130</v>
      </c>
      <c r="F68" s="29"/>
      <c r="G68" s="32"/>
      <c r="H68" s="33"/>
      <c r="I68" s="103" t="s">
        <v>25</v>
      </c>
      <c r="J68" s="35">
        <v>15000000</v>
      </c>
      <c r="K68" s="101"/>
      <c r="L68" s="104">
        <f t="shared" si="4"/>
        <v>15000000</v>
      </c>
      <c r="M68" s="71" t="s">
        <v>126</v>
      </c>
      <c r="N68" s="97" t="s">
        <v>114</v>
      </c>
      <c r="O68" s="64"/>
      <c r="P68" s="57"/>
      <c r="Q68" s="105"/>
      <c r="R68" s="109"/>
      <c r="S68" s="109"/>
    </row>
    <row r="69" s="4" customFormat="1" ht="73.9" customHeight="1" spans="1:19">
      <c r="A69" s="24" t="s">
        <v>131</v>
      </c>
      <c r="B69" s="24" t="s">
        <v>132</v>
      </c>
      <c r="C69" s="24" t="s">
        <v>133</v>
      </c>
      <c r="D69" s="25" t="s">
        <v>134</v>
      </c>
      <c r="E69" s="25" t="s">
        <v>135</v>
      </c>
      <c r="F69" s="26"/>
      <c r="G69" s="27"/>
      <c r="H69" s="28">
        <v>86605000</v>
      </c>
      <c r="I69" s="72">
        <f t="shared" ref="I69:K69" si="5">SUM(I70)</f>
        <v>0</v>
      </c>
      <c r="J69" s="28">
        <f>SUM(J70+J80)</f>
        <v>101000000</v>
      </c>
      <c r="K69" s="72">
        <f t="shared" si="5"/>
        <v>0</v>
      </c>
      <c r="L69" s="40">
        <f>SUM(L70:L80)</f>
        <v>265605000</v>
      </c>
      <c r="M69" s="73"/>
      <c r="N69" s="27"/>
      <c r="O69" s="64"/>
      <c r="P69" s="74"/>
      <c r="Q69" s="110"/>
      <c r="R69" s="109"/>
      <c r="S69" s="109"/>
    </row>
    <row r="70" s="4" customFormat="1" ht="34.9" customHeight="1" spans="1:19">
      <c r="A70" s="29"/>
      <c r="B70" s="29"/>
      <c r="C70" s="29"/>
      <c r="D70" s="30" t="s">
        <v>136</v>
      </c>
      <c r="E70" s="36" t="s">
        <v>137</v>
      </c>
      <c r="F70" s="29"/>
      <c r="G70" s="32" t="s">
        <v>25</v>
      </c>
      <c r="H70" s="33">
        <v>86605000</v>
      </c>
      <c r="I70" s="32" t="s">
        <v>25</v>
      </c>
      <c r="J70" s="95">
        <f>SUM(J71:J79)</f>
        <v>78000000</v>
      </c>
      <c r="K70" s="32" t="s">
        <v>25</v>
      </c>
      <c r="L70" s="66">
        <f>H70+J70</f>
        <v>164605000</v>
      </c>
      <c r="M70" s="32" t="s">
        <v>106</v>
      </c>
      <c r="N70" s="32" t="s">
        <v>27</v>
      </c>
      <c r="O70" s="64"/>
      <c r="P70" s="70"/>
      <c r="Q70" s="110"/>
      <c r="R70" s="109"/>
      <c r="S70" s="109"/>
    </row>
    <row r="71" s="4" customFormat="1" ht="34.9" customHeight="1" spans="1:19">
      <c r="A71" s="29"/>
      <c r="B71" s="29"/>
      <c r="C71" s="29"/>
      <c r="D71" s="30" t="s">
        <v>127</v>
      </c>
      <c r="E71" s="36" t="s">
        <v>138</v>
      </c>
      <c r="F71" s="29"/>
      <c r="G71" s="32"/>
      <c r="H71" s="35"/>
      <c r="I71" s="103" t="s">
        <v>25</v>
      </c>
      <c r="J71" s="35">
        <v>22000000</v>
      </c>
      <c r="K71" s="32"/>
      <c r="L71" s="66">
        <f t="shared" ref="L71:L80" si="6">H71+J71</f>
        <v>22000000</v>
      </c>
      <c r="M71" s="32" t="s">
        <v>106</v>
      </c>
      <c r="N71" s="32" t="s">
        <v>108</v>
      </c>
      <c r="O71" s="64"/>
      <c r="P71" s="70"/>
      <c r="Q71" s="110"/>
      <c r="R71" s="109"/>
      <c r="S71" s="109"/>
    </row>
    <row r="72" ht="34.9" customHeight="1" spans="1:14">
      <c r="A72" s="41"/>
      <c r="B72" s="41"/>
      <c r="C72" s="42"/>
      <c r="D72" s="30" t="s">
        <v>113</v>
      </c>
      <c r="E72" s="36" t="s">
        <v>139</v>
      </c>
      <c r="F72" s="42"/>
      <c r="G72" s="42"/>
      <c r="H72" s="35"/>
      <c r="I72" s="103" t="s">
        <v>25</v>
      </c>
      <c r="J72" s="35">
        <v>7000000</v>
      </c>
      <c r="K72" s="93"/>
      <c r="L72" s="66">
        <f t="shared" si="6"/>
        <v>7000000</v>
      </c>
      <c r="M72" s="71" t="s">
        <v>111</v>
      </c>
      <c r="N72" s="97" t="s">
        <v>114</v>
      </c>
    </row>
    <row r="73" s="4" customFormat="1" ht="34.9" customHeight="1" spans="1:19">
      <c r="A73" s="29"/>
      <c r="B73" s="29"/>
      <c r="C73" s="29"/>
      <c r="D73" s="30" t="s">
        <v>115</v>
      </c>
      <c r="E73" s="36" t="s">
        <v>140</v>
      </c>
      <c r="F73" s="29"/>
      <c r="G73" s="32"/>
      <c r="H73" s="35"/>
      <c r="I73" s="103" t="s">
        <v>25</v>
      </c>
      <c r="J73" s="35">
        <v>7000000</v>
      </c>
      <c r="K73" s="32"/>
      <c r="L73" s="66">
        <f t="shared" si="6"/>
        <v>7000000</v>
      </c>
      <c r="M73" s="71" t="s">
        <v>111</v>
      </c>
      <c r="N73" s="97" t="s">
        <v>114</v>
      </c>
      <c r="O73" s="64"/>
      <c r="P73" s="70"/>
      <c r="Q73" s="110"/>
      <c r="R73" s="109"/>
      <c r="S73" s="109"/>
    </row>
    <row r="74" s="4" customFormat="1" ht="34.9" customHeight="1" spans="1:19">
      <c r="A74" s="29"/>
      <c r="B74" s="29"/>
      <c r="C74" s="29"/>
      <c r="D74" s="30" t="s">
        <v>116</v>
      </c>
      <c r="E74" s="36" t="s">
        <v>141</v>
      </c>
      <c r="F74" s="29"/>
      <c r="G74" s="32"/>
      <c r="H74" s="35"/>
      <c r="I74" s="103" t="s">
        <v>25</v>
      </c>
      <c r="J74" s="35">
        <v>7000000</v>
      </c>
      <c r="K74" s="32"/>
      <c r="L74" s="66">
        <f t="shared" si="6"/>
        <v>7000000</v>
      </c>
      <c r="M74" s="71" t="s">
        <v>111</v>
      </c>
      <c r="N74" s="97" t="s">
        <v>114</v>
      </c>
      <c r="O74" s="64"/>
      <c r="P74" s="70"/>
      <c r="Q74" s="110"/>
      <c r="R74" s="109"/>
      <c r="S74" s="109"/>
    </row>
    <row r="75" s="4" customFormat="1" ht="34.9" customHeight="1" spans="1:19">
      <c r="A75" s="29"/>
      <c r="B75" s="29"/>
      <c r="C75" s="29"/>
      <c r="D75" s="30" t="s">
        <v>117</v>
      </c>
      <c r="E75" s="36" t="s">
        <v>142</v>
      </c>
      <c r="F75" s="29"/>
      <c r="G75" s="32"/>
      <c r="H75" s="35"/>
      <c r="I75" s="103" t="s">
        <v>25</v>
      </c>
      <c r="J75" s="35">
        <v>7000000</v>
      </c>
      <c r="K75" s="32"/>
      <c r="L75" s="66">
        <f t="shared" si="6"/>
        <v>7000000</v>
      </c>
      <c r="M75" s="71" t="s">
        <v>111</v>
      </c>
      <c r="N75" s="97" t="s">
        <v>114</v>
      </c>
      <c r="O75" s="64"/>
      <c r="P75" s="70"/>
      <c r="Q75" s="110"/>
      <c r="R75" s="109"/>
      <c r="S75" s="109"/>
    </row>
    <row r="76" s="4" customFormat="1" ht="34.9" customHeight="1" spans="1:19">
      <c r="A76" s="29"/>
      <c r="B76" s="29"/>
      <c r="C76" s="29"/>
      <c r="D76" s="30" t="s">
        <v>118</v>
      </c>
      <c r="E76" s="36" t="s">
        <v>143</v>
      </c>
      <c r="F76" s="29"/>
      <c r="G76" s="32"/>
      <c r="H76" s="35"/>
      <c r="I76" s="103" t="s">
        <v>25</v>
      </c>
      <c r="J76" s="35">
        <v>7000000</v>
      </c>
      <c r="K76" s="32"/>
      <c r="L76" s="66">
        <f t="shared" si="6"/>
        <v>7000000</v>
      </c>
      <c r="M76" s="71" t="s">
        <v>111</v>
      </c>
      <c r="N76" s="97" t="s">
        <v>114</v>
      </c>
      <c r="O76" s="64"/>
      <c r="P76" s="70"/>
      <c r="Q76" s="110"/>
      <c r="R76" s="109"/>
      <c r="S76" s="109"/>
    </row>
    <row r="77" s="4" customFormat="1" ht="34.9" customHeight="1" spans="1:19">
      <c r="A77" s="29"/>
      <c r="B77" s="29"/>
      <c r="C77" s="29"/>
      <c r="D77" s="30" t="s">
        <v>119</v>
      </c>
      <c r="E77" s="36" t="s">
        <v>144</v>
      </c>
      <c r="F77" s="29"/>
      <c r="G77" s="32"/>
      <c r="H77" s="35"/>
      <c r="I77" s="103" t="s">
        <v>25</v>
      </c>
      <c r="J77" s="35">
        <v>7000000</v>
      </c>
      <c r="K77" s="32"/>
      <c r="L77" s="66">
        <f t="shared" si="6"/>
        <v>7000000</v>
      </c>
      <c r="M77" s="71" t="s">
        <v>111</v>
      </c>
      <c r="N77" s="97" t="s">
        <v>114</v>
      </c>
      <c r="O77" s="64"/>
      <c r="P77" s="70"/>
      <c r="Q77" s="110"/>
      <c r="R77" s="109"/>
      <c r="S77" s="109"/>
    </row>
    <row r="78" s="4" customFormat="1" ht="34.9" customHeight="1" spans="1:19">
      <c r="A78" s="29"/>
      <c r="B78" s="29"/>
      <c r="C78" s="29"/>
      <c r="D78" s="30" t="s">
        <v>120</v>
      </c>
      <c r="E78" s="36" t="s">
        <v>145</v>
      </c>
      <c r="F78" s="29"/>
      <c r="G78" s="32"/>
      <c r="H78" s="35"/>
      <c r="I78" s="103" t="s">
        <v>25</v>
      </c>
      <c r="J78" s="35">
        <v>7000000</v>
      </c>
      <c r="K78" s="32"/>
      <c r="L78" s="66">
        <f t="shared" si="6"/>
        <v>7000000</v>
      </c>
      <c r="M78" s="71" t="s">
        <v>111</v>
      </c>
      <c r="N78" s="97" t="s">
        <v>114</v>
      </c>
      <c r="O78" s="64"/>
      <c r="P78" s="70"/>
      <c r="Q78" s="110"/>
      <c r="R78" s="109"/>
      <c r="S78" s="109"/>
    </row>
    <row r="79" s="4" customFormat="1" ht="34.9" customHeight="1" spans="1:19">
      <c r="A79" s="29"/>
      <c r="B79" s="29"/>
      <c r="C79" s="29"/>
      <c r="D79" s="30" t="s">
        <v>121</v>
      </c>
      <c r="E79" s="36" t="s">
        <v>146</v>
      </c>
      <c r="F79" s="29"/>
      <c r="G79" s="32"/>
      <c r="H79" s="35"/>
      <c r="I79" s="103" t="s">
        <v>25</v>
      </c>
      <c r="J79" s="35">
        <v>7000000</v>
      </c>
      <c r="K79" s="32"/>
      <c r="L79" s="66">
        <f t="shared" si="6"/>
        <v>7000000</v>
      </c>
      <c r="M79" s="71" t="s">
        <v>111</v>
      </c>
      <c r="N79" s="97" t="s">
        <v>114</v>
      </c>
      <c r="O79" s="64"/>
      <c r="P79" s="70"/>
      <c r="Q79" s="110"/>
      <c r="R79" s="109"/>
      <c r="S79" s="109"/>
    </row>
    <row r="80" s="4" customFormat="1" ht="34.9" customHeight="1" spans="1:19">
      <c r="A80" s="29"/>
      <c r="B80" s="29"/>
      <c r="C80" s="29"/>
      <c r="D80" s="30" t="s">
        <v>147</v>
      </c>
      <c r="E80" s="36" t="s">
        <v>148</v>
      </c>
      <c r="F80" s="29"/>
      <c r="G80" s="32"/>
      <c r="H80" s="33"/>
      <c r="I80" s="32" t="s">
        <v>25</v>
      </c>
      <c r="J80" s="35">
        <v>23000000</v>
      </c>
      <c r="K80" s="32" t="s">
        <v>25</v>
      </c>
      <c r="L80" s="66">
        <f t="shared" si="6"/>
        <v>23000000</v>
      </c>
      <c r="M80" s="71" t="s">
        <v>111</v>
      </c>
      <c r="N80" s="32" t="s">
        <v>108</v>
      </c>
      <c r="O80" s="64"/>
      <c r="P80" s="70"/>
      <c r="Q80" s="110"/>
      <c r="R80" s="109"/>
      <c r="S80" s="109"/>
    </row>
    <row r="81" s="5" customFormat="1" ht="46.9" customHeight="1" spans="1:26">
      <c r="A81" s="39"/>
      <c r="B81" s="39"/>
      <c r="C81" s="39"/>
      <c r="D81" s="25" t="s">
        <v>149</v>
      </c>
      <c r="E81" s="24" t="s">
        <v>100</v>
      </c>
      <c r="F81" s="26"/>
      <c r="G81" s="27"/>
      <c r="H81" s="28">
        <v>42612000</v>
      </c>
      <c r="I81" s="72"/>
      <c r="J81" s="122">
        <v>90800000</v>
      </c>
      <c r="K81" s="72" t="str">
        <f t="shared" ref="K81" si="7">K82</f>
        <v>1 x keg</v>
      </c>
      <c r="L81" s="40" t="e">
        <f>L82+#REF!</f>
        <v>#REF!</v>
      </c>
      <c r="M81" s="27" t="s">
        <v>106</v>
      </c>
      <c r="N81" s="27" t="s">
        <v>150</v>
      </c>
      <c r="O81" s="76"/>
      <c r="P81" s="77"/>
      <c r="Q81" s="107"/>
      <c r="R81" s="113"/>
      <c r="S81" s="113"/>
      <c r="T81" s="7"/>
      <c r="U81" s="7"/>
      <c r="V81" s="7"/>
      <c r="W81" s="7"/>
      <c r="X81" s="7"/>
      <c r="Y81" s="7"/>
      <c r="Z81" s="7"/>
    </row>
    <row r="82" s="4" customFormat="1" ht="34.9" customHeight="1" spans="1:19">
      <c r="A82" s="29"/>
      <c r="B82" s="29"/>
      <c r="C82" s="29"/>
      <c r="D82" s="30" t="s">
        <v>151</v>
      </c>
      <c r="E82" s="36" t="s">
        <v>152</v>
      </c>
      <c r="F82" s="29"/>
      <c r="G82" s="32" t="s">
        <v>55</v>
      </c>
      <c r="H82" s="33">
        <f>H81</f>
        <v>42612000</v>
      </c>
      <c r="I82" s="32" t="s">
        <v>55</v>
      </c>
      <c r="J82" s="35">
        <v>58130000</v>
      </c>
      <c r="K82" s="32" t="s">
        <v>55</v>
      </c>
      <c r="L82" s="66">
        <f t="shared" si="1"/>
        <v>100742000</v>
      </c>
      <c r="M82" s="32" t="s">
        <v>106</v>
      </c>
      <c r="N82" s="32" t="s">
        <v>27</v>
      </c>
      <c r="O82" s="64"/>
      <c r="P82" s="70"/>
      <c r="Q82" s="110"/>
      <c r="R82" s="109"/>
      <c r="S82" s="109"/>
    </row>
    <row r="83" s="5" customFormat="1" ht="49.9" customHeight="1" spans="1:38">
      <c r="A83" s="39"/>
      <c r="B83" s="39"/>
      <c r="C83" s="39"/>
      <c r="D83" s="25" t="s">
        <v>153</v>
      </c>
      <c r="E83" s="25" t="s">
        <v>154</v>
      </c>
      <c r="F83" s="26"/>
      <c r="G83" s="27"/>
      <c r="H83" s="28">
        <f>H84</f>
        <v>24640000</v>
      </c>
      <c r="I83" s="72"/>
      <c r="J83" s="28">
        <v>28640000</v>
      </c>
      <c r="K83" s="72"/>
      <c r="L83" s="40">
        <f t="shared" ref="L83" si="8">L84</f>
        <v>53280000</v>
      </c>
      <c r="M83" s="27"/>
      <c r="N83" s="27"/>
      <c r="O83" s="76"/>
      <c r="P83" s="77"/>
      <c r="Q83" s="107"/>
      <c r="R83" s="113"/>
      <c r="S83" s="113"/>
      <c r="T83" s="7"/>
      <c r="U83" s="7"/>
      <c r="V83" s="7"/>
      <c r="W83" s="7"/>
      <c r="X83" s="7"/>
      <c r="Y83" s="7"/>
      <c r="Z83" s="7"/>
      <c r="AA83" s="7"/>
      <c r="AB83" s="7"/>
      <c r="AC83" s="7"/>
      <c r="AD83" s="7"/>
      <c r="AE83" s="7"/>
      <c r="AF83" s="7"/>
      <c r="AG83" s="7"/>
      <c r="AH83" s="7"/>
      <c r="AI83" s="7"/>
      <c r="AJ83" s="7"/>
      <c r="AK83" s="7"/>
      <c r="AL83" s="7"/>
    </row>
    <row r="84" s="4" customFormat="1" ht="43.15" customHeight="1" spans="1:38">
      <c r="A84" s="29"/>
      <c r="B84" s="29"/>
      <c r="C84" s="29"/>
      <c r="D84" s="30" t="s">
        <v>155</v>
      </c>
      <c r="E84" s="52" t="s">
        <v>156</v>
      </c>
      <c r="F84" s="29"/>
      <c r="G84" s="32" t="s">
        <v>25</v>
      </c>
      <c r="H84" s="33">
        <v>24640000</v>
      </c>
      <c r="I84" s="32" t="s">
        <v>25</v>
      </c>
      <c r="J84" s="35">
        <v>28640000</v>
      </c>
      <c r="K84" s="32" t="s">
        <v>25</v>
      </c>
      <c r="L84" s="66">
        <f t="shared" si="1"/>
        <v>53280000</v>
      </c>
      <c r="M84" s="32" t="s">
        <v>129</v>
      </c>
      <c r="N84" s="32" t="s">
        <v>27</v>
      </c>
      <c r="O84" s="76"/>
      <c r="P84" s="57"/>
      <c r="Q84" s="105"/>
      <c r="R84" s="113"/>
      <c r="S84" s="113"/>
      <c r="T84" s="7"/>
      <c r="U84" s="7"/>
      <c r="V84" s="7"/>
      <c r="W84" s="7"/>
      <c r="X84" s="7"/>
      <c r="Y84" s="7"/>
      <c r="Z84" s="7"/>
      <c r="AA84" s="7"/>
      <c r="AB84" s="7"/>
      <c r="AC84" s="7"/>
      <c r="AD84" s="7"/>
      <c r="AE84" s="7"/>
      <c r="AF84" s="7"/>
      <c r="AG84" s="7"/>
      <c r="AH84" s="7"/>
      <c r="AI84" s="7"/>
      <c r="AJ84" s="7"/>
      <c r="AK84" s="7"/>
      <c r="AL84" s="7"/>
    </row>
    <row r="85" s="5" customFormat="1" ht="47.45" customHeight="1" spans="1:38">
      <c r="A85" s="39"/>
      <c r="B85" s="39"/>
      <c r="C85" s="39"/>
      <c r="D85" s="24" t="s">
        <v>157</v>
      </c>
      <c r="E85" s="24" t="s">
        <v>158</v>
      </c>
      <c r="F85" s="26"/>
      <c r="G85" s="27"/>
      <c r="H85" s="28">
        <f>H86+H87+H88+H89+H90+H99+H109+H110</f>
        <v>1026476500</v>
      </c>
      <c r="I85" s="72">
        <f>SUM(I86:I99)</f>
        <v>0</v>
      </c>
      <c r="J85" s="28">
        <f>J86+J87+J88+J89+J90+J99+J109+J110</f>
        <v>2493823500</v>
      </c>
      <c r="K85" s="72">
        <f>SUM(K86:K99)</f>
        <v>0</v>
      </c>
      <c r="L85" s="40">
        <f>SUM(L86:L99)</f>
        <v>5292521500</v>
      </c>
      <c r="M85" s="27"/>
      <c r="N85" s="27"/>
      <c r="O85" s="76"/>
      <c r="P85" s="77"/>
      <c r="Q85" s="107"/>
      <c r="R85" s="113"/>
      <c r="S85" s="113"/>
      <c r="T85" s="7"/>
      <c r="U85" s="7"/>
      <c r="V85" s="7"/>
      <c r="W85" s="7"/>
      <c r="X85" s="7"/>
      <c r="Y85" s="7"/>
      <c r="Z85" s="7"/>
      <c r="AA85" s="7"/>
      <c r="AB85" s="7"/>
      <c r="AC85" s="7"/>
      <c r="AD85" s="7"/>
      <c r="AE85" s="7"/>
      <c r="AF85" s="7"/>
      <c r="AG85" s="7"/>
      <c r="AH85" s="7"/>
      <c r="AI85" s="7"/>
      <c r="AJ85" s="7"/>
      <c r="AK85" s="7"/>
      <c r="AL85" s="7"/>
    </row>
    <row r="86" s="4" customFormat="1" ht="37.15" customHeight="1" spans="1:38">
      <c r="A86" s="29"/>
      <c r="B86" s="29"/>
      <c r="C86" s="29"/>
      <c r="D86" s="30" t="s">
        <v>159</v>
      </c>
      <c r="E86" s="43" t="s">
        <v>160</v>
      </c>
      <c r="F86" s="29"/>
      <c r="G86" s="32"/>
      <c r="H86" s="33">
        <v>15422500</v>
      </c>
      <c r="I86" s="32"/>
      <c r="J86" s="35">
        <v>22000000</v>
      </c>
      <c r="K86" s="32"/>
      <c r="L86" s="66">
        <f t="shared" ref="L86:L172" si="9">SUM(H86:K86)</f>
        <v>37422500</v>
      </c>
      <c r="M86" s="71" t="s">
        <v>161</v>
      </c>
      <c r="N86" s="32" t="s">
        <v>27</v>
      </c>
      <c r="O86" s="76"/>
      <c r="P86" s="123"/>
      <c r="Q86" s="105"/>
      <c r="R86" s="113"/>
      <c r="S86" s="113"/>
      <c r="T86" s="7"/>
      <c r="U86" s="7"/>
      <c r="V86" s="7"/>
      <c r="W86" s="7"/>
      <c r="X86" s="7"/>
      <c r="Y86" s="7"/>
      <c r="Z86" s="7"/>
      <c r="AA86" s="7"/>
      <c r="AB86" s="7"/>
      <c r="AC86" s="7"/>
      <c r="AD86" s="7"/>
      <c r="AE86" s="7"/>
      <c r="AF86" s="7"/>
      <c r="AG86" s="7"/>
      <c r="AH86" s="7"/>
      <c r="AI86" s="7"/>
      <c r="AJ86" s="7"/>
      <c r="AK86" s="7"/>
      <c r="AL86" s="7"/>
    </row>
    <row r="87" s="4" customFormat="1" ht="34.9" customHeight="1" spans="1:38">
      <c r="A87" s="29"/>
      <c r="B87" s="29"/>
      <c r="C87" s="29"/>
      <c r="D87" s="30" t="s">
        <v>162</v>
      </c>
      <c r="E87" s="43" t="s">
        <v>163</v>
      </c>
      <c r="F87" s="29"/>
      <c r="G87" s="32" t="s">
        <v>55</v>
      </c>
      <c r="H87" s="33">
        <v>17425000</v>
      </c>
      <c r="I87" s="32" t="s">
        <v>55</v>
      </c>
      <c r="J87" s="33">
        <v>25450000</v>
      </c>
      <c r="K87" s="32" t="s">
        <v>55</v>
      </c>
      <c r="L87" s="66">
        <f t="shared" si="9"/>
        <v>42875000</v>
      </c>
      <c r="M87" s="71" t="s">
        <v>106</v>
      </c>
      <c r="N87" s="32" t="s">
        <v>27</v>
      </c>
      <c r="O87" s="76"/>
      <c r="P87" s="124"/>
      <c r="Q87" s="107"/>
      <c r="R87" s="129"/>
      <c r="S87" s="130"/>
      <c r="T87" s="7"/>
      <c r="U87" s="7"/>
      <c r="V87" s="7"/>
      <c r="W87" s="7"/>
      <c r="X87" s="7"/>
      <c r="Y87" s="7"/>
      <c r="Z87" s="7"/>
      <c r="AA87" s="7"/>
      <c r="AB87" s="7"/>
      <c r="AC87" s="7"/>
      <c r="AD87" s="7"/>
      <c r="AE87" s="7"/>
      <c r="AF87" s="7"/>
      <c r="AG87" s="7"/>
      <c r="AH87" s="7"/>
      <c r="AI87" s="7"/>
      <c r="AJ87" s="7"/>
      <c r="AK87" s="7"/>
      <c r="AL87" s="7"/>
    </row>
    <row r="88" s="4" customFormat="1" ht="34.9" customHeight="1" spans="1:19">
      <c r="A88" s="29"/>
      <c r="B88" s="29"/>
      <c r="C88" s="29"/>
      <c r="D88" s="30" t="s">
        <v>164</v>
      </c>
      <c r="E88" s="43" t="s">
        <v>165</v>
      </c>
      <c r="F88" s="29"/>
      <c r="G88" s="32" t="s">
        <v>55</v>
      </c>
      <c r="H88" s="33">
        <v>17850000</v>
      </c>
      <c r="I88" s="32" t="s">
        <v>55</v>
      </c>
      <c r="J88" s="33">
        <v>22000000</v>
      </c>
      <c r="K88" s="32" t="s">
        <v>55</v>
      </c>
      <c r="L88" s="66">
        <f t="shared" si="9"/>
        <v>39850000</v>
      </c>
      <c r="M88" s="71" t="s">
        <v>106</v>
      </c>
      <c r="N88" s="32" t="s">
        <v>27</v>
      </c>
      <c r="O88" s="64"/>
      <c r="P88" s="99"/>
      <c r="Q88" s="105"/>
      <c r="R88" s="131"/>
      <c r="S88" s="132"/>
    </row>
    <row r="89" s="4" customFormat="1" ht="34.9" customHeight="1" spans="1:19">
      <c r="A89" s="29"/>
      <c r="B89" s="29"/>
      <c r="C89" s="29"/>
      <c r="D89" s="30" t="s">
        <v>166</v>
      </c>
      <c r="E89" s="43" t="s">
        <v>167</v>
      </c>
      <c r="F89" s="29"/>
      <c r="G89" s="32" t="s">
        <v>55</v>
      </c>
      <c r="H89" s="33">
        <v>34750000</v>
      </c>
      <c r="I89" s="32" t="s">
        <v>55</v>
      </c>
      <c r="J89" s="33">
        <v>25000000</v>
      </c>
      <c r="K89" s="32" t="s">
        <v>55</v>
      </c>
      <c r="L89" s="66">
        <f t="shared" si="9"/>
        <v>59750000</v>
      </c>
      <c r="M89" s="71" t="s">
        <v>106</v>
      </c>
      <c r="N89" s="32" t="s">
        <v>27</v>
      </c>
      <c r="O89" s="64"/>
      <c r="P89" s="70"/>
      <c r="Q89" s="110"/>
      <c r="R89" s="131"/>
      <c r="S89" s="132"/>
    </row>
    <row r="90" s="4" customFormat="1" ht="45.6" customHeight="1" spans="1:19">
      <c r="A90" s="29"/>
      <c r="B90" s="29"/>
      <c r="C90" s="29"/>
      <c r="D90" s="30" t="s">
        <v>168</v>
      </c>
      <c r="E90" s="43" t="s">
        <v>169</v>
      </c>
      <c r="F90" s="29"/>
      <c r="G90" s="32" t="s">
        <v>25</v>
      </c>
      <c r="H90" s="33">
        <v>905860000</v>
      </c>
      <c r="I90" s="32" t="s">
        <v>25</v>
      </c>
      <c r="J90" s="55">
        <f>SUM(J91:J98)</f>
        <v>2003532000</v>
      </c>
      <c r="K90" s="32" t="s">
        <v>25</v>
      </c>
      <c r="L90" s="66">
        <f t="shared" si="9"/>
        <v>2909392000</v>
      </c>
      <c r="M90" s="71" t="s">
        <v>63</v>
      </c>
      <c r="N90" s="32" t="s">
        <v>27</v>
      </c>
      <c r="O90" s="125"/>
      <c r="P90" s="70"/>
      <c r="Q90" s="110"/>
      <c r="R90" s="131"/>
      <c r="S90" s="132"/>
    </row>
    <row r="91" s="4" customFormat="1" ht="34.9" customHeight="1" spans="1:19">
      <c r="A91" s="29"/>
      <c r="B91" s="29"/>
      <c r="C91" s="29"/>
      <c r="D91" s="30" t="s">
        <v>113</v>
      </c>
      <c r="E91" s="115" t="s">
        <v>170</v>
      </c>
      <c r="F91" s="29"/>
      <c r="G91" s="32" t="s">
        <v>25</v>
      </c>
      <c r="H91" s="33"/>
      <c r="I91" s="32" t="s">
        <v>25</v>
      </c>
      <c r="J91" s="33">
        <v>348400000</v>
      </c>
      <c r="K91" s="32" t="s">
        <v>25</v>
      </c>
      <c r="L91" s="66">
        <f>J91</f>
        <v>348400000</v>
      </c>
      <c r="M91" s="71" t="s">
        <v>126</v>
      </c>
      <c r="N91" s="32" t="s">
        <v>112</v>
      </c>
      <c r="O91" s="125"/>
      <c r="P91" s="70"/>
      <c r="Q91" s="110"/>
      <c r="R91" s="131"/>
      <c r="S91" s="132"/>
    </row>
    <row r="92" s="4" customFormat="1" ht="34.9" customHeight="1" spans="1:19">
      <c r="A92" s="29"/>
      <c r="B92" s="29"/>
      <c r="C92" s="29"/>
      <c r="D92" s="30" t="s">
        <v>115</v>
      </c>
      <c r="E92" s="115" t="s">
        <v>171</v>
      </c>
      <c r="F92" s="29"/>
      <c r="G92" s="32" t="s">
        <v>25</v>
      </c>
      <c r="H92" s="33"/>
      <c r="I92" s="32" t="s">
        <v>25</v>
      </c>
      <c r="J92" s="33">
        <v>174200000</v>
      </c>
      <c r="K92" s="32" t="s">
        <v>25</v>
      </c>
      <c r="L92" s="66">
        <f t="shared" ref="L92:L98" si="10">J92</f>
        <v>174200000</v>
      </c>
      <c r="M92" s="71" t="s">
        <v>126</v>
      </c>
      <c r="N92" s="32" t="s">
        <v>112</v>
      </c>
      <c r="O92" s="125"/>
      <c r="P92" s="70"/>
      <c r="Q92" s="110"/>
      <c r="R92" s="131"/>
      <c r="S92" s="132"/>
    </row>
    <row r="93" s="4" customFormat="1" ht="34.9" customHeight="1" spans="1:19">
      <c r="A93" s="29"/>
      <c r="B93" s="29"/>
      <c r="C93" s="29"/>
      <c r="D93" s="30" t="s">
        <v>116</v>
      </c>
      <c r="E93" s="115" t="s">
        <v>172</v>
      </c>
      <c r="F93" s="29"/>
      <c r="G93" s="32" t="s">
        <v>25</v>
      </c>
      <c r="H93" s="33"/>
      <c r="I93" s="32" t="s">
        <v>25</v>
      </c>
      <c r="J93" s="33">
        <v>278720000</v>
      </c>
      <c r="K93" s="32" t="s">
        <v>25</v>
      </c>
      <c r="L93" s="66">
        <f t="shared" si="10"/>
        <v>278720000</v>
      </c>
      <c r="M93" s="71" t="s">
        <v>126</v>
      </c>
      <c r="N93" s="32" t="s">
        <v>112</v>
      </c>
      <c r="O93" s="125"/>
      <c r="P93" s="70"/>
      <c r="Q93" s="110"/>
      <c r="R93" s="131"/>
      <c r="S93" s="132"/>
    </row>
    <row r="94" s="4" customFormat="1" ht="34.9" customHeight="1" spans="1:19">
      <c r="A94" s="29"/>
      <c r="B94" s="29"/>
      <c r="C94" s="29"/>
      <c r="D94" s="30" t="s">
        <v>117</v>
      </c>
      <c r="E94" s="115" t="s">
        <v>173</v>
      </c>
      <c r="F94" s="29"/>
      <c r="G94" s="32" t="s">
        <v>25</v>
      </c>
      <c r="H94" s="33"/>
      <c r="I94" s="32" t="s">
        <v>25</v>
      </c>
      <c r="J94" s="33">
        <v>156980000</v>
      </c>
      <c r="K94" s="32" t="s">
        <v>25</v>
      </c>
      <c r="L94" s="66">
        <f t="shared" si="10"/>
        <v>156980000</v>
      </c>
      <c r="M94" s="71" t="s">
        <v>126</v>
      </c>
      <c r="N94" s="32" t="s">
        <v>112</v>
      </c>
      <c r="O94" s="125"/>
      <c r="P94" s="70"/>
      <c r="Q94" s="110"/>
      <c r="R94" s="131"/>
      <c r="S94" s="132"/>
    </row>
    <row r="95" s="4" customFormat="1" ht="34.9" customHeight="1" spans="1:19">
      <c r="A95" s="29"/>
      <c r="B95" s="29"/>
      <c r="C95" s="29"/>
      <c r="D95" s="30" t="s">
        <v>118</v>
      </c>
      <c r="E95" s="115" t="s">
        <v>174</v>
      </c>
      <c r="F95" s="29"/>
      <c r="G95" s="32" t="s">
        <v>25</v>
      </c>
      <c r="H95" s="33"/>
      <c r="I95" s="32" t="s">
        <v>25</v>
      </c>
      <c r="J95" s="33">
        <v>104552000</v>
      </c>
      <c r="K95" s="32" t="s">
        <v>25</v>
      </c>
      <c r="L95" s="66">
        <f t="shared" si="10"/>
        <v>104552000</v>
      </c>
      <c r="M95" s="71" t="s">
        <v>126</v>
      </c>
      <c r="N95" s="32" t="s">
        <v>112</v>
      </c>
      <c r="O95" s="125"/>
      <c r="P95" s="70"/>
      <c r="Q95" s="110"/>
      <c r="R95" s="131"/>
      <c r="S95" s="132"/>
    </row>
    <row r="96" s="4" customFormat="1" ht="34.9" customHeight="1" spans="1:19">
      <c r="A96" s="29"/>
      <c r="B96" s="29"/>
      <c r="C96" s="29"/>
      <c r="D96" s="30" t="s">
        <v>119</v>
      </c>
      <c r="E96" s="115" t="s">
        <v>175</v>
      </c>
      <c r="F96" s="29"/>
      <c r="G96" s="32" t="s">
        <v>25</v>
      </c>
      <c r="H96" s="33"/>
      <c r="I96" s="32" t="s">
        <v>25</v>
      </c>
      <c r="J96" s="33">
        <v>418080000</v>
      </c>
      <c r="K96" s="32" t="s">
        <v>25</v>
      </c>
      <c r="L96" s="66">
        <f t="shared" si="10"/>
        <v>418080000</v>
      </c>
      <c r="M96" s="71" t="s">
        <v>126</v>
      </c>
      <c r="N96" s="32" t="s">
        <v>112</v>
      </c>
      <c r="O96" s="125"/>
      <c r="P96" s="70"/>
      <c r="Q96" s="110"/>
      <c r="R96" s="131"/>
      <c r="S96" s="132"/>
    </row>
    <row r="97" s="4" customFormat="1" ht="34.9" customHeight="1" spans="1:19">
      <c r="A97" s="29"/>
      <c r="B97" s="29"/>
      <c r="C97" s="29"/>
      <c r="D97" s="30" t="s">
        <v>120</v>
      </c>
      <c r="E97" s="115" t="s">
        <v>176</v>
      </c>
      <c r="F97" s="29"/>
      <c r="G97" s="32" t="s">
        <v>25</v>
      </c>
      <c r="H97" s="33"/>
      <c r="I97" s="32" t="s">
        <v>25</v>
      </c>
      <c r="J97" s="33">
        <v>261300000</v>
      </c>
      <c r="K97" s="32" t="s">
        <v>25</v>
      </c>
      <c r="L97" s="66">
        <f t="shared" si="10"/>
        <v>261300000</v>
      </c>
      <c r="M97" s="71" t="s">
        <v>126</v>
      </c>
      <c r="N97" s="32" t="s">
        <v>112</v>
      </c>
      <c r="O97" s="125"/>
      <c r="P97" s="70"/>
      <c r="Q97" s="110"/>
      <c r="R97" s="131"/>
      <c r="S97" s="132"/>
    </row>
    <row r="98" s="4" customFormat="1" ht="34.9" customHeight="1" spans="1:19">
      <c r="A98" s="29"/>
      <c r="B98" s="29"/>
      <c r="C98" s="29"/>
      <c r="D98" s="30" t="s">
        <v>121</v>
      </c>
      <c r="E98" s="115" t="s">
        <v>177</v>
      </c>
      <c r="F98" s="29"/>
      <c r="G98" s="32" t="s">
        <v>25</v>
      </c>
      <c r="H98" s="33"/>
      <c r="I98" s="32" t="s">
        <v>25</v>
      </c>
      <c r="J98" s="33">
        <v>261300000</v>
      </c>
      <c r="K98" s="32" t="s">
        <v>25</v>
      </c>
      <c r="L98" s="66">
        <f t="shared" si="10"/>
        <v>261300000</v>
      </c>
      <c r="M98" s="71" t="s">
        <v>126</v>
      </c>
      <c r="N98" s="32" t="s">
        <v>112</v>
      </c>
      <c r="O98" s="125"/>
      <c r="P98" s="70"/>
      <c r="Q98" s="110"/>
      <c r="R98" s="131"/>
      <c r="S98" s="132"/>
    </row>
    <row r="99" s="4" customFormat="1" ht="58.9" customHeight="1" spans="1:43">
      <c r="A99" s="29"/>
      <c r="B99" s="29"/>
      <c r="C99" s="29"/>
      <c r="D99" s="30" t="s">
        <v>178</v>
      </c>
      <c r="E99" s="43" t="s">
        <v>179</v>
      </c>
      <c r="F99" s="29"/>
      <c r="G99" s="32" t="s">
        <v>25</v>
      </c>
      <c r="H99" s="116">
        <v>35169000</v>
      </c>
      <c r="I99" s="32" t="s">
        <v>25</v>
      </c>
      <c r="J99" s="116">
        <f>SUM(J100:J108)</f>
        <v>330729000</v>
      </c>
      <c r="K99" s="32" t="s">
        <v>25</v>
      </c>
      <c r="L99" s="116">
        <f>SUM(L100:L108)</f>
        <v>199700000</v>
      </c>
      <c r="M99" s="71" t="s">
        <v>161</v>
      </c>
      <c r="N99" s="32" t="s">
        <v>27</v>
      </c>
      <c r="O99" s="64"/>
      <c r="P99" s="57"/>
      <c r="Q99" s="105"/>
      <c r="R99" s="129"/>
      <c r="S99" s="133"/>
      <c r="T99" s="7"/>
      <c r="U99" s="7"/>
      <c r="V99" s="7"/>
      <c r="W99" s="7"/>
      <c r="X99" s="7"/>
      <c r="Y99" s="7"/>
      <c r="Z99" s="7"/>
      <c r="AA99" s="7"/>
      <c r="AB99" s="7"/>
      <c r="AC99" s="7"/>
      <c r="AD99" s="7"/>
      <c r="AE99" s="7"/>
      <c r="AF99" s="7"/>
      <c r="AG99" s="7"/>
      <c r="AH99" s="7"/>
      <c r="AI99" s="7"/>
      <c r="AJ99" s="7"/>
      <c r="AK99" s="7"/>
      <c r="AL99" s="7"/>
      <c r="AM99" s="7"/>
      <c r="AN99" s="7"/>
      <c r="AO99" s="7"/>
      <c r="AP99" s="7"/>
      <c r="AQ99" s="7"/>
    </row>
    <row r="100" s="4" customFormat="1" ht="34.9" customHeight="1" spans="1:43">
      <c r="A100" s="29"/>
      <c r="B100" s="29"/>
      <c r="C100" s="29"/>
      <c r="D100" s="117" t="s">
        <v>127</v>
      </c>
      <c r="E100" s="43" t="s">
        <v>179</v>
      </c>
      <c r="F100" s="29"/>
      <c r="G100" s="32" t="s">
        <v>25</v>
      </c>
      <c r="H100" s="33"/>
      <c r="I100" s="32" t="s">
        <v>25</v>
      </c>
      <c r="J100" s="35">
        <v>83975000</v>
      </c>
      <c r="K100" s="32"/>
      <c r="L100" s="35">
        <v>32500000</v>
      </c>
      <c r="M100" s="71"/>
      <c r="N100" s="32"/>
      <c r="O100" s="64"/>
      <c r="P100" s="57"/>
      <c r="Q100" s="105"/>
      <c r="R100" s="129"/>
      <c r="S100" s="133"/>
      <c r="T100" s="7"/>
      <c r="U100" s="7"/>
      <c r="V100" s="7"/>
      <c r="W100" s="7"/>
      <c r="X100" s="7"/>
      <c r="Y100" s="7"/>
      <c r="Z100" s="7"/>
      <c r="AA100" s="7"/>
      <c r="AB100" s="7"/>
      <c r="AC100" s="7"/>
      <c r="AD100" s="7"/>
      <c r="AE100" s="7"/>
      <c r="AF100" s="7"/>
      <c r="AG100" s="7"/>
      <c r="AH100" s="7"/>
      <c r="AI100" s="7"/>
      <c r="AJ100" s="7"/>
      <c r="AK100" s="7"/>
      <c r="AL100" s="7"/>
      <c r="AM100" s="7"/>
      <c r="AN100" s="7"/>
      <c r="AO100" s="7"/>
      <c r="AP100" s="7"/>
      <c r="AQ100" s="7"/>
    </row>
    <row r="101" s="4" customFormat="1" ht="34.9" customHeight="1" spans="1:43">
      <c r="A101" s="29"/>
      <c r="B101" s="29"/>
      <c r="C101" s="29"/>
      <c r="D101" s="117" t="s">
        <v>113</v>
      </c>
      <c r="E101" s="43" t="s">
        <v>179</v>
      </c>
      <c r="F101" s="29"/>
      <c r="G101" s="32" t="s">
        <v>25</v>
      </c>
      <c r="H101" s="33"/>
      <c r="I101" s="32" t="s">
        <v>25</v>
      </c>
      <c r="J101" s="33">
        <v>36260000</v>
      </c>
      <c r="K101" s="32"/>
      <c r="L101" s="35">
        <v>20900000</v>
      </c>
      <c r="M101" s="71"/>
      <c r="N101" s="32"/>
      <c r="O101" s="64"/>
      <c r="P101" s="57"/>
      <c r="Q101" s="105"/>
      <c r="R101" s="129"/>
      <c r="S101" s="133"/>
      <c r="T101" s="7"/>
      <c r="U101" s="7"/>
      <c r="V101" s="7"/>
      <c r="W101" s="7"/>
      <c r="X101" s="7"/>
      <c r="Y101" s="7"/>
      <c r="Z101" s="7"/>
      <c r="AA101" s="7"/>
      <c r="AB101" s="7"/>
      <c r="AC101" s="7"/>
      <c r="AD101" s="7"/>
      <c r="AE101" s="7"/>
      <c r="AF101" s="7"/>
      <c r="AG101" s="7"/>
      <c r="AH101" s="7"/>
      <c r="AI101" s="7"/>
      <c r="AJ101" s="7"/>
      <c r="AK101" s="7"/>
      <c r="AL101" s="7"/>
      <c r="AM101" s="7"/>
      <c r="AN101" s="7"/>
      <c r="AO101" s="7"/>
      <c r="AP101" s="7"/>
      <c r="AQ101" s="7"/>
    </row>
    <row r="102" s="4" customFormat="1" ht="34.9" customHeight="1" spans="1:43">
      <c r="A102" s="29"/>
      <c r="B102" s="29"/>
      <c r="C102" s="29"/>
      <c r="D102" s="117" t="s">
        <v>115</v>
      </c>
      <c r="E102" s="43" t="s">
        <v>179</v>
      </c>
      <c r="F102" s="29"/>
      <c r="G102" s="32" t="s">
        <v>25</v>
      </c>
      <c r="H102" s="33"/>
      <c r="I102" s="32" t="s">
        <v>25</v>
      </c>
      <c r="J102" s="33">
        <v>24794000</v>
      </c>
      <c r="K102" s="32"/>
      <c r="L102" s="35">
        <v>20900000</v>
      </c>
      <c r="M102" s="71"/>
      <c r="N102" s="32"/>
      <c r="O102" s="64"/>
      <c r="P102" s="57"/>
      <c r="Q102" s="105"/>
      <c r="R102" s="129"/>
      <c r="S102" s="133"/>
      <c r="T102" s="7"/>
      <c r="U102" s="7"/>
      <c r="V102" s="7"/>
      <c r="W102" s="7"/>
      <c r="X102" s="7"/>
      <c r="Y102" s="7"/>
      <c r="Z102" s="7"/>
      <c r="AA102" s="7"/>
      <c r="AB102" s="7"/>
      <c r="AC102" s="7"/>
      <c r="AD102" s="7"/>
      <c r="AE102" s="7"/>
      <c r="AF102" s="7"/>
      <c r="AG102" s="7"/>
      <c r="AH102" s="7"/>
      <c r="AI102" s="7"/>
      <c r="AJ102" s="7"/>
      <c r="AK102" s="7"/>
      <c r="AL102" s="7"/>
      <c r="AM102" s="7"/>
      <c r="AN102" s="7"/>
      <c r="AO102" s="7"/>
      <c r="AP102" s="7"/>
      <c r="AQ102" s="7"/>
    </row>
    <row r="103" s="4" customFormat="1" ht="34.9" customHeight="1" spans="1:43">
      <c r="A103" s="29"/>
      <c r="B103" s="29"/>
      <c r="C103" s="29"/>
      <c r="D103" s="117" t="s">
        <v>116</v>
      </c>
      <c r="E103" s="43" t="s">
        <v>179</v>
      </c>
      <c r="F103" s="29"/>
      <c r="G103" s="32" t="s">
        <v>25</v>
      </c>
      <c r="H103" s="33"/>
      <c r="I103" s="32" t="s">
        <v>25</v>
      </c>
      <c r="J103" s="33">
        <v>31700000</v>
      </c>
      <c r="K103" s="32"/>
      <c r="L103" s="35">
        <v>20900000</v>
      </c>
      <c r="M103" s="71"/>
      <c r="N103" s="32"/>
      <c r="O103" s="64"/>
      <c r="P103" s="57"/>
      <c r="Q103" s="105"/>
      <c r="R103" s="129"/>
      <c r="S103" s="133"/>
      <c r="T103" s="7"/>
      <c r="U103" s="7"/>
      <c r="V103" s="7"/>
      <c r="W103" s="7"/>
      <c r="X103" s="7"/>
      <c r="Y103" s="7"/>
      <c r="Z103" s="7"/>
      <c r="AA103" s="7"/>
      <c r="AB103" s="7"/>
      <c r="AC103" s="7"/>
      <c r="AD103" s="7"/>
      <c r="AE103" s="7"/>
      <c r="AF103" s="7"/>
      <c r="AG103" s="7"/>
      <c r="AH103" s="7"/>
      <c r="AI103" s="7"/>
      <c r="AJ103" s="7"/>
      <c r="AK103" s="7"/>
      <c r="AL103" s="7"/>
      <c r="AM103" s="7"/>
      <c r="AN103" s="7"/>
      <c r="AO103" s="7"/>
      <c r="AP103" s="7"/>
      <c r="AQ103" s="7"/>
    </row>
    <row r="104" s="4" customFormat="1" ht="34.9" customHeight="1" spans="1:43">
      <c r="A104" s="29"/>
      <c r="B104" s="29"/>
      <c r="C104" s="29"/>
      <c r="D104" s="117" t="s">
        <v>117</v>
      </c>
      <c r="E104" s="43" t="s">
        <v>179</v>
      </c>
      <c r="F104" s="29"/>
      <c r="G104" s="32" t="s">
        <v>25</v>
      </c>
      <c r="H104" s="33"/>
      <c r="I104" s="32" t="s">
        <v>25</v>
      </c>
      <c r="J104" s="33">
        <v>32900000</v>
      </c>
      <c r="K104" s="32"/>
      <c r="L104" s="35">
        <v>20900000</v>
      </c>
      <c r="M104" s="71"/>
      <c r="N104" s="32"/>
      <c r="O104" s="64"/>
      <c r="P104" s="57"/>
      <c r="Q104" s="105"/>
      <c r="R104" s="129"/>
      <c r="S104" s="133"/>
      <c r="T104" s="7"/>
      <c r="U104" s="7"/>
      <c r="V104" s="7"/>
      <c r="W104" s="7"/>
      <c r="X104" s="7"/>
      <c r="Y104" s="7"/>
      <c r="Z104" s="7"/>
      <c r="AA104" s="7"/>
      <c r="AB104" s="7"/>
      <c r="AC104" s="7"/>
      <c r="AD104" s="7"/>
      <c r="AE104" s="7"/>
      <c r="AF104" s="7"/>
      <c r="AG104" s="7"/>
      <c r="AH104" s="7"/>
      <c r="AI104" s="7"/>
      <c r="AJ104" s="7"/>
      <c r="AK104" s="7"/>
      <c r="AL104" s="7"/>
      <c r="AM104" s="7"/>
      <c r="AN104" s="7"/>
      <c r="AO104" s="7"/>
      <c r="AP104" s="7"/>
      <c r="AQ104" s="7"/>
    </row>
    <row r="105" s="4" customFormat="1" ht="34.9" customHeight="1" spans="1:43">
      <c r="A105" s="29"/>
      <c r="B105" s="29"/>
      <c r="C105" s="29"/>
      <c r="D105" s="117" t="s">
        <v>118</v>
      </c>
      <c r="E105" s="43" t="s">
        <v>179</v>
      </c>
      <c r="F105" s="29"/>
      <c r="G105" s="32" t="s">
        <v>25</v>
      </c>
      <c r="H105" s="33"/>
      <c r="I105" s="32" t="s">
        <v>25</v>
      </c>
      <c r="J105" s="33">
        <v>28060000</v>
      </c>
      <c r="K105" s="32"/>
      <c r="L105" s="35">
        <v>20900000</v>
      </c>
      <c r="M105" s="71"/>
      <c r="N105" s="32"/>
      <c r="O105" s="64"/>
      <c r="P105" s="57"/>
      <c r="Q105" s="105"/>
      <c r="R105" s="129"/>
      <c r="S105" s="133"/>
      <c r="T105" s="7"/>
      <c r="U105" s="7"/>
      <c r="V105" s="7"/>
      <c r="W105" s="7"/>
      <c r="X105" s="7"/>
      <c r="Y105" s="7"/>
      <c r="Z105" s="7"/>
      <c r="AA105" s="7"/>
      <c r="AB105" s="7"/>
      <c r="AC105" s="7"/>
      <c r="AD105" s="7"/>
      <c r="AE105" s="7"/>
      <c r="AF105" s="7"/>
      <c r="AG105" s="7"/>
      <c r="AH105" s="7"/>
      <c r="AI105" s="7"/>
      <c r="AJ105" s="7"/>
      <c r="AK105" s="7"/>
      <c r="AL105" s="7"/>
      <c r="AM105" s="7"/>
      <c r="AN105" s="7"/>
      <c r="AO105" s="7"/>
      <c r="AP105" s="7"/>
      <c r="AQ105" s="7"/>
    </row>
    <row r="106" s="4" customFormat="1" ht="34.9" customHeight="1" spans="1:43">
      <c r="A106" s="29"/>
      <c r="B106" s="29"/>
      <c r="C106" s="29"/>
      <c r="D106" s="117" t="s">
        <v>119</v>
      </c>
      <c r="E106" s="43" t="s">
        <v>179</v>
      </c>
      <c r="F106" s="29"/>
      <c r="G106" s="32" t="s">
        <v>25</v>
      </c>
      <c r="H106" s="33"/>
      <c r="I106" s="32" t="s">
        <v>25</v>
      </c>
      <c r="J106" s="33">
        <v>30800000</v>
      </c>
      <c r="K106" s="32"/>
      <c r="L106" s="35">
        <v>20900000</v>
      </c>
      <c r="M106" s="71"/>
      <c r="N106" s="32"/>
      <c r="O106" s="64"/>
      <c r="P106" s="57"/>
      <c r="Q106" s="105"/>
      <c r="R106" s="129"/>
      <c r="S106" s="133"/>
      <c r="T106" s="7"/>
      <c r="U106" s="7"/>
      <c r="V106" s="7"/>
      <c r="W106" s="7"/>
      <c r="X106" s="7"/>
      <c r="Y106" s="7"/>
      <c r="Z106" s="7"/>
      <c r="AA106" s="7"/>
      <c r="AB106" s="7"/>
      <c r="AC106" s="7"/>
      <c r="AD106" s="7"/>
      <c r="AE106" s="7"/>
      <c r="AF106" s="7"/>
      <c r="AG106" s="7"/>
      <c r="AH106" s="7"/>
      <c r="AI106" s="7"/>
      <c r="AJ106" s="7"/>
      <c r="AK106" s="7"/>
      <c r="AL106" s="7"/>
      <c r="AM106" s="7"/>
      <c r="AN106" s="7"/>
      <c r="AO106" s="7"/>
      <c r="AP106" s="7"/>
      <c r="AQ106" s="7"/>
    </row>
    <row r="107" s="4" customFormat="1" ht="34.9" customHeight="1" spans="1:43">
      <c r="A107" s="29"/>
      <c r="B107" s="29"/>
      <c r="C107" s="29"/>
      <c r="D107" s="117" t="s">
        <v>120</v>
      </c>
      <c r="E107" s="43" t="s">
        <v>179</v>
      </c>
      <c r="F107" s="29"/>
      <c r="G107" s="32" t="s">
        <v>25</v>
      </c>
      <c r="H107" s="33"/>
      <c r="I107" s="32" t="s">
        <v>25</v>
      </c>
      <c r="J107" s="33">
        <v>34840000</v>
      </c>
      <c r="K107" s="32"/>
      <c r="L107" s="35">
        <v>20900000</v>
      </c>
      <c r="M107" s="71"/>
      <c r="N107" s="32"/>
      <c r="O107" s="64"/>
      <c r="P107" s="57"/>
      <c r="Q107" s="105"/>
      <c r="R107" s="129"/>
      <c r="S107" s="133"/>
      <c r="T107" s="7"/>
      <c r="U107" s="7"/>
      <c r="V107" s="7"/>
      <c r="W107" s="7"/>
      <c r="X107" s="7"/>
      <c r="Y107" s="7"/>
      <c r="Z107" s="7"/>
      <c r="AA107" s="7"/>
      <c r="AB107" s="7"/>
      <c r="AC107" s="7"/>
      <c r="AD107" s="7"/>
      <c r="AE107" s="7"/>
      <c r="AF107" s="7"/>
      <c r="AG107" s="7"/>
      <c r="AH107" s="7"/>
      <c r="AI107" s="7"/>
      <c r="AJ107" s="7"/>
      <c r="AK107" s="7"/>
      <c r="AL107" s="7"/>
      <c r="AM107" s="7"/>
      <c r="AN107" s="7"/>
      <c r="AO107" s="7"/>
      <c r="AP107" s="7"/>
      <c r="AQ107" s="7"/>
    </row>
    <row r="108" s="4" customFormat="1" ht="34.9" customHeight="1" spans="1:43">
      <c r="A108" s="29"/>
      <c r="B108" s="29"/>
      <c r="C108" s="29"/>
      <c r="D108" s="117" t="s">
        <v>121</v>
      </c>
      <c r="E108" s="43" t="s">
        <v>179</v>
      </c>
      <c r="F108" s="29"/>
      <c r="G108" s="32" t="s">
        <v>25</v>
      </c>
      <c r="H108" s="33"/>
      <c r="I108" s="32" t="s">
        <v>25</v>
      </c>
      <c r="J108" s="33">
        <v>27400000</v>
      </c>
      <c r="K108" s="32"/>
      <c r="L108" s="35">
        <v>20900000</v>
      </c>
      <c r="M108" s="71"/>
      <c r="N108" s="32"/>
      <c r="O108" s="64"/>
      <c r="P108" s="57"/>
      <c r="Q108" s="105"/>
      <c r="R108" s="129"/>
      <c r="S108" s="133"/>
      <c r="T108" s="7"/>
      <c r="U108" s="7"/>
      <c r="V108" s="7"/>
      <c r="W108" s="7"/>
      <c r="X108" s="7"/>
      <c r="Y108" s="7"/>
      <c r="Z108" s="7"/>
      <c r="AA108" s="7"/>
      <c r="AB108" s="7"/>
      <c r="AC108" s="7"/>
      <c r="AD108" s="7"/>
      <c r="AE108" s="7"/>
      <c r="AF108" s="7"/>
      <c r="AG108" s="7"/>
      <c r="AH108" s="7"/>
      <c r="AI108" s="7"/>
      <c r="AJ108" s="7"/>
      <c r="AK108" s="7"/>
      <c r="AL108" s="7"/>
      <c r="AM108" s="7"/>
      <c r="AN108" s="7"/>
      <c r="AO108" s="7"/>
      <c r="AP108" s="7"/>
      <c r="AQ108" s="7"/>
    </row>
    <row r="109" s="4" customFormat="1" ht="34.9" customHeight="1" spans="1:43">
      <c r="A109" s="29"/>
      <c r="B109" s="29"/>
      <c r="C109" s="29"/>
      <c r="D109" s="30" t="s">
        <v>72</v>
      </c>
      <c r="E109" s="36" t="s">
        <v>180</v>
      </c>
      <c r="F109" s="29"/>
      <c r="G109" s="32" t="s">
        <v>55</v>
      </c>
      <c r="H109" s="33"/>
      <c r="I109" s="32" t="s">
        <v>55</v>
      </c>
      <c r="J109" s="35">
        <v>26000000</v>
      </c>
      <c r="K109" s="32"/>
      <c r="L109" s="66">
        <f>SUM(J109:K109)</f>
        <v>26000000</v>
      </c>
      <c r="M109" s="71" t="s">
        <v>181</v>
      </c>
      <c r="N109" s="32" t="s">
        <v>108</v>
      </c>
      <c r="O109" s="64"/>
      <c r="P109" s="57"/>
      <c r="Q109" s="105"/>
      <c r="R109" s="129"/>
      <c r="S109" s="130"/>
      <c r="T109" s="7"/>
      <c r="U109" s="7"/>
      <c r="V109" s="7"/>
      <c r="W109" s="7"/>
      <c r="X109" s="7"/>
      <c r="Y109" s="7"/>
      <c r="Z109" s="7"/>
      <c r="AA109" s="7"/>
      <c r="AB109" s="7"/>
      <c r="AC109" s="7"/>
      <c r="AD109" s="7"/>
      <c r="AE109" s="7"/>
      <c r="AF109" s="7"/>
      <c r="AG109" s="7"/>
      <c r="AH109" s="7"/>
      <c r="AI109" s="7"/>
      <c r="AJ109" s="7"/>
      <c r="AK109" s="7"/>
      <c r="AL109" s="7"/>
      <c r="AM109" s="7"/>
      <c r="AN109" s="7"/>
      <c r="AO109" s="7"/>
      <c r="AP109" s="7"/>
      <c r="AQ109" s="7"/>
    </row>
    <row r="110" s="4" customFormat="1" ht="34.9" customHeight="1" spans="1:43">
      <c r="A110" s="29"/>
      <c r="B110" s="29"/>
      <c r="C110" s="29"/>
      <c r="D110" s="30" t="s">
        <v>182</v>
      </c>
      <c r="E110" s="36" t="s">
        <v>183</v>
      </c>
      <c r="F110" s="29"/>
      <c r="G110" s="32"/>
      <c r="H110" s="33"/>
      <c r="I110" s="32" t="s">
        <v>25</v>
      </c>
      <c r="J110" s="35">
        <v>39112500</v>
      </c>
      <c r="K110" s="32"/>
      <c r="L110" s="66">
        <f>SUM(J110:K110)</f>
        <v>39112500</v>
      </c>
      <c r="M110" s="71" t="s">
        <v>184</v>
      </c>
      <c r="N110" s="32" t="s">
        <v>108</v>
      </c>
      <c r="O110" s="64"/>
      <c r="P110" s="57"/>
      <c r="Q110" s="105"/>
      <c r="R110" s="129"/>
      <c r="S110" s="130"/>
      <c r="T110" s="7"/>
      <c r="U110" s="7"/>
      <c r="V110" s="7"/>
      <c r="W110" s="7"/>
      <c r="X110" s="7"/>
      <c r="Y110" s="7"/>
      <c r="Z110" s="7"/>
      <c r="AA110" s="7"/>
      <c r="AB110" s="7"/>
      <c r="AC110" s="7"/>
      <c r="AD110" s="7"/>
      <c r="AE110" s="7"/>
      <c r="AF110" s="7"/>
      <c r="AG110" s="7"/>
      <c r="AH110" s="7"/>
      <c r="AI110" s="7"/>
      <c r="AJ110" s="7"/>
      <c r="AK110" s="7"/>
      <c r="AL110" s="7"/>
      <c r="AM110" s="7"/>
      <c r="AN110" s="7"/>
      <c r="AO110" s="7"/>
      <c r="AP110" s="7"/>
      <c r="AQ110" s="7"/>
    </row>
    <row r="111" s="5" customFormat="1" ht="34.9" customHeight="1" spans="1:43">
      <c r="A111" s="39"/>
      <c r="B111" s="39"/>
      <c r="C111" s="39"/>
      <c r="D111" s="25" t="s">
        <v>185</v>
      </c>
      <c r="E111" s="25" t="s">
        <v>186</v>
      </c>
      <c r="F111" s="26"/>
      <c r="G111" s="27"/>
      <c r="H111" s="28">
        <f>SUM(H112)</f>
        <v>301260000</v>
      </c>
      <c r="I111" s="72">
        <f t="shared" ref="I111:K111" si="11">SUM(I112)</f>
        <v>0</v>
      </c>
      <c r="J111" s="28">
        <f>J112</f>
        <v>971215000</v>
      </c>
      <c r="K111" s="72">
        <f t="shared" si="11"/>
        <v>0</v>
      </c>
      <c r="L111" s="40">
        <f>L112</f>
        <v>350410000</v>
      </c>
      <c r="M111" s="73"/>
      <c r="N111" s="27"/>
      <c r="O111" s="76"/>
      <c r="P111" s="77"/>
      <c r="Q111" s="107"/>
      <c r="R111" s="129"/>
      <c r="S111" s="130"/>
      <c r="T111" s="7"/>
      <c r="U111" s="7"/>
      <c r="V111" s="7"/>
      <c r="W111" s="7"/>
      <c r="X111" s="7"/>
      <c r="Y111" s="7"/>
      <c r="Z111" s="7"/>
      <c r="AA111" s="7"/>
      <c r="AB111" s="7"/>
      <c r="AC111" s="7"/>
      <c r="AD111" s="7"/>
      <c r="AE111" s="7"/>
      <c r="AF111" s="7"/>
      <c r="AG111" s="7"/>
      <c r="AH111" s="7"/>
      <c r="AI111" s="7"/>
      <c r="AJ111" s="7"/>
      <c r="AK111" s="7"/>
      <c r="AL111" s="7"/>
      <c r="AM111" s="7"/>
      <c r="AN111" s="7"/>
      <c r="AO111" s="7"/>
      <c r="AP111" s="7"/>
      <c r="AQ111" s="7"/>
    </row>
    <row r="112" s="4" customFormat="1" ht="34.9" customHeight="1" spans="1:43">
      <c r="A112" s="29"/>
      <c r="B112" s="29"/>
      <c r="C112" s="29"/>
      <c r="D112" s="30" t="s">
        <v>187</v>
      </c>
      <c r="E112" s="31" t="s">
        <v>188</v>
      </c>
      <c r="F112" s="29"/>
      <c r="G112" s="32" t="s">
        <v>25</v>
      </c>
      <c r="H112" s="35">
        <v>301260000</v>
      </c>
      <c r="I112" s="32" t="s">
        <v>25</v>
      </c>
      <c r="J112" s="126">
        <f>SUM(J113:J121)</f>
        <v>971215000</v>
      </c>
      <c r="K112" s="32" t="s">
        <v>25</v>
      </c>
      <c r="L112" s="126">
        <f>SUM(L113:L121)</f>
        <v>350410000</v>
      </c>
      <c r="M112" s="71" t="s">
        <v>161</v>
      </c>
      <c r="N112" s="32" t="s">
        <v>27</v>
      </c>
      <c r="O112" s="64"/>
      <c r="P112" s="57"/>
      <c r="Q112" s="105"/>
      <c r="R112" s="129"/>
      <c r="S112" s="129"/>
      <c r="T112" s="7"/>
      <c r="U112" s="7"/>
      <c r="V112" s="7"/>
      <c r="W112" s="7"/>
      <c r="X112" s="7"/>
      <c r="Y112" s="7"/>
      <c r="Z112" s="7"/>
      <c r="AA112" s="7"/>
      <c r="AB112" s="7"/>
      <c r="AC112" s="7"/>
      <c r="AD112" s="7"/>
      <c r="AE112" s="7"/>
      <c r="AF112" s="7"/>
      <c r="AG112" s="7"/>
      <c r="AH112" s="7"/>
      <c r="AI112" s="7"/>
      <c r="AJ112" s="7"/>
      <c r="AK112" s="7"/>
      <c r="AL112" s="7"/>
      <c r="AM112" s="7"/>
      <c r="AN112" s="7"/>
      <c r="AO112" s="7"/>
      <c r="AP112" s="7"/>
      <c r="AQ112" s="7"/>
    </row>
    <row r="113" s="4" customFormat="1" ht="34.9" customHeight="1" spans="1:43">
      <c r="A113" s="29"/>
      <c r="B113" s="29"/>
      <c r="C113" s="29"/>
      <c r="D113" s="117" t="s">
        <v>127</v>
      </c>
      <c r="E113" s="31" t="s">
        <v>188</v>
      </c>
      <c r="F113" s="29"/>
      <c r="G113" s="32" t="s">
        <v>25</v>
      </c>
      <c r="H113" s="33"/>
      <c r="I113" s="32" t="s">
        <v>25</v>
      </c>
      <c r="J113" s="33">
        <v>161375000</v>
      </c>
      <c r="K113" s="32"/>
      <c r="L113" s="35">
        <v>84370000</v>
      </c>
      <c r="M113" s="71"/>
      <c r="N113" s="32"/>
      <c r="O113" s="64"/>
      <c r="P113" s="57"/>
      <c r="Q113" s="105"/>
      <c r="R113" s="129"/>
      <c r="S113" s="129"/>
      <c r="T113" s="7"/>
      <c r="U113" s="7"/>
      <c r="V113" s="7"/>
      <c r="W113" s="7"/>
      <c r="X113" s="7"/>
      <c r="Y113" s="7"/>
      <c r="Z113" s="7"/>
      <c r="AA113" s="7"/>
      <c r="AB113" s="7"/>
      <c r="AC113" s="7"/>
      <c r="AD113" s="7"/>
      <c r="AE113" s="7"/>
      <c r="AF113" s="7"/>
      <c r="AG113" s="7"/>
      <c r="AH113" s="7"/>
      <c r="AI113" s="7"/>
      <c r="AJ113" s="7"/>
      <c r="AK113" s="7"/>
      <c r="AL113" s="7"/>
      <c r="AM113" s="7"/>
      <c r="AN113" s="7"/>
      <c r="AO113" s="7"/>
      <c r="AP113" s="7"/>
      <c r="AQ113" s="7"/>
    </row>
    <row r="114" s="4" customFormat="1" ht="34.9" customHeight="1" spans="1:43">
      <c r="A114" s="29"/>
      <c r="B114" s="29"/>
      <c r="C114" s="29"/>
      <c r="D114" s="117" t="s">
        <v>113</v>
      </c>
      <c r="E114" s="31" t="s">
        <v>188</v>
      </c>
      <c r="F114" s="29"/>
      <c r="G114" s="32" t="s">
        <v>25</v>
      </c>
      <c r="H114" s="33"/>
      <c r="I114" s="32" t="s">
        <v>25</v>
      </c>
      <c r="J114" s="33">
        <v>101230000</v>
      </c>
      <c r="K114" s="32"/>
      <c r="L114" s="35">
        <v>33255000</v>
      </c>
      <c r="M114" s="71"/>
      <c r="N114" s="32"/>
      <c r="O114" s="64"/>
      <c r="P114" s="57"/>
      <c r="Q114" s="105"/>
      <c r="R114" s="129"/>
      <c r="S114" s="129"/>
      <c r="T114" s="7"/>
      <c r="U114" s="7"/>
      <c r="V114" s="7"/>
      <c r="W114" s="7"/>
      <c r="X114" s="7"/>
      <c r="Y114" s="7"/>
      <c r="Z114" s="7"/>
      <c r="AA114" s="7"/>
      <c r="AB114" s="7"/>
      <c r="AC114" s="7"/>
      <c r="AD114" s="7"/>
      <c r="AE114" s="7"/>
      <c r="AF114" s="7"/>
      <c r="AG114" s="7"/>
      <c r="AH114" s="7"/>
      <c r="AI114" s="7"/>
      <c r="AJ114" s="7"/>
      <c r="AK114" s="7"/>
      <c r="AL114" s="7"/>
      <c r="AM114" s="7"/>
      <c r="AN114" s="7"/>
      <c r="AO114" s="7"/>
      <c r="AP114" s="7"/>
      <c r="AQ114" s="7"/>
    </row>
    <row r="115" s="4" customFormat="1" ht="34.9" customHeight="1" spans="1:43">
      <c r="A115" s="29"/>
      <c r="B115" s="29"/>
      <c r="C115" s="29"/>
      <c r="D115" s="117" t="s">
        <v>115</v>
      </c>
      <c r="E115" s="31" t="s">
        <v>188</v>
      </c>
      <c r="F115" s="29"/>
      <c r="G115" s="32" t="s">
        <v>25</v>
      </c>
      <c r="H115" s="33"/>
      <c r="I115" s="32" t="s">
        <v>25</v>
      </c>
      <c r="J115" s="33">
        <v>101230000</v>
      </c>
      <c r="K115" s="32"/>
      <c r="L115" s="35">
        <v>33255000</v>
      </c>
      <c r="M115" s="71"/>
      <c r="N115" s="32"/>
      <c r="O115" s="64"/>
      <c r="P115" s="57"/>
      <c r="Q115" s="105"/>
      <c r="R115" s="129"/>
      <c r="S115" s="129"/>
      <c r="T115" s="7"/>
      <c r="U115" s="7"/>
      <c r="V115" s="7"/>
      <c r="W115" s="7"/>
      <c r="X115" s="7"/>
      <c r="Y115" s="7"/>
      <c r="Z115" s="7"/>
      <c r="AA115" s="7"/>
      <c r="AB115" s="7"/>
      <c r="AC115" s="7"/>
      <c r="AD115" s="7"/>
      <c r="AE115" s="7"/>
      <c r="AF115" s="7"/>
      <c r="AG115" s="7"/>
      <c r="AH115" s="7"/>
      <c r="AI115" s="7"/>
      <c r="AJ115" s="7"/>
      <c r="AK115" s="7"/>
      <c r="AL115" s="7"/>
      <c r="AM115" s="7"/>
      <c r="AN115" s="7"/>
      <c r="AO115" s="7"/>
      <c r="AP115" s="7"/>
      <c r="AQ115" s="7"/>
    </row>
    <row r="116" s="4" customFormat="1" ht="34.9" customHeight="1" spans="1:43">
      <c r="A116" s="29"/>
      <c r="B116" s="29"/>
      <c r="C116" s="29"/>
      <c r="D116" s="117" t="s">
        <v>116</v>
      </c>
      <c r="E116" s="31" t="s">
        <v>188</v>
      </c>
      <c r="F116" s="29"/>
      <c r="G116" s="32" t="s">
        <v>25</v>
      </c>
      <c r="H116" s="33"/>
      <c r="I116" s="32" t="s">
        <v>25</v>
      </c>
      <c r="J116" s="33">
        <v>101230000</v>
      </c>
      <c r="K116" s="32"/>
      <c r="L116" s="35">
        <v>33255000</v>
      </c>
      <c r="M116" s="71"/>
      <c r="N116" s="32"/>
      <c r="O116" s="64"/>
      <c r="P116" s="57"/>
      <c r="Q116" s="105"/>
      <c r="R116" s="129"/>
      <c r="S116" s="129"/>
      <c r="T116" s="7"/>
      <c r="U116" s="7"/>
      <c r="V116" s="7"/>
      <c r="W116" s="7"/>
      <c r="X116" s="7"/>
      <c r="Y116" s="7"/>
      <c r="Z116" s="7"/>
      <c r="AA116" s="7"/>
      <c r="AB116" s="7"/>
      <c r="AC116" s="7"/>
      <c r="AD116" s="7"/>
      <c r="AE116" s="7"/>
      <c r="AF116" s="7"/>
      <c r="AG116" s="7"/>
      <c r="AH116" s="7"/>
      <c r="AI116" s="7"/>
      <c r="AJ116" s="7"/>
      <c r="AK116" s="7"/>
      <c r="AL116" s="7"/>
      <c r="AM116" s="7"/>
      <c r="AN116" s="7"/>
      <c r="AO116" s="7"/>
      <c r="AP116" s="7"/>
      <c r="AQ116" s="7"/>
    </row>
    <row r="117" s="4" customFormat="1" ht="34.9" customHeight="1" spans="1:43">
      <c r="A117" s="29"/>
      <c r="B117" s="29"/>
      <c r="C117" s="29"/>
      <c r="D117" s="117" t="s">
        <v>117</v>
      </c>
      <c r="E117" s="31" t="s">
        <v>188</v>
      </c>
      <c r="F117" s="29"/>
      <c r="G117" s="32" t="s">
        <v>25</v>
      </c>
      <c r="H117" s="33"/>
      <c r="I117" s="32" t="s">
        <v>25</v>
      </c>
      <c r="J117" s="33">
        <v>101230000</v>
      </c>
      <c r="K117" s="32"/>
      <c r="L117" s="35">
        <v>33255000</v>
      </c>
      <c r="M117" s="71"/>
      <c r="N117" s="32"/>
      <c r="O117" s="64"/>
      <c r="P117" s="57"/>
      <c r="Q117" s="105"/>
      <c r="R117" s="129"/>
      <c r="S117" s="129"/>
      <c r="T117" s="7"/>
      <c r="U117" s="7"/>
      <c r="V117" s="7"/>
      <c r="W117" s="7"/>
      <c r="X117" s="7"/>
      <c r="Y117" s="7"/>
      <c r="Z117" s="7"/>
      <c r="AA117" s="7"/>
      <c r="AB117" s="7"/>
      <c r="AC117" s="7"/>
      <c r="AD117" s="7"/>
      <c r="AE117" s="7"/>
      <c r="AF117" s="7"/>
      <c r="AG117" s="7"/>
      <c r="AH117" s="7"/>
      <c r="AI117" s="7"/>
      <c r="AJ117" s="7"/>
      <c r="AK117" s="7"/>
      <c r="AL117" s="7"/>
      <c r="AM117" s="7"/>
      <c r="AN117" s="7"/>
      <c r="AO117" s="7"/>
      <c r="AP117" s="7"/>
      <c r="AQ117" s="7"/>
    </row>
    <row r="118" s="4" customFormat="1" ht="34.9" customHeight="1" spans="1:43">
      <c r="A118" s="29"/>
      <c r="B118" s="29"/>
      <c r="C118" s="29"/>
      <c r="D118" s="117" t="s">
        <v>118</v>
      </c>
      <c r="E118" s="31" t="s">
        <v>188</v>
      </c>
      <c r="F118" s="29"/>
      <c r="G118" s="32" t="s">
        <v>25</v>
      </c>
      <c r="H118" s="33"/>
      <c r="I118" s="32" t="s">
        <v>25</v>
      </c>
      <c r="J118" s="33">
        <v>101230000</v>
      </c>
      <c r="K118" s="32"/>
      <c r="L118" s="35">
        <v>33255000</v>
      </c>
      <c r="M118" s="71"/>
      <c r="N118" s="32"/>
      <c r="O118" s="64"/>
      <c r="P118" s="57"/>
      <c r="Q118" s="105"/>
      <c r="R118" s="129"/>
      <c r="S118" s="129"/>
      <c r="T118" s="7"/>
      <c r="U118" s="7"/>
      <c r="V118" s="7"/>
      <c r="W118" s="7"/>
      <c r="X118" s="7"/>
      <c r="Y118" s="7"/>
      <c r="Z118" s="7"/>
      <c r="AA118" s="7"/>
      <c r="AB118" s="7"/>
      <c r="AC118" s="7"/>
      <c r="AD118" s="7"/>
      <c r="AE118" s="7"/>
      <c r="AF118" s="7"/>
      <c r="AG118" s="7"/>
      <c r="AH118" s="7"/>
      <c r="AI118" s="7"/>
      <c r="AJ118" s="7"/>
      <c r="AK118" s="7"/>
      <c r="AL118" s="7"/>
      <c r="AM118" s="7"/>
      <c r="AN118" s="7"/>
      <c r="AO118" s="7"/>
      <c r="AP118" s="7"/>
      <c r="AQ118" s="7"/>
    </row>
    <row r="119" s="4" customFormat="1" ht="34.9" customHeight="1" spans="1:43">
      <c r="A119" s="29"/>
      <c r="B119" s="29"/>
      <c r="C119" s="29"/>
      <c r="D119" s="117" t="s">
        <v>119</v>
      </c>
      <c r="E119" s="31" t="s">
        <v>188</v>
      </c>
      <c r="F119" s="29"/>
      <c r="G119" s="32" t="s">
        <v>25</v>
      </c>
      <c r="H119" s="33"/>
      <c r="I119" s="32" t="s">
        <v>25</v>
      </c>
      <c r="J119" s="33">
        <v>101230000</v>
      </c>
      <c r="K119" s="32"/>
      <c r="L119" s="35">
        <v>33255000</v>
      </c>
      <c r="M119" s="71"/>
      <c r="N119" s="32"/>
      <c r="O119" s="64"/>
      <c r="P119" s="57"/>
      <c r="Q119" s="105"/>
      <c r="R119" s="129"/>
      <c r="S119" s="129"/>
      <c r="T119" s="7"/>
      <c r="U119" s="7"/>
      <c r="V119" s="7"/>
      <c r="W119" s="7"/>
      <c r="X119" s="7"/>
      <c r="Y119" s="7"/>
      <c r="Z119" s="7"/>
      <c r="AA119" s="7"/>
      <c r="AB119" s="7"/>
      <c r="AC119" s="7"/>
      <c r="AD119" s="7"/>
      <c r="AE119" s="7"/>
      <c r="AF119" s="7"/>
      <c r="AG119" s="7"/>
      <c r="AH119" s="7"/>
      <c r="AI119" s="7"/>
      <c r="AJ119" s="7"/>
      <c r="AK119" s="7"/>
      <c r="AL119" s="7"/>
      <c r="AM119" s="7"/>
      <c r="AN119" s="7"/>
      <c r="AO119" s="7"/>
      <c r="AP119" s="7"/>
      <c r="AQ119" s="7"/>
    </row>
    <row r="120" s="4" customFormat="1" ht="34.9" customHeight="1" spans="1:43">
      <c r="A120" s="29"/>
      <c r="B120" s="29"/>
      <c r="C120" s="29"/>
      <c r="D120" s="117" t="s">
        <v>120</v>
      </c>
      <c r="E120" s="31" t="s">
        <v>188</v>
      </c>
      <c r="F120" s="29"/>
      <c r="G120" s="32" t="s">
        <v>25</v>
      </c>
      <c r="H120" s="33"/>
      <c r="I120" s="32" t="s">
        <v>25</v>
      </c>
      <c r="J120" s="33">
        <v>101230000</v>
      </c>
      <c r="K120" s="32"/>
      <c r="L120" s="35">
        <v>33255000</v>
      </c>
      <c r="M120" s="71"/>
      <c r="N120" s="32"/>
      <c r="O120" s="64"/>
      <c r="P120" s="57"/>
      <c r="Q120" s="105"/>
      <c r="R120" s="129"/>
      <c r="S120" s="129"/>
      <c r="T120" s="7"/>
      <c r="U120" s="7"/>
      <c r="V120" s="7"/>
      <c r="W120" s="7"/>
      <c r="X120" s="7"/>
      <c r="Y120" s="7"/>
      <c r="Z120" s="7"/>
      <c r="AA120" s="7"/>
      <c r="AB120" s="7"/>
      <c r="AC120" s="7"/>
      <c r="AD120" s="7"/>
      <c r="AE120" s="7"/>
      <c r="AF120" s="7"/>
      <c r="AG120" s="7"/>
      <c r="AH120" s="7"/>
      <c r="AI120" s="7"/>
      <c r="AJ120" s="7"/>
      <c r="AK120" s="7"/>
      <c r="AL120" s="7"/>
      <c r="AM120" s="7"/>
      <c r="AN120" s="7"/>
      <c r="AO120" s="7"/>
      <c r="AP120" s="7"/>
      <c r="AQ120" s="7"/>
    </row>
    <row r="121" s="4" customFormat="1" ht="34.9" customHeight="1" spans="1:43">
      <c r="A121" s="29"/>
      <c r="B121" s="29"/>
      <c r="C121" s="29"/>
      <c r="D121" s="117" t="s">
        <v>121</v>
      </c>
      <c r="E121" s="31" t="s">
        <v>188</v>
      </c>
      <c r="F121" s="29"/>
      <c r="G121" s="32" t="s">
        <v>25</v>
      </c>
      <c r="H121" s="33"/>
      <c r="I121" s="32" t="s">
        <v>25</v>
      </c>
      <c r="J121" s="33">
        <v>101230000</v>
      </c>
      <c r="K121" s="32"/>
      <c r="L121" s="35">
        <v>33255000</v>
      </c>
      <c r="M121" s="71"/>
      <c r="N121" s="32"/>
      <c r="O121" s="64"/>
      <c r="P121" s="57"/>
      <c r="Q121" s="105"/>
      <c r="R121" s="129"/>
      <c r="S121" s="129"/>
      <c r="T121" s="7"/>
      <c r="U121" s="7"/>
      <c r="V121" s="7"/>
      <c r="W121" s="7"/>
      <c r="X121" s="7"/>
      <c r="Y121" s="7"/>
      <c r="Z121" s="7"/>
      <c r="AA121" s="7"/>
      <c r="AB121" s="7"/>
      <c r="AC121" s="7"/>
      <c r="AD121" s="7"/>
      <c r="AE121" s="7"/>
      <c r="AF121" s="7"/>
      <c r="AG121" s="7"/>
      <c r="AH121" s="7"/>
      <c r="AI121" s="7"/>
      <c r="AJ121" s="7"/>
      <c r="AK121" s="7"/>
      <c r="AL121" s="7"/>
      <c r="AM121" s="7"/>
      <c r="AN121" s="7"/>
      <c r="AO121" s="7"/>
      <c r="AP121" s="7"/>
      <c r="AQ121" s="7"/>
    </row>
    <row r="122" s="5" customFormat="1" ht="55.9" customHeight="1" spans="1:43">
      <c r="A122" s="39"/>
      <c r="B122" s="39"/>
      <c r="C122" s="39"/>
      <c r="D122" s="25" t="s">
        <v>189</v>
      </c>
      <c r="E122" s="24" t="s">
        <v>190</v>
      </c>
      <c r="F122" s="26"/>
      <c r="G122" s="27"/>
      <c r="H122" s="28">
        <f>H123+H133</f>
        <v>1883570200</v>
      </c>
      <c r="I122" s="72">
        <f>SUM(I124:I133)</f>
        <v>0</v>
      </c>
      <c r="J122" s="28">
        <f>J123+J133</f>
        <v>5159693500</v>
      </c>
      <c r="K122" s="72">
        <f>SUM(K124:K133)</f>
        <v>0</v>
      </c>
      <c r="L122" s="40">
        <f>SUM(L124:L133)</f>
        <v>6576878500</v>
      </c>
      <c r="M122" s="73"/>
      <c r="N122" s="27"/>
      <c r="O122" s="76"/>
      <c r="P122" s="77"/>
      <c r="Q122" s="107"/>
      <c r="R122" s="129"/>
      <c r="S122" s="129"/>
      <c r="T122" s="7"/>
      <c r="U122" s="7"/>
      <c r="V122" s="7"/>
      <c r="W122" s="7"/>
      <c r="X122" s="7"/>
      <c r="Y122" s="7"/>
      <c r="Z122" s="7"/>
      <c r="AA122" s="7"/>
      <c r="AB122" s="7"/>
      <c r="AC122" s="7"/>
      <c r="AD122" s="7"/>
      <c r="AE122" s="7"/>
      <c r="AF122" s="7"/>
      <c r="AG122" s="7"/>
      <c r="AH122" s="7"/>
      <c r="AI122" s="7"/>
      <c r="AJ122" s="7"/>
      <c r="AK122" s="7"/>
      <c r="AL122" s="7"/>
      <c r="AM122" s="7"/>
      <c r="AN122" s="7"/>
      <c r="AO122" s="7"/>
      <c r="AP122" s="7"/>
      <c r="AQ122" s="7"/>
    </row>
    <row r="123" s="6" customFormat="1" ht="55.15" customHeight="1" spans="1:43">
      <c r="A123" s="51"/>
      <c r="B123" s="51"/>
      <c r="C123" s="51"/>
      <c r="D123" s="30" t="s">
        <v>191</v>
      </c>
      <c r="E123" s="115" t="s">
        <v>192</v>
      </c>
      <c r="F123" s="51"/>
      <c r="G123" s="118"/>
      <c r="H123" s="33">
        <v>466385200</v>
      </c>
      <c r="I123" s="90"/>
      <c r="J123" s="55">
        <f>SUM(J124:J132)</f>
        <v>1888872500</v>
      </c>
      <c r="K123" s="90"/>
      <c r="L123" s="127">
        <f>J123</f>
        <v>1888872500</v>
      </c>
      <c r="M123" s="71" t="s">
        <v>161</v>
      </c>
      <c r="N123" s="32" t="s">
        <v>27</v>
      </c>
      <c r="O123" s="128"/>
      <c r="P123" s="58"/>
      <c r="Q123" s="107"/>
      <c r="R123" s="134"/>
      <c r="S123" s="134"/>
      <c r="T123" s="135"/>
      <c r="U123" s="135"/>
      <c r="V123" s="135"/>
      <c r="W123" s="135"/>
      <c r="X123" s="135"/>
      <c r="Y123" s="135"/>
      <c r="Z123" s="135"/>
      <c r="AA123" s="135"/>
      <c r="AB123" s="135"/>
      <c r="AC123" s="135"/>
      <c r="AD123" s="135"/>
      <c r="AE123" s="135"/>
      <c r="AF123" s="135"/>
      <c r="AG123" s="135"/>
      <c r="AH123" s="135"/>
      <c r="AI123" s="135"/>
      <c r="AJ123" s="135"/>
      <c r="AK123" s="135"/>
      <c r="AL123" s="135"/>
      <c r="AM123" s="135"/>
      <c r="AN123" s="135"/>
      <c r="AO123" s="135"/>
      <c r="AP123" s="135"/>
      <c r="AQ123" s="135"/>
    </row>
    <row r="124" s="4" customFormat="1" ht="68.45" customHeight="1" spans="1:43">
      <c r="A124" s="119"/>
      <c r="B124" s="119"/>
      <c r="C124" s="119"/>
      <c r="D124" s="120" t="s">
        <v>127</v>
      </c>
      <c r="E124" s="115" t="s">
        <v>193</v>
      </c>
      <c r="F124" s="29"/>
      <c r="G124" s="32" t="s">
        <v>25</v>
      </c>
      <c r="H124" s="121"/>
      <c r="I124" s="32" t="s">
        <v>25</v>
      </c>
      <c r="J124" s="35">
        <v>200000000</v>
      </c>
      <c r="K124" s="32"/>
      <c r="L124" s="66">
        <v>200000000</v>
      </c>
      <c r="M124" s="71" t="s">
        <v>111</v>
      </c>
      <c r="N124" s="32" t="s">
        <v>27</v>
      </c>
      <c r="O124" s="64"/>
      <c r="P124" s="57"/>
      <c r="Q124" s="105"/>
      <c r="R124" s="113"/>
      <c r="S124" s="113"/>
      <c r="T124" s="7"/>
      <c r="U124" s="7"/>
      <c r="V124" s="7"/>
      <c r="W124" s="7"/>
      <c r="X124" s="7"/>
      <c r="Y124" s="7"/>
      <c r="Z124" s="7"/>
      <c r="AA124" s="7"/>
      <c r="AB124" s="7"/>
      <c r="AC124" s="7"/>
      <c r="AD124" s="7"/>
      <c r="AE124" s="7"/>
      <c r="AF124" s="7"/>
      <c r="AG124" s="7"/>
      <c r="AH124" s="7"/>
      <c r="AI124" s="7"/>
      <c r="AJ124" s="7"/>
      <c r="AK124" s="7"/>
      <c r="AL124" s="7"/>
      <c r="AM124" s="7"/>
      <c r="AN124" s="7"/>
      <c r="AO124" s="7"/>
      <c r="AP124" s="7"/>
      <c r="AQ124" s="7"/>
    </row>
    <row r="125" s="4" customFormat="1" ht="34.9" customHeight="1" spans="1:43">
      <c r="A125" s="29"/>
      <c r="B125" s="29"/>
      <c r="C125" s="29"/>
      <c r="D125" s="30" t="s">
        <v>113</v>
      </c>
      <c r="E125" s="115" t="s">
        <v>194</v>
      </c>
      <c r="F125" s="29"/>
      <c r="G125" s="32" t="s">
        <v>25</v>
      </c>
      <c r="H125" s="33"/>
      <c r="I125" s="32" t="s">
        <v>25</v>
      </c>
      <c r="J125" s="35">
        <v>177165000</v>
      </c>
      <c r="K125" s="32"/>
      <c r="L125" s="66">
        <f>J125</f>
        <v>177165000</v>
      </c>
      <c r="M125" s="71" t="s">
        <v>111</v>
      </c>
      <c r="N125" s="97" t="s">
        <v>114</v>
      </c>
      <c r="O125" s="64"/>
      <c r="P125" s="57"/>
      <c r="Q125" s="105"/>
      <c r="R125" s="113"/>
      <c r="S125" s="113"/>
      <c r="T125" s="7"/>
      <c r="U125" s="7"/>
      <c r="V125" s="7"/>
      <c r="W125" s="7"/>
      <c r="X125" s="7"/>
      <c r="Y125" s="7"/>
      <c r="Z125" s="7"/>
      <c r="AA125" s="7"/>
      <c r="AB125" s="7"/>
      <c r="AC125" s="7"/>
      <c r="AD125" s="7"/>
      <c r="AE125" s="7"/>
      <c r="AF125" s="7"/>
      <c r="AG125" s="7"/>
      <c r="AH125" s="7"/>
      <c r="AI125" s="7"/>
      <c r="AJ125" s="7"/>
      <c r="AK125" s="7"/>
      <c r="AL125" s="7"/>
      <c r="AM125" s="7"/>
      <c r="AN125" s="7"/>
      <c r="AO125" s="7"/>
      <c r="AP125" s="7"/>
      <c r="AQ125" s="7"/>
    </row>
    <row r="126" s="4" customFormat="1" ht="87.6" customHeight="1" spans="1:43">
      <c r="A126" s="29"/>
      <c r="B126" s="29"/>
      <c r="C126" s="29"/>
      <c r="D126" s="30" t="s">
        <v>115</v>
      </c>
      <c r="E126" s="115" t="s">
        <v>195</v>
      </c>
      <c r="F126" s="29"/>
      <c r="G126" s="32" t="s">
        <v>25</v>
      </c>
      <c r="H126" s="33"/>
      <c r="I126" s="32" t="s">
        <v>25</v>
      </c>
      <c r="J126" s="35">
        <v>168150000</v>
      </c>
      <c r="K126" s="32"/>
      <c r="L126" s="66">
        <f t="shared" ref="L126:L132" si="12">J126</f>
        <v>168150000</v>
      </c>
      <c r="M126" s="71" t="s">
        <v>111</v>
      </c>
      <c r="N126" s="97" t="s">
        <v>114</v>
      </c>
      <c r="O126" s="64"/>
      <c r="P126" s="57"/>
      <c r="Q126" s="105"/>
      <c r="R126" s="113"/>
      <c r="S126" s="113"/>
      <c r="T126" s="7"/>
      <c r="U126" s="7"/>
      <c r="V126" s="7"/>
      <c r="W126" s="7"/>
      <c r="X126" s="7"/>
      <c r="Y126" s="7"/>
      <c r="Z126" s="7"/>
      <c r="AA126" s="7"/>
      <c r="AB126" s="7"/>
      <c r="AC126" s="7"/>
      <c r="AD126" s="7"/>
      <c r="AE126" s="7"/>
      <c r="AF126" s="7"/>
      <c r="AG126" s="7"/>
      <c r="AH126" s="7"/>
      <c r="AI126" s="7"/>
      <c r="AJ126" s="7"/>
      <c r="AK126" s="7"/>
      <c r="AL126" s="7"/>
      <c r="AM126" s="7"/>
      <c r="AN126" s="7"/>
      <c r="AO126" s="7"/>
      <c r="AP126" s="7"/>
      <c r="AQ126" s="7"/>
    </row>
    <row r="127" s="4" customFormat="1" ht="114" customHeight="1" spans="1:43">
      <c r="A127" s="29"/>
      <c r="B127" s="29"/>
      <c r="C127" s="29"/>
      <c r="D127" s="30" t="s">
        <v>116</v>
      </c>
      <c r="E127" s="115" t="s">
        <v>196</v>
      </c>
      <c r="F127" s="29"/>
      <c r="G127" s="32" t="s">
        <v>25</v>
      </c>
      <c r="H127" s="33"/>
      <c r="I127" s="32" t="s">
        <v>25</v>
      </c>
      <c r="J127" s="35">
        <v>142767500</v>
      </c>
      <c r="K127" s="32"/>
      <c r="L127" s="66">
        <f t="shared" si="12"/>
        <v>142767500</v>
      </c>
      <c r="M127" s="71" t="s">
        <v>111</v>
      </c>
      <c r="N127" s="97" t="s">
        <v>114</v>
      </c>
      <c r="O127" s="64"/>
      <c r="P127" s="57"/>
      <c r="Q127" s="105"/>
      <c r="R127" s="113"/>
      <c r="S127" s="113"/>
      <c r="T127" s="7"/>
      <c r="U127" s="7"/>
      <c r="V127" s="7"/>
      <c r="W127" s="7"/>
      <c r="X127" s="7"/>
      <c r="Y127" s="7"/>
      <c r="Z127" s="7"/>
      <c r="AA127" s="7"/>
      <c r="AB127" s="7"/>
      <c r="AC127" s="7"/>
      <c r="AD127" s="7"/>
      <c r="AE127" s="7"/>
      <c r="AF127" s="7"/>
      <c r="AG127" s="7"/>
      <c r="AH127" s="7"/>
      <c r="AI127" s="7"/>
      <c r="AJ127" s="7"/>
      <c r="AK127" s="7"/>
      <c r="AL127" s="7"/>
      <c r="AM127" s="7"/>
      <c r="AN127" s="7"/>
      <c r="AO127" s="7"/>
      <c r="AP127" s="7"/>
      <c r="AQ127" s="7"/>
    </row>
    <row r="128" s="4" customFormat="1" ht="58.15" customHeight="1" spans="1:43">
      <c r="A128" s="29"/>
      <c r="B128" s="29"/>
      <c r="C128" s="29"/>
      <c r="D128" s="30" t="s">
        <v>117</v>
      </c>
      <c r="E128" s="115" t="s">
        <v>197</v>
      </c>
      <c r="F128" s="29"/>
      <c r="G128" s="32" t="s">
        <v>25</v>
      </c>
      <c r="H128" s="33"/>
      <c r="I128" s="32" t="s">
        <v>25</v>
      </c>
      <c r="J128" s="35">
        <v>158115000</v>
      </c>
      <c r="K128" s="32"/>
      <c r="L128" s="66">
        <f t="shared" si="12"/>
        <v>158115000</v>
      </c>
      <c r="M128" s="71" t="s">
        <v>111</v>
      </c>
      <c r="N128" s="97" t="s">
        <v>114</v>
      </c>
      <c r="O128" s="64"/>
      <c r="P128" s="57"/>
      <c r="Q128" s="105"/>
      <c r="R128" s="113"/>
      <c r="S128" s="113"/>
      <c r="T128" s="7"/>
      <c r="U128" s="7"/>
      <c r="V128" s="7"/>
      <c r="W128" s="7"/>
      <c r="X128" s="7"/>
      <c r="Y128" s="7"/>
      <c r="Z128" s="7"/>
      <c r="AA128" s="7"/>
      <c r="AB128" s="7"/>
      <c r="AC128" s="7"/>
      <c r="AD128" s="7"/>
      <c r="AE128" s="7"/>
      <c r="AF128" s="7"/>
      <c r="AG128" s="7"/>
      <c r="AH128" s="7"/>
      <c r="AI128" s="7"/>
      <c r="AJ128" s="7"/>
      <c r="AK128" s="7"/>
      <c r="AL128" s="7"/>
      <c r="AM128" s="7"/>
      <c r="AN128" s="7"/>
      <c r="AO128" s="7"/>
      <c r="AP128" s="7"/>
      <c r="AQ128" s="7"/>
    </row>
    <row r="129" s="4" customFormat="1" ht="60.6" customHeight="1" spans="1:43">
      <c r="A129" s="29"/>
      <c r="B129" s="29"/>
      <c r="C129" s="29"/>
      <c r="D129" s="30" t="s">
        <v>118</v>
      </c>
      <c r="E129" s="115" t="s">
        <v>198</v>
      </c>
      <c r="F129" s="29"/>
      <c r="G129" s="32" t="s">
        <v>25</v>
      </c>
      <c r="H129" s="33"/>
      <c r="I129" s="32" t="s">
        <v>25</v>
      </c>
      <c r="J129" s="35">
        <v>273580000</v>
      </c>
      <c r="K129" s="32"/>
      <c r="L129" s="66">
        <f t="shared" si="12"/>
        <v>273580000</v>
      </c>
      <c r="M129" s="71" t="s">
        <v>111</v>
      </c>
      <c r="N129" s="97" t="s">
        <v>114</v>
      </c>
      <c r="O129" s="64"/>
      <c r="P129" s="57"/>
      <c r="Q129" s="105"/>
      <c r="R129" s="113"/>
      <c r="S129" s="113"/>
      <c r="T129" s="7"/>
      <c r="U129" s="7"/>
      <c r="V129" s="7"/>
      <c r="W129" s="7"/>
      <c r="X129" s="7"/>
      <c r="Y129" s="7"/>
      <c r="Z129" s="7"/>
      <c r="AA129" s="7"/>
      <c r="AB129" s="7"/>
      <c r="AC129" s="7"/>
      <c r="AD129" s="7"/>
      <c r="AE129" s="7"/>
      <c r="AF129" s="7"/>
      <c r="AG129" s="7"/>
      <c r="AH129" s="7"/>
      <c r="AI129" s="7"/>
      <c r="AJ129" s="7"/>
      <c r="AK129" s="7"/>
      <c r="AL129" s="7"/>
      <c r="AM129" s="7"/>
      <c r="AN129" s="7"/>
      <c r="AO129" s="7"/>
      <c r="AP129" s="7"/>
      <c r="AQ129" s="7"/>
    </row>
    <row r="130" ht="100.15" customHeight="1" spans="1:43">
      <c r="A130" s="41"/>
      <c r="B130" s="41"/>
      <c r="C130" s="42"/>
      <c r="D130" s="30" t="s">
        <v>119</v>
      </c>
      <c r="E130" s="115" t="s">
        <v>199</v>
      </c>
      <c r="F130" s="42"/>
      <c r="G130" s="32" t="s">
        <v>25</v>
      </c>
      <c r="H130" s="136"/>
      <c r="I130" s="32" t="s">
        <v>25</v>
      </c>
      <c r="J130" s="35">
        <v>225225000</v>
      </c>
      <c r="K130" s="93"/>
      <c r="L130" s="66">
        <f t="shared" si="12"/>
        <v>225225000</v>
      </c>
      <c r="M130" s="71" t="s">
        <v>111</v>
      </c>
      <c r="N130" s="97" t="s">
        <v>114</v>
      </c>
      <c r="P130" s="154"/>
      <c r="Q130" s="113"/>
      <c r="R130" s="113"/>
      <c r="S130" s="113"/>
      <c r="T130" s="154"/>
      <c r="U130" s="154"/>
      <c r="V130" s="154"/>
      <c r="W130" s="154"/>
      <c r="X130" s="154"/>
      <c r="Y130" s="154"/>
      <c r="Z130" s="154"/>
      <c r="AA130" s="154"/>
      <c r="AB130" s="154"/>
      <c r="AC130" s="154"/>
      <c r="AD130" s="154"/>
      <c r="AE130" s="154"/>
      <c r="AF130" s="154"/>
      <c r="AG130" s="154"/>
      <c r="AH130" s="154"/>
      <c r="AI130" s="154"/>
      <c r="AJ130" s="154"/>
      <c r="AK130" s="154"/>
      <c r="AL130" s="154"/>
      <c r="AM130" s="154"/>
      <c r="AN130" s="154"/>
      <c r="AO130" s="154"/>
      <c r="AP130" s="154"/>
      <c r="AQ130" s="154"/>
    </row>
    <row r="131" s="4" customFormat="1" ht="79.9" customHeight="1" spans="1:43">
      <c r="A131" s="29"/>
      <c r="B131" s="29"/>
      <c r="C131" s="29"/>
      <c r="D131" s="30" t="s">
        <v>120</v>
      </c>
      <c r="E131" s="115" t="s">
        <v>200</v>
      </c>
      <c r="F131" s="29"/>
      <c r="G131" s="32" t="s">
        <v>25</v>
      </c>
      <c r="H131" s="33"/>
      <c r="I131" s="32" t="s">
        <v>25</v>
      </c>
      <c r="J131" s="35">
        <v>273580000</v>
      </c>
      <c r="K131" s="32"/>
      <c r="L131" s="66">
        <f t="shared" si="12"/>
        <v>273580000</v>
      </c>
      <c r="M131" s="71" t="s">
        <v>111</v>
      </c>
      <c r="N131" s="97" t="s">
        <v>114</v>
      </c>
      <c r="O131" s="64"/>
      <c r="P131" s="57"/>
      <c r="Q131" s="105"/>
      <c r="R131" s="113"/>
      <c r="S131" s="113"/>
      <c r="T131" s="7"/>
      <c r="U131" s="7"/>
      <c r="V131" s="7"/>
      <c r="W131" s="7"/>
      <c r="X131" s="7"/>
      <c r="Y131" s="7"/>
      <c r="Z131" s="7"/>
      <c r="AA131" s="7"/>
      <c r="AB131" s="7"/>
      <c r="AC131" s="7"/>
      <c r="AD131" s="7"/>
      <c r="AE131" s="7"/>
      <c r="AF131" s="7"/>
      <c r="AG131" s="7"/>
      <c r="AH131" s="7"/>
      <c r="AI131" s="7"/>
      <c r="AJ131" s="7"/>
      <c r="AK131" s="7"/>
      <c r="AL131" s="7"/>
      <c r="AM131" s="7"/>
      <c r="AN131" s="7"/>
      <c r="AO131" s="7"/>
      <c r="AP131" s="7"/>
      <c r="AQ131" s="7"/>
    </row>
    <row r="132" ht="93" customHeight="1" spans="1:43">
      <c r="A132" s="41"/>
      <c r="B132" s="41"/>
      <c r="C132" s="42"/>
      <c r="D132" s="30" t="s">
        <v>121</v>
      </c>
      <c r="E132" s="115" t="s">
        <v>201</v>
      </c>
      <c r="F132" s="42"/>
      <c r="G132" s="32" t="s">
        <v>25</v>
      </c>
      <c r="H132" s="54"/>
      <c r="I132" s="32" t="s">
        <v>25</v>
      </c>
      <c r="J132" s="35">
        <v>270290000</v>
      </c>
      <c r="K132" s="93"/>
      <c r="L132" s="66">
        <f t="shared" si="12"/>
        <v>270290000</v>
      </c>
      <c r="M132" s="71" t="s">
        <v>111</v>
      </c>
      <c r="N132" s="97" t="s">
        <v>114</v>
      </c>
      <c r="P132" s="154"/>
      <c r="Q132" s="113"/>
      <c r="R132" s="113"/>
      <c r="S132" s="113"/>
      <c r="T132" s="154"/>
      <c r="U132" s="154"/>
      <c r="V132" s="154"/>
      <c r="W132" s="154"/>
      <c r="X132" s="154"/>
      <c r="Y132" s="154"/>
      <c r="Z132" s="154"/>
      <c r="AA132" s="154"/>
      <c r="AB132" s="154"/>
      <c r="AC132" s="154"/>
      <c r="AD132" s="154"/>
      <c r="AE132" s="154"/>
      <c r="AF132" s="154"/>
      <c r="AG132" s="154"/>
      <c r="AH132" s="154"/>
      <c r="AI132" s="154"/>
      <c r="AJ132" s="154"/>
      <c r="AK132" s="154"/>
      <c r="AL132" s="154"/>
      <c r="AM132" s="154"/>
      <c r="AN132" s="154"/>
      <c r="AO132" s="154"/>
      <c r="AP132" s="154"/>
      <c r="AQ132" s="154"/>
    </row>
    <row r="133" s="4" customFormat="1" ht="51.6" customHeight="1" spans="1:43">
      <c r="A133" s="29"/>
      <c r="B133" s="29"/>
      <c r="C133" s="29"/>
      <c r="D133" s="30" t="s">
        <v>202</v>
      </c>
      <c r="E133" s="115" t="s">
        <v>203</v>
      </c>
      <c r="F133" s="29"/>
      <c r="G133" s="32" t="s">
        <v>25</v>
      </c>
      <c r="H133" s="33">
        <v>1417185000</v>
      </c>
      <c r="I133" s="32"/>
      <c r="J133" s="126">
        <f>SUM(J134:J141)</f>
        <v>3270821000</v>
      </c>
      <c r="K133" s="32"/>
      <c r="L133" s="116">
        <f>J133+H133</f>
        <v>4688006000</v>
      </c>
      <c r="M133" s="71" t="s">
        <v>161</v>
      </c>
      <c r="N133" s="32" t="s">
        <v>27</v>
      </c>
      <c r="O133" s="125"/>
      <c r="P133" s="58"/>
      <c r="Q133" s="107"/>
      <c r="R133" s="113"/>
      <c r="S133" s="113"/>
      <c r="T133" s="7"/>
      <c r="U133" s="7"/>
      <c r="V133" s="7"/>
      <c r="W133" s="7"/>
      <c r="X133" s="7"/>
      <c r="Y133" s="7"/>
      <c r="Z133" s="7"/>
      <c r="AA133" s="7"/>
      <c r="AB133" s="7"/>
      <c r="AC133" s="7"/>
      <c r="AD133" s="7"/>
      <c r="AE133" s="7"/>
      <c r="AF133" s="7"/>
      <c r="AG133" s="7"/>
      <c r="AH133" s="7"/>
      <c r="AI133" s="7"/>
      <c r="AJ133" s="7"/>
      <c r="AK133" s="7"/>
      <c r="AL133" s="7"/>
      <c r="AM133" s="7"/>
      <c r="AN133" s="7"/>
      <c r="AO133" s="7"/>
      <c r="AP133" s="7"/>
      <c r="AQ133" s="7"/>
    </row>
    <row r="134" s="4" customFormat="1" ht="103.9" customHeight="1" spans="1:43">
      <c r="A134" s="29"/>
      <c r="B134" s="29"/>
      <c r="C134" s="29"/>
      <c r="D134" s="30" t="s">
        <v>113</v>
      </c>
      <c r="E134" s="115" t="s">
        <v>204</v>
      </c>
      <c r="F134" s="29"/>
      <c r="G134" s="32" t="s">
        <v>25</v>
      </c>
      <c r="H134" s="33"/>
      <c r="I134" s="103" t="s">
        <v>25</v>
      </c>
      <c r="J134" s="35">
        <v>463000000</v>
      </c>
      <c r="K134" s="32"/>
      <c r="L134" s="66">
        <f t="shared" ref="L134:L142" si="13">J134+H134</f>
        <v>463000000</v>
      </c>
      <c r="M134" s="71" t="s">
        <v>111</v>
      </c>
      <c r="N134" s="97" t="s">
        <v>114</v>
      </c>
      <c r="O134" s="125"/>
      <c r="P134" s="58"/>
      <c r="Q134" s="107"/>
      <c r="R134" s="113"/>
      <c r="S134" s="113"/>
      <c r="T134" s="7"/>
      <c r="U134" s="7"/>
      <c r="V134" s="7"/>
      <c r="W134" s="7"/>
      <c r="X134" s="7"/>
      <c r="Y134" s="7"/>
      <c r="Z134" s="7"/>
      <c r="AA134" s="7"/>
      <c r="AB134" s="7"/>
      <c r="AC134" s="7"/>
      <c r="AD134" s="7"/>
      <c r="AE134" s="7"/>
      <c r="AF134" s="7"/>
      <c r="AG134" s="7"/>
      <c r="AH134" s="7"/>
      <c r="AI134" s="7"/>
      <c r="AJ134" s="7"/>
      <c r="AK134" s="7"/>
      <c r="AL134" s="7"/>
      <c r="AM134" s="7"/>
      <c r="AN134" s="7"/>
      <c r="AO134" s="7"/>
      <c r="AP134" s="7"/>
      <c r="AQ134" s="7"/>
    </row>
    <row r="135" s="4" customFormat="1" ht="115.9" customHeight="1" spans="1:43">
      <c r="A135" s="29"/>
      <c r="B135" s="29"/>
      <c r="C135" s="29"/>
      <c r="D135" s="30" t="s">
        <v>115</v>
      </c>
      <c r="E135" s="115" t="s">
        <v>205</v>
      </c>
      <c r="F135" s="29"/>
      <c r="G135" s="32" t="s">
        <v>25</v>
      </c>
      <c r="H135" s="33"/>
      <c r="I135" s="103" t="s">
        <v>25</v>
      </c>
      <c r="J135" s="35">
        <v>481200000</v>
      </c>
      <c r="K135" s="32"/>
      <c r="L135" s="66">
        <f t="shared" si="13"/>
        <v>481200000</v>
      </c>
      <c r="M135" s="71" t="s">
        <v>111</v>
      </c>
      <c r="N135" s="97" t="s">
        <v>114</v>
      </c>
      <c r="O135" s="125"/>
      <c r="P135" s="58"/>
      <c r="Q135" s="107"/>
      <c r="R135" s="113"/>
      <c r="S135" s="113"/>
      <c r="T135" s="7"/>
      <c r="U135" s="7"/>
      <c r="V135" s="7"/>
      <c r="W135" s="7"/>
      <c r="X135" s="7"/>
      <c r="Y135" s="7"/>
      <c r="Z135" s="7"/>
      <c r="AA135" s="7"/>
      <c r="AB135" s="7"/>
      <c r="AC135" s="7"/>
      <c r="AD135" s="7"/>
      <c r="AE135" s="7"/>
      <c r="AF135" s="7"/>
      <c r="AG135" s="7"/>
      <c r="AH135" s="7"/>
      <c r="AI135" s="7"/>
      <c r="AJ135" s="7"/>
      <c r="AK135" s="7"/>
      <c r="AL135" s="7"/>
      <c r="AM135" s="7"/>
      <c r="AN135" s="7"/>
      <c r="AO135" s="7"/>
      <c r="AP135" s="7"/>
      <c r="AQ135" s="7"/>
    </row>
    <row r="136" s="4" customFormat="1" ht="76.9" customHeight="1" spans="1:43">
      <c r="A136" s="29"/>
      <c r="B136" s="29"/>
      <c r="C136" s="29"/>
      <c r="D136" s="30" t="s">
        <v>116</v>
      </c>
      <c r="E136" s="115" t="s">
        <v>206</v>
      </c>
      <c r="F136" s="29"/>
      <c r="G136" s="32" t="s">
        <v>25</v>
      </c>
      <c r="H136" s="33"/>
      <c r="I136" s="103" t="s">
        <v>25</v>
      </c>
      <c r="J136" s="35">
        <v>558910000</v>
      </c>
      <c r="K136" s="32"/>
      <c r="L136" s="66">
        <f t="shared" si="13"/>
        <v>558910000</v>
      </c>
      <c r="M136" s="71" t="s">
        <v>111</v>
      </c>
      <c r="N136" s="97" t="s">
        <v>114</v>
      </c>
      <c r="O136" s="125"/>
      <c r="P136" s="58"/>
      <c r="Q136" s="107"/>
      <c r="R136" s="113"/>
      <c r="S136" s="113"/>
      <c r="T136" s="7"/>
      <c r="U136" s="7"/>
      <c r="V136" s="7"/>
      <c r="W136" s="7"/>
      <c r="X136" s="7"/>
      <c r="Y136" s="7"/>
      <c r="Z136" s="7"/>
      <c r="AA136" s="7"/>
      <c r="AB136" s="7"/>
      <c r="AC136" s="7"/>
      <c r="AD136" s="7"/>
      <c r="AE136" s="7"/>
      <c r="AF136" s="7"/>
      <c r="AG136" s="7"/>
      <c r="AH136" s="7"/>
      <c r="AI136" s="7"/>
      <c r="AJ136" s="7"/>
      <c r="AK136" s="7"/>
      <c r="AL136" s="7"/>
      <c r="AM136" s="7"/>
      <c r="AN136" s="7"/>
      <c r="AO136" s="7"/>
      <c r="AP136" s="7"/>
      <c r="AQ136" s="7"/>
    </row>
    <row r="137" s="4" customFormat="1" ht="123.6" customHeight="1" spans="1:43">
      <c r="A137" s="29"/>
      <c r="B137" s="29"/>
      <c r="C137" s="29"/>
      <c r="D137" s="30" t="s">
        <v>117</v>
      </c>
      <c r="E137" s="115" t="s">
        <v>207</v>
      </c>
      <c r="F137" s="29"/>
      <c r="G137" s="32" t="s">
        <v>25</v>
      </c>
      <c r="H137" s="33"/>
      <c r="I137" s="103" t="s">
        <v>25</v>
      </c>
      <c r="J137" s="35">
        <v>381671000</v>
      </c>
      <c r="K137" s="32"/>
      <c r="L137" s="66">
        <f t="shared" si="13"/>
        <v>381671000</v>
      </c>
      <c r="M137" s="71" t="s">
        <v>111</v>
      </c>
      <c r="N137" s="97" t="s">
        <v>114</v>
      </c>
      <c r="O137" s="125"/>
      <c r="P137" s="58"/>
      <c r="Q137" s="107"/>
      <c r="R137" s="113"/>
      <c r="S137" s="113"/>
      <c r="T137" s="7"/>
      <c r="U137" s="7"/>
      <c r="V137" s="7"/>
      <c r="W137" s="7"/>
      <c r="X137" s="7"/>
      <c r="Y137" s="7"/>
      <c r="Z137" s="7"/>
      <c r="AA137" s="7"/>
      <c r="AB137" s="7"/>
      <c r="AC137" s="7"/>
      <c r="AD137" s="7"/>
      <c r="AE137" s="7"/>
      <c r="AF137" s="7"/>
      <c r="AG137" s="7"/>
      <c r="AH137" s="7"/>
      <c r="AI137" s="7"/>
      <c r="AJ137" s="7"/>
      <c r="AK137" s="7"/>
      <c r="AL137" s="7"/>
      <c r="AM137" s="7"/>
      <c r="AN137" s="7"/>
      <c r="AO137" s="7"/>
      <c r="AP137" s="7"/>
      <c r="AQ137" s="7"/>
    </row>
    <row r="138" s="4" customFormat="1" ht="75.6" customHeight="1" spans="1:43">
      <c r="A138" s="29"/>
      <c r="B138" s="29"/>
      <c r="C138" s="29"/>
      <c r="D138" s="30" t="s">
        <v>118</v>
      </c>
      <c r="E138" s="115" t="s">
        <v>208</v>
      </c>
      <c r="F138" s="29"/>
      <c r="G138" s="32" t="s">
        <v>25</v>
      </c>
      <c r="H138" s="33"/>
      <c r="I138" s="103" t="s">
        <v>25</v>
      </c>
      <c r="J138" s="35">
        <v>354200000</v>
      </c>
      <c r="K138" s="32"/>
      <c r="L138" s="66">
        <f t="shared" si="13"/>
        <v>354200000</v>
      </c>
      <c r="M138" s="71" t="s">
        <v>111</v>
      </c>
      <c r="N138" s="97" t="s">
        <v>114</v>
      </c>
      <c r="O138" s="125"/>
      <c r="P138" s="58"/>
      <c r="Q138" s="107"/>
      <c r="R138" s="113"/>
      <c r="S138" s="113"/>
      <c r="T138" s="7"/>
      <c r="U138" s="7"/>
      <c r="V138" s="7"/>
      <c r="W138" s="7"/>
      <c r="X138" s="7"/>
      <c r="Y138" s="7"/>
      <c r="Z138" s="7"/>
      <c r="AA138" s="7"/>
      <c r="AB138" s="7"/>
      <c r="AC138" s="7"/>
      <c r="AD138" s="7"/>
      <c r="AE138" s="7"/>
      <c r="AF138" s="7"/>
      <c r="AG138" s="7"/>
      <c r="AH138" s="7"/>
      <c r="AI138" s="7"/>
      <c r="AJ138" s="7"/>
      <c r="AK138" s="7"/>
      <c r="AL138" s="7"/>
      <c r="AM138" s="7"/>
      <c r="AN138" s="7"/>
      <c r="AO138" s="7"/>
      <c r="AP138" s="7"/>
      <c r="AQ138" s="7"/>
    </row>
    <row r="139" s="4" customFormat="1" ht="63.6" customHeight="1" spans="1:43">
      <c r="A139" s="29"/>
      <c r="B139" s="29"/>
      <c r="C139" s="29"/>
      <c r="D139" s="30" t="s">
        <v>119</v>
      </c>
      <c r="E139" s="115" t="s">
        <v>209</v>
      </c>
      <c r="F139" s="29"/>
      <c r="G139" s="32" t="s">
        <v>25</v>
      </c>
      <c r="H139" s="136"/>
      <c r="I139" s="103" t="s">
        <v>25</v>
      </c>
      <c r="J139" s="35">
        <v>147850000</v>
      </c>
      <c r="K139" s="32"/>
      <c r="L139" s="66">
        <f t="shared" si="13"/>
        <v>147850000</v>
      </c>
      <c r="M139" s="71" t="s">
        <v>111</v>
      </c>
      <c r="N139" s="97" t="s">
        <v>114</v>
      </c>
      <c r="O139" s="125"/>
      <c r="P139" s="58"/>
      <c r="Q139" s="107"/>
      <c r="R139" s="113"/>
      <c r="S139" s="113"/>
      <c r="T139" s="7"/>
      <c r="U139" s="7"/>
      <c r="V139" s="7"/>
      <c r="W139" s="7"/>
      <c r="X139" s="7"/>
      <c r="Y139" s="7"/>
      <c r="Z139" s="7"/>
      <c r="AA139" s="7"/>
      <c r="AB139" s="7"/>
      <c r="AC139" s="7"/>
      <c r="AD139" s="7"/>
      <c r="AE139" s="7"/>
      <c r="AF139" s="7"/>
      <c r="AG139" s="7"/>
      <c r="AH139" s="7"/>
      <c r="AI139" s="7"/>
      <c r="AJ139" s="7"/>
      <c r="AK139" s="7"/>
      <c r="AL139" s="7"/>
      <c r="AM139" s="7"/>
      <c r="AN139" s="7"/>
      <c r="AO139" s="7"/>
      <c r="AP139" s="7"/>
      <c r="AQ139" s="7"/>
    </row>
    <row r="140" s="4" customFormat="1" ht="103.9" customHeight="1" spans="1:43">
      <c r="A140" s="29"/>
      <c r="B140" s="29"/>
      <c r="C140" s="29"/>
      <c r="D140" s="30" t="s">
        <v>120</v>
      </c>
      <c r="E140" s="115" t="s">
        <v>210</v>
      </c>
      <c r="F140" s="29"/>
      <c r="G140" s="32" t="s">
        <v>25</v>
      </c>
      <c r="H140" s="33"/>
      <c r="I140" s="103" t="s">
        <v>25</v>
      </c>
      <c r="J140" s="35">
        <v>405200000</v>
      </c>
      <c r="K140" s="32"/>
      <c r="L140" s="66">
        <f t="shared" si="13"/>
        <v>405200000</v>
      </c>
      <c r="M140" s="71" t="s">
        <v>111</v>
      </c>
      <c r="N140" s="97" t="s">
        <v>114</v>
      </c>
      <c r="O140" s="125"/>
      <c r="P140" s="58"/>
      <c r="Q140" s="107"/>
      <c r="R140" s="113"/>
      <c r="S140" s="113"/>
      <c r="T140" s="7"/>
      <c r="U140" s="7"/>
      <c r="V140" s="7"/>
      <c r="W140" s="7"/>
      <c r="X140" s="7"/>
      <c r="Y140" s="7"/>
      <c r="Z140" s="7"/>
      <c r="AA140" s="7"/>
      <c r="AB140" s="7"/>
      <c r="AC140" s="7"/>
      <c r="AD140" s="7"/>
      <c r="AE140" s="7"/>
      <c r="AF140" s="7"/>
      <c r="AG140" s="7"/>
      <c r="AH140" s="7"/>
      <c r="AI140" s="7"/>
      <c r="AJ140" s="7"/>
      <c r="AK140" s="7"/>
      <c r="AL140" s="7"/>
      <c r="AM140" s="7"/>
      <c r="AN140" s="7"/>
      <c r="AO140" s="7"/>
      <c r="AP140" s="7"/>
      <c r="AQ140" s="7"/>
    </row>
    <row r="141" s="4" customFormat="1" ht="103.9" customHeight="1" spans="1:43">
      <c r="A141" s="29"/>
      <c r="B141" s="29"/>
      <c r="C141" s="29"/>
      <c r="D141" s="30" t="s">
        <v>121</v>
      </c>
      <c r="E141" s="115" t="s">
        <v>211</v>
      </c>
      <c r="F141" s="29"/>
      <c r="G141" s="32" t="s">
        <v>25</v>
      </c>
      <c r="H141" s="137"/>
      <c r="I141" s="103" t="s">
        <v>25</v>
      </c>
      <c r="J141" s="35">
        <v>478790000</v>
      </c>
      <c r="K141" s="32"/>
      <c r="L141" s="66">
        <f t="shared" si="13"/>
        <v>478790000</v>
      </c>
      <c r="M141" s="71" t="s">
        <v>111</v>
      </c>
      <c r="N141" s="97" t="s">
        <v>114</v>
      </c>
      <c r="O141" s="125"/>
      <c r="P141" s="58"/>
      <c r="Q141" s="107"/>
      <c r="R141" s="113"/>
      <c r="S141" s="113"/>
      <c r="T141" s="7"/>
      <c r="U141" s="7"/>
      <c r="V141" s="7"/>
      <c r="W141" s="7"/>
      <c r="X141" s="7"/>
      <c r="Y141" s="7"/>
      <c r="Z141" s="7"/>
      <c r="AA141" s="7"/>
      <c r="AB141" s="7"/>
      <c r="AC141" s="7"/>
      <c r="AD141" s="7"/>
      <c r="AE141" s="7"/>
      <c r="AF141" s="7"/>
      <c r="AG141" s="7"/>
      <c r="AH141" s="7"/>
      <c r="AI141" s="7"/>
      <c r="AJ141" s="7"/>
      <c r="AK141" s="7"/>
      <c r="AL141" s="7"/>
      <c r="AM141" s="7"/>
      <c r="AN141" s="7"/>
      <c r="AO141" s="7"/>
      <c r="AP141" s="7"/>
      <c r="AQ141" s="7"/>
    </row>
    <row r="142" s="5" customFormat="1" ht="49.15" customHeight="1" spans="1:43">
      <c r="A142" s="39"/>
      <c r="B142" s="39"/>
      <c r="C142" s="39"/>
      <c r="D142" s="25" t="s">
        <v>212</v>
      </c>
      <c r="E142" s="25" t="s">
        <v>213</v>
      </c>
      <c r="F142" s="39"/>
      <c r="G142" s="39"/>
      <c r="H142" s="28">
        <f>H143</f>
        <v>20400000</v>
      </c>
      <c r="I142" s="72">
        <f>SUM(I144)</f>
        <v>0</v>
      </c>
      <c r="J142" s="28">
        <f>J143</f>
        <v>67000000</v>
      </c>
      <c r="K142" s="72">
        <f>SUM(K144)</f>
        <v>0</v>
      </c>
      <c r="L142" s="40">
        <f t="shared" si="13"/>
        <v>87400000</v>
      </c>
      <c r="M142" s="83" t="s">
        <v>161</v>
      </c>
      <c r="N142" s="27"/>
      <c r="O142" s="76"/>
      <c r="P142" s="99"/>
      <c r="Q142" s="105"/>
      <c r="R142" s="113"/>
      <c r="S142" s="113"/>
      <c r="T142" s="7"/>
      <c r="U142" s="7"/>
      <c r="V142" s="7"/>
      <c r="W142" s="7"/>
      <c r="X142" s="7"/>
      <c r="Y142" s="7"/>
      <c r="Z142" s="7"/>
      <c r="AA142" s="7"/>
      <c r="AB142" s="7"/>
      <c r="AC142" s="7"/>
      <c r="AD142" s="7"/>
      <c r="AE142" s="7"/>
      <c r="AF142" s="7"/>
      <c r="AG142" s="7"/>
      <c r="AH142" s="7"/>
      <c r="AI142" s="7"/>
      <c r="AJ142" s="7"/>
      <c r="AK142" s="7"/>
      <c r="AL142" s="7"/>
      <c r="AM142" s="7"/>
      <c r="AN142" s="7"/>
      <c r="AO142" s="7"/>
      <c r="AP142" s="7"/>
      <c r="AQ142" s="7"/>
    </row>
    <row r="143" s="7" customFormat="1" ht="49.15" customHeight="1" spans="1:19">
      <c r="A143" s="138"/>
      <c r="B143" s="138"/>
      <c r="C143" s="138"/>
      <c r="D143" s="52" t="s">
        <v>214</v>
      </c>
      <c r="E143" s="52" t="s">
        <v>215</v>
      </c>
      <c r="F143" s="139"/>
      <c r="G143" s="140"/>
      <c r="H143" s="141">
        <v>20400000</v>
      </c>
      <c r="I143" s="103" t="s">
        <v>25</v>
      </c>
      <c r="J143" s="141">
        <v>67000000</v>
      </c>
      <c r="K143" s="155"/>
      <c r="L143" s="104">
        <f t="shared" ref="L143:L158" si="14">J143+H143</f>
        <v>87400000</v>
      </c>
      <c r="M143" s="71" t="s">
        <v>161</v>
      </c>
      <c r="N143" s="32" t="s">
        <v>108</v>
      </c>
      <c r="O143" s="76"/>
      <c r="P143" s="99"/>
      <c r="Q143" s="105"/>
      <c r="R143" s="113"/>
      <c r="S143" s="113"/>
    </row>
    <row r="144" s="5" customFormat="1" ht="42.6" customHeight="1" spans="1:43">
      <c r="A144" s="39"/>
      <c r="B144" s="39"/>
      <c r="C144" s="39"/>
      <c r="D144" s="25" t="s">
        <v>216</v>
      </c>
      <c r="E144" s="25" t="s">
        <v>217</v>
      </c>
      <c r="F144" s="26"/>
      <c r="G144" s="27"/>
      <c r="H144" s="28">
        <f>SUM(H145)</f>
        <v>164220000</v>
      </c>
      <c r="I144" s="72">
        <f t="shared" ref="I144:K144" si="15">SUM(I145)</f>
        <v>0</v>
      </c>
      <c r="J144" s="28">
        <v>169200000</v>
      </c>
      <c r="K144" s="72">
        <f t="shared" si="15"/>
        <v>0</v>
      </c>
      <c r="L144" s="40">
        <f t="shared" si="14"/>
        <v>333420000</v>
      </c>
      <c r="M144" s="83" t="s">
        <v>74</v>
      </c>
      <c r="N144" s="27"/>
      <c r="O144" s="76"/>
      <c r="P144" s="99"/>
      <c r="Q144" s="105"/>
      <c r="R144" s="113"/>
      <c r="S144" s="113"/>
      <c r="T144" s="7"/>
      <c r="U144" s="7"/>
      <c r="V144" s="7"/>
      <c r="W144" s="7"/>
      <c r="X144" s="7"/>
      <c r="Y144" s="7"/>
      <c r="Z144" s="7"/>
      <c r="AA144" s="7"/>
      <c r="AB144" s="7"/>
      <c r="AC144" s="7"/>
      <c r="AD144" s="7"/>
      <c r="AE144" s="7"/>
      <c r="AF144" s="7"/>
      <c r="AG144" s="7"/>
      <c r="AH144" s="7"/>
      <c r="AI144" s="7"/>
      <c r="AJ144" s="7"/>
      <c r="AK144" s="7"/>
      <c r="AL144" s="7"/>
      <c r="AM144" s="7"/>
      <c r="AN144" s="7"/>
      <c r="AO144" s="7"/>
      <c r="AP144" s="7"/>
      <c r="AQ144" s="7"/>
    </row>
    <row r="145" s="4" customFormat="1" ht="34.9" customHeight="1" spans="1:43">
      <c r="A145" s="29"/>
      <c r="B145" s="29"/>
      <c r="C145" s="29"/>
      <c r="D145" s="30" t="s">
        <v>218</v>
      </c>
      <c r="E145" s="38" t="s">
        <v>219</v>
      </c>
      <c r="F145" s="29"/>
      <c r="G145" s="32" t="s">
        <v>25</v>
      </c>
      <c r="H145" s="33">
        <v>164220000</v>
      </c>
      <c r="I145" s="32" t="s">
        <v>25</v>
      </c>
      <c r="J145" s="35">
        <v>98500000</v>
      </c>
      <c r="K145" s="32" t="s">
        <v>25</v>
      </c>
      <c r="L145" s="104">
        <f t="shared" si="14"/>
        <v>262720000</v>
      </c>
      <c r="M145" s="71" t="s">
        <v>74</v>
      </c>
      <c r="N145" s="32" t="s">
        <v>27</v>
      </c>
      <c r="O145" s="76"/>
      <c r="P145" s="58"/>
      <c r="Q145" s="107"/>
      <c r="R145" s="113"/>
      <c r="S145" s="113"/>
      <c r="T145" s="7"/>
      <c r="U145" s="7"/>
      <c r="V145" s="7"/>
      <c r="W145" s="7"/>
      <c r="X145" s="7"/>
      <c r="Y145" s="7"/>
      <c r="Z145" s="7"/>
      <c r="AA145" s="7"/>
      <c r="AB145" s="7"/>
      <c r="AC145" s="7"/>
      <c r="AD145" s="7"/>
      <c r="AE145" s="7"/>
      <c r="AF145" s="7"/>
      <c r="AG145" s="7"/>
      <c r="AH145" s="7"/>
      <c r="AI145" s="7"/>
      <c r="AJ145" s="7"/>
      <c r="AK145" s="7"/>
      <c r="AL145" s="7"/>
      <c r="AM145" s="7"/>
      <c r="AN145" s="7"/>
      <c r="AO145" s="7"/>
      <c r="AP145" s="7"/>
      <c r="AQ145" s="7"/>
    </row>
    <row r="146" s="5" customFormat="1" ht="34.9" customHeight="1" spans="1:43">
      <c r="A146" s="39"/>
      <c r="B146" s="39"/>
      <c r="C146" s="39"/>
      <c r="D146" s="25" t="s">
        <v>220</v>
      </c>
      <c r="E146" s="25" t="s">
        <v>221</v>
      </c>
      <c r="F146" s="26"/>
      <c r="G146" s="27"/>
      <c r="H146" s="28">
        <f>H147</f>
        <v>98650000</v>
      </c>
      <c r="I146" s="72">
        <f>SUM(I147:I156)</f>
        <v>0</v>
      </c>
      <c r="J146" s="28">
        <f>J147</f>
        <v>153545000</v>
      </c>
      <c r="K146" s="72">
        <f>SUM(K147:K156)</f>
        <v>0</v>
      </c>
      <c r="L146" s="40">
        <f t="shared" si="14"/>
        <v>252195000</v>
      </c>
      <c r="M146" s="73"/>
      <c r="N146" s="27"/>
      <c r="O146" s="76"/>
      <c r="P146" s="105"/>
      <c r="Q146" s="105"/>
      <c r="R146" s="113"/>
      <c r="S146" s="113"/>
      <c r="T146" s="7"/>
      <c r="U146" s="7"/>
      <c r="V146" s="7"/>
      <c r="W146" s="7"/>
      <c r="X146" s="7"/>
      <c r="Y146" s="7"/>
      <c r="Z146" s="7"/>
      <c r="AA146" s="7"/>
      <c r="AB146" s="7"/>
      <c r="AC146" s="7"/>
      <c r="AD146" s="7"/>
      <c r="AE146" s="7"/>
      <c r="AF146" s="7"/>
      <c r="AG146" s="7"/>
      <c r="AH146" s="7"/>
      <c r="AI146" s="7"/>
      <c r="AJ146" s="7"/>
      <c r="AK146" s="7"/>
      <c r="AL146" s="7"/>
      <c r="AM146" s="7"/>
      <c r="AN146" s="7"/>
      <c r="AO146" s="7"/>
      <c r="AP146" s="7"/>
      <c r="AQ146" s="7"/>
    </row>
    <row r="147" s="4" customFormat="1" ht="34.9" customHeight="1" spans="1:43">
      <c r="A147" s="29"/>
      <c r="B147" s="29"/>
      <c r="C147" s="29"/>
      <c r="D147" s="30" t="s">
        <v>222</v>
      </c>
      <c r="E147" s="31" t="s">
        <v>223</v>
      </c>
      <c r="F147" s="29"/>
      <c r="G147" s="32" t="s">
        <v>55</v>
      </c>
      <c r="H147" s="33">
        <v>98650000</v>
      </c>
      <c r="I147" s="32" t="s">
        <v>55</v>
      </c>
      <c r="J147" s="33">
        <f>SUM(J148:J156)</f>
        <v>153545000</v>
      </c>
      <c r="K147" s="32" t="s">
        <v>55</v>
      </c>
      <c r="L147" s="104">
        <f t="shared" si="14"/>
        <v>252195000</v>
      </c>
      <c r="M147" s="71" t="s">
        <v>161</v>
      </c>
      <c r="N147" s="32" t="s">
        <v>27</v>
      </c>
      <c r="O147" s="64"/>
      <c r="P147" s="58"/>
      <c r="Q147" s="107"/>
      <c r="R147" s="113"/>
      <c r="S147" s="113"/>
      <c r="T147" s="7"/>
      <c r="U147" s="7"/>
      <c r="V147" s="7"/>
      <c r="W147" s="7"/>
      <c r="X147" s="7"/>
      <c r="Y147" s="7"/>
      <c r="Z147" s="7"/>
      <c r="AA147" s="7"/>
      <c r="AB147" s="7"/>
      <c r="AC147" s="7"/>
      <c r="AD147" s="7"/>
      <c r="AE147" s="7"/>
      <c r="AF147" s="7"/>
      <c r="AG147" s="7"/>
      <c r="AH147" s="7"/>
      <c r="AI147" s="7"/>
      <c r="AJ147" s="7"/>
      <c r="AK147" s="7"/>
      <c r="AL147" s="7"/>
      <c r="AM147" s="7"/>
      <c r="AN147" s="7"/>
      <c r="AO147" s="7"/>
      <c r="AP147" s="7"/>
      <c r="AQ147" s="7"/>
    </row>
    <row r="148" s="4" customFormat="1" ht="34.9" customHeight="1" spans="1:43">
      <c r="A148" s="29"/>
      <c r="B148" s="29"/>
      <c r="C148" s="29"/>
      <c r="D148" s="117" t="s">
        <v>127</v>
      </c>
      <c r="E148" s="31" t="s">
        <v>224</v>
      </c>
      <c r="F148" s="29"/>
      <c r="G148" s="32" t="s">
        <v>55</v>
      </c>
      <c r="H148" s="35"/>
      <c r="I148" s="32" t="s">
        <v>55</v>
      </c>
      <c r="J148" s="35">
        <v>32537500</v>
      </c>
      <c r="K148" s="32"/>
      <c r="L148" s="104"/>
      <c r="M148" s="71"/>
      <c r="N148" s="32"/>
      <c r="O148" s="64"/>
      <c r="P148" s="58"/>
      <c r="Q148" s="107"/>
      <c r="R148" s="113"/>
      <c r="S148" s="113"/>
      <c r="T148" s="7"/>
      <c r="U148" s="7"/>
      <c r="V148" s="7"/>
      <c r="W148" s="7"/>
      <c r="X148" s="7"/>
      <c r="Y148" s="7"/>
      <c r="Z148" s="7"/>
      <c r="AA148" s="7"/>
      <c r="AB148" s="7"/>
      <c r="AC148" s="7"/>
      <c r="AD148" s="7"/>
      <c r="AE148" s="7"/>
      <c r="AF148" s="7"/>
      <c r="AG148" s="7"/>
      <c r="AH148" s="7"/>
      <c r="AI148" s="7"/>
      <c r="AJ148" s="7"/>
      <c r="AK148" s="7"/>
      <c r="AL148" s="7"/>
      <c r="AM148" s="7"/>
      <c r="AN148" s="7"/>
      <c r="AO148" s="7"/>
      <c r="AP148" s="7"/>
      <c r="AQ148" s="7"/>
    </row>
    <row r="149" s="4" customFormat="1" ht="34.9" customHeight="1" spans="1:43">
      <c r="A149" s="29"/>
      <c r="B149" s="29"/>
      <c r="C149" s="29"/>
      <c r="D149" s="117" t="s">
        <v>113</v>
      </c>
      <c r="E149" s="43" t="s">
        <v>225</v>
      </c>
      <c r="F149" s="29"/>
      <c r="G149" s="32" t="s">
        <v>55</v>
      </c>
      <c r="H149" s="35"/>
      <c r="I149" s="32" t="s">
        <v>55</v>
      </c>
      <c r="J149" s="35">
        <v>16700000</v>
      </c>
      <c r="K149" s="32"/>
      <c r="L149" s="104"/>
      <c r="M149" s="71"/>
      <c r="N149" s="32"/>
      <c r="O149" s="64"/>
      <c r="P149" s="58"/>
      <c r="Q149" s="107"/>
      <c r="R149" s="113"/>
      <c r="S149" s="113"/>
      <c r="T149" s="7"/>
      <c r="U149" s="7"/>
      <c r="V149" s="7"/>
      <c r="W149" s="7"/>
      <c r="X149" s="7"/>
      <c r="Y149" s="7"/>
      <c r="Z149" s="7"/>
      <c r="AA149" s="7"/>
      <c r="AB149" s="7"/>
      <c r="AC149" s="7"/>
      <c r="AD149" s="7"/>
      <c r="AE149" s="7"/>
      <c r="AF149" s="7"/>
      <c r="AG149" s="7"/>
      <c r="AH149" s="7"/>
      <c r="AI149" s="7"/>
      <c r="AJ149" s="7"/>
      <c r="AK149" s="7"/>
      <c r="AL149" s="7"/>
      <c r="AM149" s="7"/>
      <c r="AN149" s="7"/>
      <c r="AO149" s="7"/>
      <c r="AP149" s="7"/>
      <c r="AQ149" s="7"/>
    </row>
    <row r="150" s="4" customFormat="1" ht="34.9" customHeight="1" spans="1:43">
      <c r="A150" s="29"/>
      <c r="B150" s="29"/>
      <c r="C150" s="29"/>
      <c r="D150" s="117" t="s">
        <v>115</v>
      </c>
      <c r="E150" s="43" t="s">
        <v>226</v>
      </c>
      <c r="F150" s="29"/>
      <c r="G150" s="32" t="s">
        <v>55</v>
      </c>
      <c r="H150" s="35"/>
      <c r="I150" s="32" t="s">
        <v>55</v>
      </c>
      <c r="J150" s="35">
        <v>11350000</v>
      </c>
      <c r="K150" s="32"/>
      <c r="L150" s="104"/>
      <c r="M150" s="71"/>
      <c r="N150" s="32"/>
      <c r="O150" s="64"/>
      <c r="P150" s="58"/>
      <c r="Q150" s="107"/>
      <c r="R150" s="113"/>
      <c r="S150" s="113"/>
      <c r="T150" s="7"/>
      <c r="U150" s="7"/>
      <c r="V150" s="7"/>
      <c r="W150" s="7"/>
      <c r="X150" s="7"/>
      <c r="Y150" s="7"/>
      <c r="Z150" s="7"/>
      <c r="AA150" s="7"/>
      <c r="AB150" s="7"/>
      <c r="AC150" s="7"/>
      <c r="AD150" s="7"/>
      <c r="AE150" s="7"/>
      <c r="AF150" s="7"/>
      <c r="AG150" s="7"/>
      <c r="AH150" s="7"/>
      <c r="AI150" s="7"/>
      <c r="AJ150" s="7"/>
      <c r="AK150" s="7"/>
      <c r="AL150" s="7"/>
      <c r="AM150" s="7"/>
      <c r="AN150" s="7"/>
      <c r="AO150" s="7"/>
      <c r="AP150" s="7"/>
      <c r="AQ150" s="7"/>
    </row>
    <row r="151" s="4" customFormat="1" ht="34.9" customHeight="1" spans="1:43">
      <c r="A151" s="29"/>
      <c r="B151" s="29"/>
      <c r="C151" s="29"/>
      <c r="D151" s="117" t="s">
        <v>116</v>
      </c>
      <c r="E151" s="43" t="s">
        <v>227</v>
      </c>
      <c r="F151" s="29"/>
      <c r="G151" s="32" t="s">
        <v>55</v>
      </c>
      <c r="H151" s="35"/>
      <c r="I151" s="32" t="s">
        <v>55</v>
      </c>
      <c r="J151" s="35">
        <v>18462500</v>
      </c>
      <c r="K151" s="32"/>
      <c r="L151" s="104"/>
      <c r="M151" s="71"/>
      <c r="N151" s="32"/>
      <c r="O151" s="64"/>
      <c r="P151" s="58"/>
      <c r="Q151" s="107"/>
      <c r="R151" s="113"/>
      <c r="S151" s="113"/>
      <c r="T151" s="7"/>
      <c r="U151" s="7"/>
      <c r="V151" s="7"/>
      <c r="W151" s="7"/>
      <c r="X151" s="7"/>
      <c r="Y151" s="7"/>
      <c r="Z151" s="7"/>
      <c r="AA151" s="7"/>
      <c r="AB151" s="7"/>
      <c r="AC151" s="7"/>
      <c r="AD151" s="7"/>
      <c r="AE151" s="7"/>
      <c r="AF151" s="7"/>
      <c r="AG151" s="7"/>
      <c r="AH151" s="7"/>
      <c r="AI151" s="7"/>
      <c r="AJ151" s="7"/>
      <c r="AK151" s="7"/>
      <c r="AL151" s="7"/>
      <c r="AM151" s="7"/>
      <c r="AN151" s="7"/>
      <c r="AO151" s="7"/>
      <c r="AP151" s="7"/>
      <c r="AQ151" s="7"/>
    </row>
    <row r="152" s="4" customFormat="1" ht="34.9" customHeight="1" spans="1:43">
      <c r="A152" s="29"/>
      <c r="B152" s="29"/>
      <c r="C152" s="29"/>
      <c r="D152" s="117" t="s">
        <v>117</v>
      </c>
      <c r="E152" s="43" t="s">
        <v>228</v>
      </c>
      <c r="F152" s="29"/>
      <c r="G152" s="32" t="s">
        <v>55</v>
      </c>
      <c r="H152" s="35"/>
      <c r="I152" s="32" t="s">
        <v>55</v>
      </c>
      <c r="J152" s="35">
        <v>12837500</v>
      </c>
      <c r="K152" s="32"/>
      <c r="L152" s="104"/>
      <c r="M152" s="71"/>
      <c r="N152" s="32"/>
      <c r="O152" s="64"/>
      <c r="P152" s="58"/>
      <c r="Q152" s="107"/>
      <c r="R152" s="113"/>
      <c r="S152" s="113"/>
      <c r="T152" s="7"/>
      <c r="U152" s="7"/>
      <c r="V152" s="7"/>
      <c r="W152" s="7"/>
      <c r="X152" s="7"/>
      <c r="Y152" s="7"/>
      <c r="Z152" s="7"/>
      <c r="AA152" s="7"/>
      <c r="AB152" s="7"/>
      <c r="AC152" s="7"/>
      <c r="AD152" s="7"/>
      <c r="AE152" s="7"/>
      <c r="AF152" s="7"/>
      <c r="AG152" s="7"/>
      <c r="AH152" s="7"/>
      <c r="AI152" s="7"/>
      <c r="AJ152" s="7"/>
      <c r="AK152" s="7"/>
      <c r="AL152" s="7"/>
      <c r="AM152" s="7"/>
      <c r="AN152" s="7"/>
      <c r="AO152" s="7"/>
      <c r="AP152" s="7"/>
      <c r="AQ152" s="7"/>
    </row>
    <row r="153" s="4" customFormat="1" ht="34.9" customHeight="1" spans="1:43">
      <c r="A153" s="29"/>
      <c r="B153" s="29"/>
      <c r="C153" s="29"/>
      <c r="D153" s="117" t="s">
        <v>118</v>
      </c>
      <c r="E153" s="43" t="s">
        <v>229</v>
      </c>
      <c r="F153" s="29"/>
      <c r="G153" s="32" t="s">
        <v>55</v>
      </c>
      <c r="H153" s="35"/>
      <c r="I153" s="32" t="s">
        <v>55</v>
      </c>
      <c r="J153" s="35">
        <v>10045000</v>
      </c>
      <c r="K153" s="32"/>
      <c r="L153" s="104"/>
      <c r="M153" s="71"/>
      <c r="N153" s="32"/>
      <c r="O153" s="64"/>
      <c r="P153" s="58"/>
      <c r="Q153" s="107"/>
      <c r="R153" s="113"/>
      <c r="S153" s="113"/>
      <c r="T153" s="7"/>
      <c r="U153" s="7"/>
      <c r="V153" s="7"/>
      <c r="W153" s="7"/>
      <c r="X153" s="7"/>
      <c r="Y153" s="7"/>
      <c r="Z153" s="7"/>
      <c r="AA153" s="7"/>
      <c r="AB153" s="7"/>
      <c r="AC153" s="7"/>
      <c r="AD153" s="7"/>
      <c r="AE153" s="7"/>
      <c r="AF153" s="7"/>
      <c r="AG153" s="7"/>
      <c r="AH153" s="7"/>
      <c r="AI153" s="7"/>
      <c r="AJ153" s="7"/>
      <c r="AK153" s="7"/>
      <c r="AL153" s="7"/>
      <c r="AM153" s="7"/>
      <c r="AN153" s="7"/>
      <c r="AO153" s="7"/>
      <c r="AP153" s="7"/>
      <c r="AQ153" s="7"/>
    </row>
    <row r="154" s="4" customFormat="1" ht="34.9" customHeight="1" spans="1:43">
      <c r="A154" s="29"/>
      <c r="B154" s="29"/>
      <c r="C154" s="29"/>
      <c r="D154" s="117" t="s">
        <v>119</v>
      </c>
      <c r="E154" s="43" t="s">
        <v>230</v>
      </c>
      <c r="F154" s="29"/>
      <c r="G154" s="32" t="s">
        <v>55</v>
      </c>
      <c r="H154" s="35"/>
      <c r="I154" s="32" t="s">
        <v>55</v>
      </c>
      <c r="J154" s="35">
        <v>17475000</v>
      </c>
      <c r="K154" s="32"/>
      <c r="L154" s="104"/>
      <c r="M154" s="71"/>
      <c r="N154" s="32"/>
      <c r="O154" s="64"/>
      <c r="P154" s="58"/>
      <c r="Q154" s="107"/>
      <c r="R154" s="113"/>
      <c r="S154" s="113"/>
      <c r="T154" s="7"/>
      <c r="U154" s="7"/>
      <c r="V154" s="7"/>
      <c r="W154" s="7"/>
      <c r="X154" s="7"/>
      <c r="Y154" s="7"/>
      <c r="Z154" s="7"/>
      <c r="AA154" s="7"/>
      <c r="AB154" s="7"/>
      <c r="AC154" s="7"/>
      <c r="AD154" s="7"/>
      <c r="AE154" s="7"/>
      <c r="AF154" s="7"/>
      <c r="AG154" s="7"/>
      <c r="AH154" s="7"/>
      <c r="AI154" s="7"/>
      <c r="AJ154" s="7"/>
      <c r="AK154" s="7"/>
      <c r="AL154" s="7"/>
      <c r="AM154" s="7"/>
      <c r="AN154" s="7"/>
      <c r="AO154" s="7"/>
      <c r="AP154" s="7"/>
      <c r="AQ154" s="7"/>
    </row>
    <row r="155" s="4" customFormat="1" ht="34.9" customHeight="1" spans="1:43">
      <c r="A155" s="29"/>
      <c r="B155" s="29"/>
      <c r="C155" s="29"/>
      <c r="D155" s="117" t="s">
        <v>120</v>
      </c>
      <c r="E155" s="43" t="s">
        <v>231</v>
      </c>
      <c r="F155" s="29"/>
      <c r="G155" s="32" t="s">
        <v>55</v>
      </c>
      <c r="H155" s="35"/>
      <c r="I155" s="32" t="s">
        <v>55</v>
      </c>
      <c r="J155" s="35">
        <v>18462500</v>
      </c>
      <c r="K155" s="32"/>
      <c r="L155" s="104"/>
      <c r="M155" s="71"/>
      <c r="N155" s="32"/>
      <c r="O155" s="64"/>
      <c r="P155" s="58"/>
      <c r="Q155" s="107"/>
      <c r="R155" s="113"/>
      <c r="S155" s="113"/>
      <c r="T155" s="7"/>
      <c r="U155" s="7"/>
      <c r="V155" s="7"/>
      <c r="W155" s="7"/>
      <c r="X155" s="7"/>
      <c r="Y155" s="7"/>
      <c r="Z155" s="7"/>
      <c r="AA155" s="7"/>
      <c r="AB155" s="7"/>
      <c r="AC155" s="7"/>
      <c r="AD155" s="7"/>
      <c r="AE155" s="7"/>
      <c r="AF155" s="7"/>
      <c r="AG155" s="7"/>
      <c r="AH155" s="7"/>
      <c r="AI155" s="7"/>
      <c r="AJ155" s="7"/>
      <c r="AK155" s="7"/>
      <c r="AL155" s="7"/>
      <c r="AM155" s="7"/>
      <c r="AN155" s="7"/>
      <c r="AO155" s="7"/>
      <c r="AP155" s="7"/>
      <c r="AQ155" s="7"/>
    </row>
    <row r="156" s="4" customFormat="1" ht="34.9" customHeight="1" spans="1:43">
      <c r="A156" s="29"/>
      <c r="B156" s="29"/>
      <c r="C156" s="29"/>
      <c r="D156" s="117" t="s">
        <v>121</v>
      </c>
      <c r="E156" s="43" t="s">
        <v>232</v>
      </c>
      <c r="F156" s="29"/>
      <c r="G156" s="32" t="s">
        <v>55</v>
      </c>
      <c r="H156" s="35"/>
      <c r="I156" s="32" t="s">
        <v>55</v>
      </c>
      <c r="J156" s="35">
        <v>15675000</v>
      </c>
      <c r="K156" s="32"/>
      <c r="L156" s="104"/>
      <c r="M156" s="71"/>
      <c r="N156" s="32"/>
      <c r="O156" s="64"/>
      <c r="P156" s="58"/>
      <c r="Q156" s="107"/>
      <c r="R156" s="113"/>
      <c r="S156" s="113"/>
      <c r="T156" s="7"/>
      <c r="U156" s="7"/>
      <c r="V156" s="7"/>
      <c r="W156" s="7"/>
      <c r="X156" s="7"/>
      <c r="Y156" s="7"/>
      <c r="Z156" s="7"/>
      <c r="AA156" s="7"/>
      <c r="AB156" s="7"/>
      <c r="AC156" s="7"/>
      <c r="AD156" s="7"/>
      <c r="AE156" s="7"/>
      <c r="AF156" s="7"/>
      <c r="AG156" s="7"/>
      <c r="AH156" s="7"/>
      <c r="AI156" s="7"/>
      <c r="AJ156" s="7"/>
      <c r="AK156" s="7"/>
      <c r="AL156" s="7"/>
      <c r="AM156" s="7"/>
      <c r="AN156" s="7"/>
      <c r="AO156" s="7"/>
      <c r="AP156" s="7"/>
      <c r="AQ156" s="7"/>
    </row>
    <row r="157" s="5" customFormat="1" ht="46.9" customHeight="1" spans="1:43">
      <c r="A157" s="39"/>
      <c r="B157" s="39"/>
      <c r="C157" s="39"/>
      <c r="D157" s="25" t="s">
        <v>233</v>
      </c>
      <c r="E157" s="25" t="s">
        <v>234</v>
      </c>
      <c r="F157" s="26"/>
      <c r="G157" s="27"/>
      <c r="H157" s="28">
        <f>SUM(H158)</f>
        <v>23375000</v>
      </c>
      <c r="I157" s="72">
        <f t="shared" ref="I157:K157" si="16">SUM(I158)</f>
        <v>0</v>
      </c>
      <c r="J157" s="28">
        <v>37000000</v>
      </c>
      <c r="K157" s="72">
        <f t="shared" si="16"/>
        <v>0</v>
      </c>
      <c r="L157" s="40">
        <f t="shared" si="14"/>
        <v>60375000</v>
      </c>
      <c r="M157" s="73"/>
      <c r="N157" s="27"/>
      <c r="O157" s="76"/>
      <c r="P157" s="99"/>
      <c r="Q157" s="105"/>
      <c r="R157" s="113"/>
      <c r="S157" s="113"/>
      <c r="T157" s="7"/>
      <c r="U157" s="7"/>
      <c r="V157" s="7"/>
      <c r="W157" s="7"/>
      <c r="X157" s="7"/>
      <c r="Y157" s="7"/>
      <c r="Z157" s="7"/>
      <c r="AA157" s="7"/>
      <c r="AB157" s="7"/>
      <c r="AC157" s="7"/>
      <c r="AD157" s="7"/>
      <c r="AE157" s="7"/>
      <c r="AF157" s="7"/>
      <c r="AG157" s="7"/>
      <c r="AH157" s="7"/>
      <c r="AI157" s="7"/>
      <c r="AJ157" s="7"/>
      <c r="AK157" s="7"/>
      <c r="AL157" s="7"/>
      <c r="AM157" s="7"/>
      <c r="AN157" s="7"/>
      <c r="AO157" s="7"/>
      <c r="AP157" s="7"/>
      <c r="AQ157" s="7"/>
    </row>
    <row r="158" s="4" customFormat="1" ht="39.6" customHeight="1" spans="1:43">
      <c r="A158" s="29"/>
      <c r="B158" s="29"/>
      <c r="C158" s="29"/>
      <c r="D158" s="30" t="s">
        <v>235</v>
      </c>
      <c r="E158" s="43" t="s">
        <v>236</v>
      </c>
      <c r="F158" s="29"/>
      <c r="G158" s="142" t="s">
        <v>25</v>
      </c>
      <c r="H158" s="33">
        <v>23375000</v>
      </c>
      <c r="I158" s="142" t="s">
        <v>25</v>
      </c>
      <c r="J158" s="35">
        <v>37000000</v>
      </c>
      <c r="K158" s="32"/>
      <c r="L158" s="104">
        <f t="shared" si="14"/>
        <v>60375000</v>
      </c>
      <c r="M158" s="71" t="s">
        <v>63</v>
      </c>
      <c r="N158" s="32" t="s">
        <v>27</v>
      </c>
      <c r="O158" s="76"/>
      <c r="P158" s="58"/>
      <c r="Q158" s="107"/>
      <c r="R158" s="113"/>
      <c r="S158" s="113"/>
      <c r="T158" s="7"/>
      <c r="U158" s="7"/>
      <c r="V158" s="7"/>
      <c r="W158" s="7"/>
      <c r="X158" s="7"/>
      <c r="Y158" s="7"/>
      <c r="Z158" s="7"/>
      <c r="AA158" s="7"/>
      <c r="AB158" s="7"/>
      <c r="AC158" s="7"/>
      <c r="AD158" s="7"/>
      <c r="AE158" s="7"/>
      <c r="AF158" s="7"/>
      <c r="AG158" s="7"/>
      <c r="AH158" s="7"/>
      <c r="AI158" s="7"/>
      <c r="AJ158" s="7"/>
      <c r="AK158" s="7"/>
      <c r="AL158" s="7"/>
      <c r="AM158" s="7"/>
      <c r="AN158" s="7"/>
      <c r="AO158" s="7"/>
      <c r="AP158" s="7"/>
      <c r="AQ158" s="7"/>
    </row>
    <row r="159" s="5" customFormat="1" ht="45.6" customHeight="1" spans="1:43">
      <c r="A159" s="39"/>
      <c r="B159" s="39"/>
      <c r="C159" s="39"/>
      <c r="D159" s="24" t="s">
        <v>237</v>
      </c>
      <c r="E159" s="24" t="s">
        <v>238</v>
      </c>
      <c r="F159" s="26"/>
      <c r="G159" s="27"/>
      <c r="H159" s="28">
        <f>H160</f>
        <v>1634067000</v>
      </c>
      <c r="I159" s="72">
        <f t="shared" ref="I159:K159" si="17">SUM(I160)</f>
        <v>0</v>
      </c>
      <c r="J159" s="28">
        <f>J160</f>
        <v>1718575000</v>
      </c>
      <c r="K159" s="72">
        <f t="shared" si="17"/>
        <v>0</v>
      </c>
      <c r="L159" s="40">
        <f>SUM(L160:L160)</f>
        <v>3352642000</v>
      </c>
      <c r="M159" s="73"/>
      <c r="N159" s="27"/>
      <c r="O159" s="76"/>
      <c r="P159" s="99"/>
      <c r="Q159" s="105"/>
      <c r="R159" s="113"/>
      <c r="S159" s="113"/>
      <c r="T159" s="7"/>
      <c r="U159" s="7"/>
      <c r="V159" s="7"/>
      <c r="W159" s="7"/>
      <c r="X159" s="7"/>
      <c r="Y159" s="7"/>
      <c r="Z159" s="7"/>
      <c r="AA159" s="7"/>
      <c r="AB159" s="7"/>
      <c r="AC159" s="7"/>
      <c r="AD159" s="7"/>
      <c r="AE159" s="7"/>
      <c r="AF159" s="7"/>
      <c r="AG159" s="7"/>
      <c r="AH159" s="7"/>
      <c r="AI159" s="7"/>
      <c r="AJ159" s="7"/>
      <c r="AK159" s="7"/>
      <c r="AL159" s="7"/>
      <c r="AM159" s="7"/>
      <c r="AN159" s="7"/>
      <c r="AO159" s="7"/>
      <c r="AP159" s="7"/>
      <c r="AQ159" s="7"/>
    </row>
    <row r="160" s="4" customFormat="1" ht="46.9" customHeight="1" spans="1:43">
      <c r="A160" s="29"/>
      <c r="B160" s="29"/>
      <c r="C160" s="29"/>
      <c r="D160" s="30" t="s">
        <v>239</v>
      </c>
      <c r="E160" s="52" t="s">
        <v>240</v>
      </c>
      <c r="F160" s="29"/>
      <c r="G160" s="32" t="s">
        <v>25</v>
      </c>
      <c r="H160" s="35">
        <v>1634067000</v>
      </c>
      <c r="I160" s="32" t="s">
        <v>25</v>
      </c>
      <c r="J160" s="35">
        <f>SUM(J161:J168)</f>
        <v>1718575000</v>
      </c>
      <c r="K160" s="32" t="s">
        <v>25</v>
      </c>
      <c r="L160" s="66">
        <f t="shared" si="9"/>
        <v>3352642000</v>
      </c>
      <c r="M160" s="71" t="s">
        <v>63</v>
      </c>
      <c r="N160" s="32" t="s">
        <v>27</v>
      </c>
      <c r="O160" s="64"/>
      <c r="P160" s="58"/>
      <c r="Q160" s="107"/>
      <c r="R160" s="113"/>
      <c r="S160" s="113"/>
      <c r="T160" s="7"/>
      <c r="U160" s="7"/>
      <c r="V160" s="7"/>
      <c r="W160" s="7"/>
      <c r="X160" s="7"/>
      <c r="Y160" s="7"/>
      <c r="Z160" s="7"/>
      <c r="AA160" s="7"/>
      <c r="AB160" s="7"/>
      <c r="AC160" s="7"/>
      <c r="AD160" s="7"/>
      <c r="AE160" s="7"/>
      <c r="AF160" s="7"/>
      <c r="AG160" s="7"/>
      <c r="AH160" s="7"/>
      <c r="AI160" s="7"/>
      <c r="AJ160" s="7"/>
      <c r="AK160" s="7"/>
      <c r="AL160" s="7"/>
      <c r="AM160" s="7"/>
      <c r="AN160" s="7"/>
      <c r="AO160" s="7"/>
      <c r="AP160" s="7"/>
      <c r="AQ160" s="7"/>
    </row>
    <row r="161" s="4" customFormat="1" ht="34.9" customHeight="1" spans="1:43">
      <c r="A161" s="29"/>
      <c r="B161" s="29"/>
      <c r="C161" s="29"/>
      <c r="D161" s="30" t="s">
        <v>113</v>
      </c>
      <c r="E161" s="52" t="s">
        <v>241</v>
      </c>
      <c r="F161" s="29"/>
      <c r="G161" s="142" t="s">
        <v>25</v>
      </c>
      <c r="H161" s="35"/>
      <c r="I161" s="142" t="s">
        <v>25</v>
      </c>
      <c r="J161" s="35">
        <v>263050000</v>
      </c>
      <c r="K161" s="32"/>
      <c r="L161" s="66"/>
      <c r="M161" s="71"/>
      <c r="N161" s="32"/>
      <c r="O161" s="64"/>
      <c r="P161" s="58"/>
      <c r="Q161" s="107"/>
      <c r="R161" s="113"/>
      <c r="S161" s="113"/>
      <c r="T161" s="7"/>
      <c r="U161" s="7"/>
      <c r="V161" s="7"/>
      <c r="W161" s="7"/>
      <c r="X161" s="7"/>
      <c r="Y161" s="7"/>
      <c r="Z161" s="7"/>
      <c r="AA161" s="7"/>
      <c r="AB161" s="7"/>
      <c r="AC161" s="7"/>
      <c r="AD161" s="7"/>
      <c r="AE161" s="7"/>
      <c r="AF161" s="7"/>
      <c r="AG161" s="7"/>
      <c r="AH161" s="7"/>
      <c r="AI161" s="7"/>
      <c r="AJ161" s="7"/>
      <c r="AK161" s="7"/>
      <c r="AL161" s="7"/>
      <c r="AM161" s="7"/>
      <c r="AN161" s="7"/>
      <c r="AO161" s="7"/>
      <c r="AP161" s="7"/>
      <c r="AQ161" s="7"/>
    </row>
    <row r="162" s="4" customFormat="1" ht="34.9" customHeight="1" spans="1:43">
      <c r="A162" s="29"/>
      <c r="B162" s="29"/>
      <c r="C162" s="29"/>
      <c r="D162" s="30" t="s">
        <v>115</v>
      </c>
      <c r="E162" s="52" t="s">
        <v>242</v>
      </c>
      <c r="F162" s="29"/>
      <c r="G162" s="142" t="s">
        <v>25</v>
      </c>
      <c r="H162" s="35"/>
      <c r="I162" s="142" t="s">
        <v>25</v>
      </c>
      <c r="J162" s="35">
        <v>171325000</v>
      </c>
      <c r="K162" s="32"/>
      <c r="L162" s="66"/>
      <c r="M162" s="71"/>
      <c r="N162" s="32"/>
      <c r="O162" s="64"/>
      <c r="P162" s="58"/>
      <c r="Q162" s="107"/>
      <c r="R162" s="113"/>
      <c r="S162" s="113"/>
      <c r="T162" s="7"/>
      <c r="U162" s="7"/>
      <c r="V162" s="7"/>
      <c r="W162" s="7"/>
      <c r="X162" s="7"/>
      <c r="Y162" s="7"/>
      <c r="Z162" s="7"/>
      <c r="AA162" s="7"/>
      <c r="AB162" s="7"/>
      <c r="AC162" s="7"/>
      <c r="AD162" s="7"/>
      <c r="AE162" s="7"/>
      <c r="AF162" s="7"/>
      <c r="AG162" s="7"/>
      <c r="AH162" s="7"/>
      <c r="AI162" s="7"/>
      <c r="AJ162" s="7"/>
      <c r="AK162" s="7"/>
      <c r="AL162" s="7"/>
      <c r="AM162" s="7"/>
      <c r="AN162" s="7"/>
      <c r="AO162" s="7"/>
      <c r="AP162" s="7"/>
      <c r="AQ162" s="7"/>
    </row>
    <row r="163" s="4" customFormat="1" ht="34.9" customHeight="1" spans="1:43">
      <c r="A163" s="29"/>
      <c r="B163" s="29"/>
      <c r="C163" s="29"/>
      <c r="D163" s="30" t="s">
        <v>116</v>
      </c>
      <c r="E163" s="52" t="s">
        <v>243</v>
      </c>
      <c r="F163" s="29"/>
      <c r="G163" s="142" t="s">
        <v>25</v>
      </c>
      <c r="H163" s="35"/>
      <c r="I163" s="142" t="s">
        <v>25</v>
      </c>
      <c r="J163" s="35">
        <v>178450000</v>
      </c>
      <c r="K163" s="32"/>
      <c r="L163" s="66"/>
      <c r="M163" s="71"/>
      <c r="N163" s="32"/>
      <c r="O163" s="64"/>
      <c r="P163" s="58"/>
      <c r="Q163" s="107"/>
      <c r="R163" s="113"/>
      <c r="S163" s="113"/>
      <c r="T163" s="7"/>
      <c r="U163" s="7"/>
      <c r="V163" s="7"/>
      <c r="W163" s="7"/>
      <c r="X163" s="7"/>
      <c r="Y163" s="7"/>
      <c r="Z163" s="7"/>
      <c r="AA163" s="7"/>
      <c r="AB163" s="7"/>
      <c r="AC163" s="7"/>
      <c r="AD163" s="7"/>
      <c r="AE163" s="7"/>
      <c r="AF163" s="7"/>
      <c r="AG163" s="7"/>
      <c r="AH163" s="7"/>
      <c r="AI163" s="7"/>
      <c r="AJ163" s="7"/>
      <c r="AK163" s="7"/>
      <c r="AL163" s="7"/>
      <c r="AM163" s="7"/>
      <c r="AN163" s="7"/>
      <c r="AO163" s="7"/>
      <c r="AP163" s="7"/>
      <c r="AQ163" s="7"/>
    </row>
    <row r="164" s="4" customFormat="1" ht="34.9" customHeight="1" spans="1:43">
      <c r="A164" s="29"/>
      <c r="B164" s="29"/>
      <c r="C164" s="29"/>
      <c r="D164" s="30" t="s">
        <v>117</v>
      </c>
      <c r="E164" s="52" t="s">
        <v>241</v>
      </c>
      <c r="F164" s="29"/>
      <c r="G164" s="142" t="s">
        <v>25</v>
      </c>
      <c r="H164" s="35"/>
      <c r="I164" s="142" t="s">
        <v>25</v>
      </c>
      <c r="J164" s="35">
        <v>263050000</v>
      </c>
      <c r="K164" s="32"/>
      <c r="L164" s="66"/>
      <c r="M164" s="71"/>
      <c r="N164" s="32"/>
      <c r="O164" s="64"/>
      <c r="P164" s="58"/>
      <c r="Q164" s="107"/>
      <c r="R164" s="113"/>
      <c r="S164" s="113"/>
      <c r="T164" s="7"/>
      <c r="U164" s="7"/>
      <c r="V164" s="7"/>
      <c r="W164" s="7"/>
      <c r="X164" s="7"/>
      <c r="Y164" s="7"/>
      <c r="Z164" s="7"/>
      <c r="AA164" s="7"/>
      <c r="AB164" s="7"/>
      <c r="AC164" s="7"/>
      <c r="AD164" s="7"/>
      <c r="AE164" s="7"/>
      <c r="AF164" s="7"/>
      <c r="AG164" s="7"/>
      <c r="AH164" s="7"/>
      <c r="AI164" s="7"/>
      <c r="AJ164" s="7"/>
      <c r="AK164" s="7"/>
      <c r="AL164" s="7"/>
      <c r="AM164" s="7"/>
      <c r="AN164" s="7"/>
      <c r="AO164" s="7"/>
      <c r="AP164" s="7"/>
      <c r="AQ164" s="7"/>
    </row>
    <row r="165" s="4" customFormat="1" ht="34.9" customHeight="1" spans="1:43">
      <c r="A165" s="29"/>
      <c r="B165" s="29"/>
      <c r="C165" s="29"/>
      <c r="D165" s="30" t="s">
        <v>118</v>
      </c>
      <c r="E165" s="52" t="s">
        <v>242</v>
      </c>
      <c r="F165" s="29"/>
      <c r="G165" s="142" t="s">
        <v>25</v>
      </c>
      <c r="H165" s="35"/>
      <c r="I165" s="142" t="s">
        <v>25</v>
      </c>
      <c r="J165" s="35">
        <v>147600000</v>
      </c>
      <c r="K165" s="32"/>
      <c r="L165" s="66"/>
      <c r="M165" s="71"/>
      <c r="N165" s="32"/>
      <c r="O165" s="64"/>
      <c r="P165" s="58"/>
      <c r="Q165" s="107"/>
      <c r="R165" s="113"/>
      <c r="S165" s="113"/>
      <c r="T165" s="7"/>
      <c r="U165" s="7"/>
      <c r="V165" s="7"/>
      <c r="W165" s="7"/>
      <c r="X165" s="7"/>
      <c r="Y165" s="7"/>
      <c r="Z165" s="7"/>
      <c r="AA165" s="7"/>
      <c r="AB165" s="7"/>
      <c r="AC165" s="7"/>
      <c r="AD165" s="7"/>
      <c r="AE165" s="7"/>
      <c r="AF165" s="7"/>
      <c r="AG165" s="7"/>
      <c r="AH165" s="7"/>
      <c r="AI165" s="7"/>
      <c r="AJ165" s="7"/>
      <c r="AK165" s="7"/>
      <c r="AL165" s="7"/>
      <c r="AM165" s="7"/>
      <c r="AN165" s="7"/>
      <c r="AO165" s="7"/>
      <c r="AP165" s="7"/>
      <c r="AQ165" s="7"/>
    </row>
    <row r="166" s="4" customFormat="1" ht="34.9" customHeight="1" spans="1:43">
      <c r="A166" s="29"/>
      <c r="B166" s="29"/>
      <c r="C166" s="29"/>
      <c r="D166" s="30" t="s">
        <v>119</v>
      </c>
      <c r="E166" s="52" t="s">
        <v>241</v>
      </c>
      <c r="F166" s="29"/>
      <c r="G166" s="142" t="s">
        <v>25</v>
      </c>
      <c r="H166" s="35"/>
      <c r="I166" s="142" t="s">
        <v>25</v>
      </c>
      <c r="J166" s="35">
        <v>236875000</v>
      </c>
      <c r="K166" s="32"/>
      <c r="L166" s="66"/>
      <c r="M166" s="71"/>
      <c r="N166" s="32"/>
      <c r="O166" s="64"/>
      <c r="P166" s="58"/>
      <c r="Q166" s="107"/>
      <c r="R166" s="113"/>
      <c r="S166" s="113"/>
      <c r="T166" s="7"/>
      <c r="U166" s="7"/>
      <c r="V166" s="7"/>
      <c r="W166" s="7"/>
      <c r="X166" s="7"/>
      <c r="Y166" s="7"/>
      <c r="Z166" s="7"/>
      <c r="AA166" s="7"/>
      <c r="AB166" s="7"/>
      <c r="AC166" s="7"/>
      <c r="AD166" s="7"/>
      <c r="AE166" s="7"/>
      <c r="AF166" s="7"/>
      <c r="AG166" s="7"/>
      <c r="AH166" s="7"/>
      <c r="AI166" s="7"/>
      <c r="AJ166" s="7"/>
      <c r="AK166" s="7"/>
      <c r="AL166" s="7"/>
      <c r="AM166" s="7"/>
      <c r="AN166" s="7"/>
      <c r="AO166" s="7"/>
      <c r="AP166" s="7"/>
      <c r="AQ166" s="7"/>
    </row>
    <row r="167" s="4" customFormat="1" ht="34.9" customHeight="1" spans="1:43">
      <c r="A167" s="29"/>
      <c r="B167" s="29"/>
      <c r="C167" s="29"/>
      <c r="D167" s="30" t="s">
        <v>120</v>
      </c>
      <c r="E167" s="52" t="s">
        <v>242</v>
      </c>
      <c r="F167" s="29"/>
      <c r="G167" s="142" t="s">
        <v>25</v>
      </c>
      <c r="H167" s="35"/>
      <c r="I167" s="142" t="s">
        <v>25</v>
      </c>
      <c r="J167" s="35">
        <v>194675000</v>
      </c>
      <c r="K167" s="32"/>
      <c r="L167" s="66"/>
      <c r="M167" s="71"/>
      <c r="N167" s="32"/>
      <c r="O167" s="64"/>
      <c r="P167" s="58"/>
      <c r="Q167" s="107"/>
      <c r="R167" s="113"/>
      <c r="S167" s="113"/>
      <c r="T167" s="7"/>
      <c r="U167" s="7"/>
      <c r="V167" s="7"/>
      <c r="W167" s="7"/>
      <c r="X167" s="7"/>
      <c r="Y167" s="7"/>
      <c r="Z167" s="7"/>
      <c r="AA167" s="7"/>
      <c r="AB167" s="7"/>
      <c r="AC167" s="7"/>
      <c r="AD167" s="7"/>
      <c r="AE167" s="7"/>
      <c r="AF167" s="7"/>
      <c r="AG167" s="7"/>
      <c r="AH167" s="7"/>
      <c r="AI167" s="7"/>
      <c r="AJ167" s="7"/>
      <c r="AK167" s="7"/>
      <c r="AL167" s="7"/>
      <c r="AM167" s="7"/>
      <c r="AN167" s="7"/>
      <c r="AO167" s="7"/>
      <c r="AP167" s="7"/>
      <c r="AQ167" s="7"/>
    </row>
    <row r="168" s="4" customFormat="1" ht="34.9" customHeight="1" spans="1:43">
      <c r="A168" s="29"/>
      <c r="B168" s="29"/>
      <c r="C168" s="29"/>
      <c r="D168" s="30" t="s">
        <v>121</v>
      </c>
      <c r="E168" s="52" t="s">
        <v>244</v>
      </c>
      <c r="F168" s="29"/>
      <c r="G168" s="142" t="s">
        <v>25</v>
      </c>
      <c r="H168" s="35"/>
      <c r="I168" s="142" t="s">
        <v>25</v>
      </c>
      <c r="J168" s="35">
        <v>263550000</v>
      </c>
      <c r="K168" s="32"/>
      <c r="L168" s="66"/>
      <c r="M168" s="71"/>
      <c r="N168" s="32"/>
      <c r="O168" s="64"/>
      <c r="P168" s="58"/>
      <c r="Q168" s="107"/>
      <c r="R168" s="113"/>
      <c r="S168" s="113"/>
      <c r="T168" s="7"/>
      <c r="U168" s="7"/>
      <c r="V168" s="7"/>
      <c r="W168" s="7"/>
      <c r="X168" s="7"/>
      <c r="Y168" s="7"/>
      <c r="Z168" s="7"/>
      <c r="AA168" s="7"/>
      <c r="AB168" s="7"/>
      <c r="AC168" s="7"/>
      <c r="AD168" s="7"/>
      <c r="AE168" s="7"/>
      <c r="AF168" s="7"/>
      <c r="AG168" s="7"/>
      <c r="AH168" s="7"/>
      <c r="AI168" s="7"/>
      <c r="AJ168" s="7"/>
      <c r="AK168" s="7"/>
      <c r="AL168" s="7"/>
      <c r="AM168" s="7"/>
      <c r="AN168" s="7"/>
      <c r="AO168" s="7"/>
      <c r="AP168" s="7"/>
      <c r="AQ168" s="7"/>
    </row>
    <row r="169" s="8" customFormat="1" ht="34.9" customHeight="1" spans="1:43">
      <c r="A169" s="26"/>
      <c r="B169" s="26"/>
      <c r="C169" s="26"/>
      <c r="D169" s="25" t="s">
        <v>245</v>
      </c>
      <c r="E169" s="25" t="s">
        <v>246</v>
      </c>
      <c r="F169" s="26"/>
      <c r="G169" s="27"/>
      <c r="H169" s="28">
        <f>SUM(H170)</f>
        <v>24970000</v>
      </c>
      <c r="I169" s="72">
        <f t="shared" ref="I169:L169" si="18">SUM(I170)</f>
        <v>0</v>
      </c>
      <c r="J169" s="28">
        <v>29000000</v>
      </c>
      <c r="K169" s="72">
        <f t="shared" si="18"/>
        <v>0</v>
      </c>
      <c r="L169" s="40">
        <f t="shared" si="18"/>
        <v>49185000</v>
      </c>
      <c r="M169" s="73"/>
      <c r="N169" s="27"/>
      <c r="O169" s="156"/>
      <c r="P169" s="99"/>
      <c r="Q169" s="105"/>
      <c r="R169" s="169"/>
      <c r="S169" s="169"/>
      <c r="T169" s="170"/>
      <c r="U169" s="170"/>
      <c r="V169" s="170"/>
      <c r="W169" s="170"/>
      <c r="X169" s="170"/>
      <c r="Y169" s="170"/>
      <c r="Z169" s="170"/>
      <c r="AA169" s="170"/>
      <c r="AB169" s="170"/>
      <c r="AC169" s="170"/>
      <c r="AD169" s="170"/>
      <c r="AE169" s="170"/>
      <c r="AF169" s="170"/>
      <c r="AG169" s="170"/>
      <c r="AH169" s="170"/>
      <c r="AI169" s="170"/>
      <c r="AJ169" s="170"/>
      <c r="AK169" s="170"/>
      <c r="AL169" s="170"/>
      <c r="AM169" s="170"/>
      <c r="AN169" s="170"/>
      <c r="AO169" s="170"/>
      <c r="AP169" s="170"/>
      <c r="AQ169" s="170"/>
    </row>
    <row r="170" s="4" customFormat="1" ht="46.9" customHeight="1" spans="1:43">
      <c r="A170" s="29"/>
      <c r="B170" s="29"/>
      <c r="C170" s="29"/>
      <c r="D170" s="30" t="s">
        <v>247</v>
      </c>
      <c r="E170" s="30" t="s">
        <v>248</v>
      </c>
      <c r="F170" s="29"/>
      <c r="G170" s="32"/>
      <c r="H170" s="33">
        <v>24970000</v>
      </c>
      <c r="I170" s="32"/>
      <c r="J170" s="35">
        <v>24215000</v>
      </c>
      <c r="K170" s="32"/>
      <c r="L170" s="66">
        <f t="shared" si="9"/>
        <v>49185000</v>
      </c>
      <c r="M170" s="71" t="s">
        <v>63</v>
      </c>
      <c r="N170" s="32" t="s">
        <v>27</v>
      </c>
      <c r="O170" s="64"/>
      <c r="P170" s="57"/>
      <c r="Q170" s="105"/>
      <c r="R170" s="113"/>
      <c r="S170" s="113"/>
      <c r="T170" s="7"/>
      <c r="U170" s="7"/>
      <c r="V170" s="7"/>
      <c r="W170" s="7"/>
      <c r="X170" s="7"/>
      <c r="Y170" s="7"/>
      <c r="Z170" s="7"/>
      <c r="AA170" s="7"/>
      <c r="AB170" s="7"/>
      <c r="AC170" s="7"/>
      <c r="AD170" s="7"/>
      <c r="AE170" s="7"/>
      <c r="AF170" s="7"/>
      <c r="AG170" s="7"/>
      <c r="AH170" s="7"/>
      <c r="AI170" s="7"/>
      <c r="AJ170" s="7"/>
      <c r="AK170" s="7"/>
      <c r="AL170" s="7"/>
      <c r="AM170" s="7"/>
      <c r="AN170" s="7"/>
      <c r="AO170" s="7"/>
      <c r="AP170" s="7"/>
      <c r="AQ170" s="7"/>
    </row>
    <row r="171" s="9" customFormat="1" ht="46.15" customHeight="1" spans="1:43">
      <c r="A171" s="24" t="s">
        <v>249</v>
      </c>
      <c r="B171" s="24" t="s">
        <v>250</v>
      </c>
      <c r="C171" s="24" t="s">
        <v>251</v>
      </c>
      <c r="D171" s="24" t="s">
        <v>252</v>
      </c>
      <c r="E171" s="24" t="s">
        <v>253</v>
      </c>
      <c r="F171" s="26"/>
      <c r="G171" s="27"/>
      <c r="H171" s="28">
        <f>SUM(H172)</f>
        <v>72460000</v>
      </c>
      <c r="I171" s="72">
        <f t="shared" ref="I171:K171" si="19">SUM(I172)</f>
        <v>0</v>
      </c>
      <c r="J171" s="28">
        <f>J172+J173</f>
        <v>540650000</v>
      </c>
      <c r="K171" s="72">
        <f t="shared" si="19"/>
        <v>0</v>
      </c>
      <c r="L171" s="40">
        <f>SUM(L172:L173)</f>
        <v>682460000</v>
      </c>
      <c r="M171" s="73"/>
      <c r="N171" s="27"/>
      <c r="O171" s="157"/>
      <c r="P171" s="99"/>
      <c r="Q171" s="105"/>
      <c r="R171" s="169"/>
      <c r="S171" s="169"/>
      <c r="T171" s="170"/>
      <c r="U171" s="170"/>
      <c r="V171" s="170"/>
      <c r="W171" s="170"/>
      <c r="X171" s="170"/>
      <c r="Y171" s="170"/>
      <c r="Z171" s="170"/>
      <c r="AA171" s="170"/>
      <c r="AB171" s="170"/>
      <c r="AC171" s="170"/>
      <c r="AD171" s="170"/>
      <c r="AE171" s="170"/>
      <c r="AF171" s="170"/>
      <c r="AG171" s="170"/>
      <c r="AH171" s="170"/>
      <c r="AI171" s="170"/>
      <c r="AJ171" s="170"/>
      <c r="AK171" s="170"/>
      <c r="AL171" s="170"/>
      <c r="AM171" s="170"/>
      <c r="AN171" s="170"/>
      <c r="AO171" s="170"/>
      <c r="AP171" s="170"/>
      <c r="AQ171" s="170"/>
    </row>
    <row r="172" s="4" customFormat="1" ht="41.45" customHeight="1" spans="1:43">
      <c r="A172" s="143"/>
      <c r="B172" s="144"/>
      <c r="C172" s="144"/>
      <c r="D172" s="30" t="s">
        <v>254</v>
      </c>
      <c r="E172" s="115" t="s">
        <v>255</v>
      </c>
      <c r="F172" s="29"/>
      <c r="G172" s="32" t="s">
        <v>55</v>
      </c>
      <c r="H172" s="33">
        <v>72460000</v>
      </c>
      <c r="I172" s="32" t="s">
        <v>55</v>
      </c>
      <c r="J172" s="35">
        <v>120000000</v>
      </c>
      <c r="K172" s="32" t="s">
        <v>55</v>
      </c>
      <c r="L172" s="66">
        <f t="shared" si="9"/>
        <v>192460000</v>
      </c>
      <c r="M172" s="71" t="s">
        <v>63</v>
      </c>
      <c r="N172" s="32" t="s">
        <v>27</v>
      </c>
      <c r="O172" s="64"/>
      <c r="P172" s="58"/>
      <c r="Q172" s="107"/>
      <c r="R172" s="113"/>
      <c r="S172" s="113"/>
      <c r="T172" s="7"/>
      <c r="U172" s="7"/>
      <c r="V172" s="7"/>
      <c r="W172" s="7"/>
      <c r="X172" s="7"/>
      <c r="Y172" s="7"/>
      <c r="Z172" s="7"/>
      <c r="AA172" s="7"/>
      <c r="AB172" s="7"/>
      <c r="AC172" s="7"/>
      <c r="AD172" s="7"/>
      <c r="AE172" s="7"/>
      <c r="AF172" s="7"/>
      <c r="AG172" s="7"/>
      <c r="AH172" s="7"/>
      <c r="AI172" s="7"/>
      <c r="AJ172" s="7"/>
      <c r="AK172" s="7"/>
      <c r="AL172" s="7"/>
      <c r="AM172" s="7"/>
      <c r="AN172" s="7"/>
      <c r="AO172" s="7"/>
      <c r="AP172" s="7"/>
      <c r="AQ172" s="7"/>
    </row>
    <row r="173" s="4" customFormat="1" ht="34.9" customHeight="1" spans="1:43">
      <c r="A173" s="143"/>
      <c r="B173" s="144"/>
      <c r="C173" s="144"/>
      <c r="D173" s="115" t="s">
        <v>256</v>
      </c>
      <c r="E173" s="115" t="s">
        <v>257</v>
      </c>
      <c r="F173" s="29"/>
      <c r="G173" s="32"/>
      <c r="H173" s="33"/>
      <c r="I173" s="32" t="s">
        <v>55</v>
      </c>
      <c r="J173" s="35">
        <f>SUM(J174:J182)</f>
        <v>420650000</v>
      </c>
      <c r="K173" s="32" t="s">
        <v>55</v>
      </c>
      <c r="L173" s="35">
        <f>SUM(L174:L182)</f>
        <v>490000000</v>
      </c>
      <c r="M173" s="71" t="s">
        <v>106</v>
      </c>
      <c r="N173" s="32" t="s">
        <v>27</v>
      </c>
      <c r="O173" s="64"/>
      <c r="P173" s="58"/>
      <c r="Q173" s="107"/>
      <c r="R173" s="113"/>
      <c r="S173" s="113"/>
      <c r="T173" s="7"/>
      <c r="U173" s="7"/>
      <c r="V173" s="7"/>
      <c r="W173" s="7"/>
      <c r="X173" s="7"/>
      <c r="Y173" s="7"/>
      <c r="Z173" s="7"/>
      <c r="AA173" s="7"/>
      <c r="AB173" s="7"/>
      <c r="AC173" s="7"/>
      <c r="AD173" s="7"/>
      <c r="AE173" s="7"/>
      <c r="AF173" s="7"/>
      <c r="AG173" s="7"/>
      <c r="AH173" s="7"/>
      <c r="AI173" s="7"/>
      <c r="AJ173" s="7"/>
      <c r="AK173" s="7"/>
      <c r="AL173" s="7"/>
      <c r="AM173" s="7"/>
      <c r="AN173" s="7"/>
      <c r="AO173" s="7"/>
      <c r="AP173" s="7"/>
      <c r="AQ173" s="7"/>
    </row>
    <row r="174" s="4" customFormat="1" ht="34.9" customHeight="1" spans="1:43">
      <c r="A174" s="143"/>
      <c r="B174" s="144"/>
      <c r="C174" s="144"/>
      <c r="D174" s="115" t="s">
        <v>127</v>
      </c>
      <c r="E174" s="115" t="s">
        <v>257</v>
      </c>
      <c r="F174" s="29"/>
      <c r="G174" s="32"/>
      <c r="H174" s="33"/>
      <c r="I174" s="32" t="s">
        <v>55</v>
      </c>
      <c r="J174" s="35">
        <v>60650000</v>
      </c>
      <c r="K174" s="32"/>
      <c r="L174" s="35">
        <v>90000000</v>
      </c>
      <c r="M174" s="71"/>
      <c r="N174" s="32"/>
      <c r="O174" s="64"/>
      <c r="P174" s="58"/>
      <c r="Q174" s="107"/>
      <c r="R174" s="113"/>
      <c r="S174" s="113"/>
      <c r="T174" s="7"/>
      <c r="U174" s="7"/>
      <c r="V174" s="7"/>
      <c r="W174" s="7"/>
      <c r="X174" s="7"/>
      <c r="Y174" s="7"/>
      <c r="Z174" s="7"/>
      <c r="AA174" s="7"/>
      <c r="AB174" s="7"/>
      <c r="AC174" s="7"/>
      <c r="AD174" s="7"/>
      <c r="AE174" s="7"/>
      <c r="AF174" s="7"/>
      <c r="AG174" s="7"/>
      <c r="AH174" s="7"/>
      <c r="AI174" s="7"/>
      <c r="AJ174" s="7"/>
      <c r="AK174" s="7"/>
      <c r="AL174" s="7"/>
      <c r="AM174" s="7"/>
      <c r="AN174" s="7"/>
      <c r="AO174" s="7"/>
      <c r="AP174" s="7"/>
      <c r="AQ174" s="7"/>
    </row>
    <row r="175" s="4" customFormat="1" ht="34.9" customHeight="1" spans="1:43">
      <c r="A175" s="143"/>
      <c r="B175" s="144"/>
      <c r="C175" s="144"/>
      <c r="D175" s="30" t="s">
        <v>113</v>
      </c>
      <c r="E175" s="115" t="s">
        <v>257</v>
      </c>
      <c r="F175" s="29"/>
      <c r="G175" s="32"/>
      <c r="H175" s="33"/>
      <c r="I175" s="32" t="s">
        <v>55</v>
      </c>
      <c r="J175" s="35">
        <v>45000000</v>
      </c>
      <c r="K175" s="32"/>
      <c r="L175" s="35">
        <v>50000000</v>
      </c>
      <c r="M175" s="71"/>
      <c r="N175" s="32"/>
      <c r="O175" s="64"/>
      <c r="P175" s="58"/>
      <c r="Q175" s="107"/>
      <c r="R175" s="113"/>
      <c r="S175" s="113"/>
      <c r="T175" s="7"/>
      <c r="U175" s="7"/>
      <c r="V175" s="7"/>
      <c r="W175" s="7"/>
      <c r="X175" s="7"/>
      <c r="Y175" s="7"/>
      <c r="Z175" s="7"/>
      <c r="AA175" s="7"/>
      <c r="AB175" s="7"/>
      <c r="AC175" s="7"/>
      <c r="AD175" s="7"/>
      <c r="AE175" s="7"/>
      <c r="AF175" s="7"/>
      <c r="AG175" s="7"/>
      <c r="AH175" s="7"/>
      <c r="AI175" s="7"/>
      <c r="AJ175" s="7"/>
      <c r="AK175" s="7"/>
      <c r="AL175" s="7"/>
      <c r="AM175" s="7"/>
      <c r="AN175" s="7"/>
      <c r="AO175" s="7"/>
      <c r="AP175" s="7"/>
      <c r="AQ175" s="7"/>
    </row>
    <row r="176" s="4" customFormat="1" ht="34.9" customHeight="1" spans="1:43">
      <c r="A176" s="143"/>
      <c r="B176" s="144"/>
      <c r="C176" s="144"/>
      <c r="D176" s="30" t="s">
        <v>115</v>
      </c>
      <c r="E176" s="115" t="s">
        <v>257</v>
      </c>
      <c r="F176" s="29"/>
      <c r="G176" s="32"/>
      <c r="H176" s="33"/>
      <c r="I176" s="32" t="s">
        <v>55</v>
      </c>
      <c r="J176" s="35">
        <v>45000000</v>
      </c>
      <c r="K176" s="32"/>
      <c r="L176" s="35">
        <v>50000000</v>
      </c>
      <c r="M176" s="71"/>
      <c r="N176" s="32"/>
      <c r="O176" s="64"/>
      <c r="P176" s="58"/>
      <c r="Q176" s="107"/>
      <c r="R176" s="113"/>
      <c r="S176" s="113"/>
      <c r="T176" s="7"/>
      <c r="U176" s="7"/>
      <c r="V176" s="7"/>
      <c r="W176" s="7"/>
      <c r="X176" s="7"/>
      <c r="Y176" s="7"/>
      <c r="Z176" s="7"/>
      <c r="AA176" s="7"/>
      <c r="AB176" s="7"/>
      <c r="AC176" s="7"/>
      <c r="AD176" s="7"/>
      <c r="AE176" s="7"/>
      <c r="AF176" s="7"/>
      <c r="AG176" s="7"/>
      <c r="AH176" s="7"/>
      <c r="AI176" s="7"/>
      <c r="AJ176" s="7"/>
      <c r="AK176" s="7"/>
      <c r="AL176" s="7"/>
      <c r="AM176" s="7"/>
      <c r="AN176" s="7"/>
      <c r="AO176" s="7"/>
      <c r="AP176" s="7"/>
      <c r="AQ176" s="7"/>
    </row>
    <row r="177" s="4" customFormat="1" ht="34.9" customHeight="1" spans="1:43">
      <c r="A177" s="143"/>
      <c r="B177" s="144"/>
      <c r="C177" s="144"/>
      <c r="D177" s="30" t="s">
        <v>116</v>
      </c>
      <c r="E177" s="115" t="s">
        <v>257</v>
      </c>
      <c r="F177" s="29"/>
      <c r="G177" s="32"/>
      <c r="H177" s="33"/>
      <c r="I177" s="32" t="s">
        <v>55</v>
      </c>
      <c r="J177" s="35">
        <v>45000000</v>
      </c>
      <c r="K177" s="32"/>
      <c r="L177" s="35">
        <v>50000000</v>
      </c>
      <c r="M177" s="71"/>
      <c r="N177" s="32"/>
      <c r="O177" s="64"/>
      <c r="P177" s="58"/>
      <c r="Q177" s="107"/>
      <c r="R177" s="113"/>
      <c r="S177" s="113"/>
      <c r="T177" s="7"/>
      <c r="U177" s="7"/>
      <c r="V177" s="7"/>
      <c r="W177" s="7"/>
      <c r="X177" s="7"/>
      <c r="Y177" s="7"/>
      <c r="Z177" s="7"/>
      <c r="AA177" s="7"/>
      <c r="AB177" s="7"/>
      <c r="AC177" s="7"/>
      <c r="AD177" s="7"/>
      <c r="AE177" s="7"/>
      <c r="AF177" s="7"/>
      <c r="AG177" s="7"/>
      <c r="AH177" s="7"/>
      <c r="AI177" s="7"/>
      <c r="AJ177" s="7"/>
      <c r="AK177" s="7"/>
      <c r="AL177" s="7"/>
      <c r="AM177" s="7"/>
      <c r="AN177" s="7"/>
      <c r="AO177" s="7"/>
      <c r="AP177" s="7"/>
      <c r="AQ177" s="7"/>
    </row>
    <row r="178" s="4" customFormat="1" ht="34.9" customHeight="1" spans="1:43">
      <c r="A178" s="143"/>
      <c r="B178" s="144"/>
      <c r="C178" s="144"/>
      <c r="D178" s="30" t="s">
        <v>117</v>
      </c>
      <c r="E178" s="115" t="s">
        <v>257</v>
      </c>
      <c r="F178" s="29"/>
      <c r="G178" s="32"/>
      <c r="H178" s="33"/>
      <c r="I178" s="32" t="s">
        <v>55</v>
      </c>
      <c r="J178" s="35">
        <v>45000000</v>
      </c>
      <c r="K178" s="32"/>
      <c r="L178" s="35">
        <v>50000000</v>
      </c>
      <c r="M178" s="71"/>
      <c r="N178" s="32"/>
      <c r="O178" s="64"/>
      <c r="P178" s="58"/>
      <c r="Q178" s="107"/>
      <c r="R178" s="113"/>
      <c r="S178" s="113"/>
      <c r="T178" s="7"/>
      <c r="U178" s="7"/>
      <c r="V178" s="7"/>
      <c r="W178" s="7"/>
      <c r="X178" s="7"/>
      <c r="Y178" s="7"/>
      <c r="Z178" s="7"/>
      <c r="AA178" s="7"/>
      <c r="AB178" s="7"/>
      <c r="AC178" s="7"/>
      <c r="AD178" s="7"/>
      <c r="AE178" s="7"/>
      <c r="AF178" s="7"/>
      <c r="AG178" s="7"/>
      <c r="AH178" s="7"/>
      <c r="AI178" s="7"/>
      <c r="AJ178" s="7"/>
      <c r="AK178" s="7"/>
      <c r="AL178" s="7"/>
      <c r="AM178" s="7"/>
      <c r="AN178" s="7"/>
      <c r="AO178" s="7"/>
      <c r="AP178" s="7"/>
      <c r="AQ178" s="7"/>
    </row>
    <row r="179" s="4" customFormat="1" ht="34.9" customHeight="1" spans="1:43">
      <c r="A179" s="143"/>
      <c r="B179" s="144"/>
      <c r="C179" s="144"/>
      <c r="D179" s="30" t="s">
        <v>118</v>
      </c>
      <c r="E179" s="115" t="s">
        <v>257</v>
      </c>
      <c r="F179" s="29"/>
      <c r="G179" s="32"/>
      <c r="H179" s="33"/>
      <c r="I179" s="32" t="s">
        <v>55</v>
      </c>
      <c r="J179" s="35">
        <v>45000000</v>
      </c>
      <c r="K179" s="32"/>
      <c r="L179" s="35">
        <v>50000000</v>
      </c>
      <c r="M179" s="71"/>
      <c r="N179" s="32"/>
      <c r="O179" s="64"/>
      <c r="P179" s="58"/>
      <c r="Q179" s="107"/>
      <c r="R179" s="113"/>
      <c r="S179" s="113"/>
      <c r="T179" s="7"/>
      <c r="U179" s="7"/>
      <c r="V179" s="7"/>
      <c r="W179" s="7"/>
      <c r="X179" s="7"/>
      <c r="Y179" s="7"/>
      <c r="Z179" s="7"/>
      <c r="AA179" s="7"/>
      <c r="AB179" s="7"/>
      <c r="AC179" s="7"/>
      <c r="AD179" s="7"/>
      <c r="AE179" s="7"/>
      <c r="AF179" s="7"/>
      <c r="AG179" s="7"/>
      <c r="AH179" s="7"/>
      <c r="AI179" s="7"/>
      <c r="AJ179" s="7"/>
      <c r="AK179" s="7"/>
      <c r="AL179" s="7"/>
      <c r="AM179" s="7"/>
      <c r="AN179" s="7"/>
      <c r="AO179" s="7"/>
      <c r="AP179" s="7"/>
      <c r="AQ179" s="7"/>
    </row>
    <row r="180" s="4" customFormat="1" ht="34.9" customHeight="1" spans="1:43">
      <c r="A180" s="143"/>
      <c r="B180" s="144"/>
      <c r="C180" s="144"/>
      <c r="D180" s="30" t="s">
        <v>119</v>
      </c>
      <c r="E180" s="115" t="s">
        <v>257</v>
      </c>
      <c r="F180" s="29"/>
      <c r="G180" s="32"/>
      <c r="H180" s="33"/>
      <c r="I180" s="32" t="s">
        <v>55</v>
      </c>
      <c r="J180" s="35">
        <v>45000000</v>
      </c>
      <c r="K180" s="32"/>
      <c r="L180" s="35">
        <v>50000000</v>
      </c>
      <c r="M180" s="71"/>
      <c r="N180" s="32"/>
      <c r="O180" s="64"/>
      <c r="P180" s="58"/>
      <c r="Q180" s="107"/>
      <c r="R180" s="113"/>
      <c r="S180" s="113"/>
      <c r="T180" s="7"/>
      <c r="U180" s="7"/>
      <c r="V180" s="7"/>
      <c r="W180" s="7"/>
      <c r="X180" s="7"/>
      <c r="Y180" s="7"/>
      <c r="Z180" s="7"/>
      <c r="AA180" s="7"/>
      <c r="AB180" s="7"/>
      <c r="AC180" s="7"/>
      <c r="AD180" s="7"/>
      <c r="AE180" s="7"/>
      <c r="AF180" s="7"/>
      <c r="AG180" s="7"/>
      <c r="AH180" s="7"/>
      <c r="AI180" s="7"/>
      <c r="AJ180" s="7"/>
      <c r="AK180" s="7"/>
      <c r="AL180" s="7"/>
      <c r="AM180" s="7"/>
      <c r="AN180" s="7"/>
      <c r="AO180" s="7"/>
      <c r="AP180" s="7"/>
      <c r="AQ180" s="7"/>
    </row>
    <row r="181" s="4" customFormat="1" ht="34.9" customHeight="1" spans="1:43">
      <c r="A181" s="143"/>
      <c r="B181" s="144"/>
      <c r="C181" s="144"/>
      <c r="D181" s="30" t="s">
        <v>120</v>
      </c>
      <c r="E181" s="115" t="s">
        <v>257</v>
      </c>
      <c r="F181" s="29"/>
      <c r="G181" s="32"/>
      <c r="H181" s="33"/>
      <c r="I181" s="32" t="s">
        <v>55</v>
      </c>
      <c r="J181" s="35">
        <v>45000000</v>
      </c>
      <c r="K181" s="32"/>
      <c r="L181" s="35">
        <v>50000000</v>
      </c>
      <c r="M181" s="71"/>
      <c r="N181" s="32"/>
      <c r="O181" s="64"/>
      <c r="P181" s="58"/>
      <c r="Q181" s="107"/>
      <c r="R181" s="113"/>
      <c r="S181" s="113"/>
      <c r="T181" s="7"/>
      <c r="U181" s="7"/>
      <c r="V181" s="7"/>
      <c r="W181" s="7"/>
      <c r="X181" s="7"/>
      <c r="Y181" s="7"/>
      <c r="Z181" s="7"/>
      <c r="AA181" s="7"/>
      <c r="AB181" s="7"/>
      <c r="AC181" s="7"/>
      <c r="AD181" s="7"/>
      <c r="AE181" s="7"/>
      <c r="AF181" s="7"/>
      <c r="AG181" s="7"/>
      <c r="AH181" s="7"/>
      <c r="AI181" s="7"/>
      <c r="AJ181" s="7"/>
      <c r="AK181" s="7"/>
      <c r="AL181" s="7"/>
      <c r="AM181" s="7"/>
      <c r="AN181" s="7"/>
      <c r="AO181" s="7"/>
      <c r="AP181" s="7"/>
      <c r="AQ181" s="7"/>
    </row>
    <row r="182" s="4" customFormat="1" ht="34.9" customHeight="1" spans="1:43">
      <c r="A182" s="143"/>
      <c r="B182" s="144"/>
      <c r="C182" s="144"/>
      <c r="D182" s="30" t="s">
        <v>121</v>
      </c>
      <c r="E182" s="115" t="s">
        <v>257</v>
      </c>
      <c r="F182" s="29"/>
      <c r="G182" s="32"/>
      <c r="H182" s="33"/>
      <c r="I182" s="32" t="s">
        <v>55</v>
      </c>
      <c r="J182" s="35">
        <v>45000000</v>
      </c>
      <c r="K182" s="32"/>
      <c r="L182" s="35">
        <v>50000000</v>
      </c>
      <c r="M182" s="71"/>
      <c r="N182" s="32"/>
      <c r="O182" s="64"/>
      <c r="P182" s="58"/>
      <c r="Q182" s="107"/>
      <c r="R182" s="113"/>
      <c r="S182" s="113"/>
      <c r="T182" s="7"/>
      <c r="U182" s="7"/>
      <c r="V182" s="7"/>
      <c r="W182" s="7"/>
      <c r="X182" s="7"/>
      <c r="Y182" s="7"/>
      <c r="Z182" s="7"/>
      <c r="AA182" s="7"/>
      <c r="AB182" s="7"/>
      <c r="AC182" s="7"/>
      <c r="AD182" s="7"/>
      <c r="AE182" s="7"/>
      <c r="AF182" s="7"/>
      <c r="AG182" s="7"/>
      <c r="AH182" s="7"/>
      <c r="AI182" s="7"/>
      <c r="AJ182" s="7"/>
      <c r="AK182" s="7"/>
      <c r="AL182" s="7"/>
      <c r="AM182" s="7"/>
      <c r="AN182" s="7"/>
      <c r="AO182" s="7"/>
      <c r="AP182" s="7"/>
      <c r="AQ182" s="7"/>
    </row>
    <row r="183" s="4" customFormat="1" spans="1:23">
      <c r="A183" s="145"/>
      <c r="B183" s="145"/>
      <c r="C183" s="145"/>
      <c r="D183" s="146"/>
      <c r="E183" s="147"/>
      <c r="F183" s="148"/>
      <c r="G183" s="149"/>
      <c r="H183" s="150"/>
      <c r="I183" s="149"/>
      <c r="J183" s="158"/>
      <c r="K183" s="149"/>
      <c r="L183" s="159"/>
      <c r="M183" s="160"/>
      <c r="N183" s="148"/>
      <c r="O183" s="76"/>
      <c r="P183" s="58"/>
      <c r="Q183" s="107"/>
      <c r="R183" s="113"/>
      <c r="S183" s="113"/>
      <c r="T183" s="7"/>
      <c r="U183" s="7"/>
      <c r="V183" s="7"/>
      <c r="W183" s="7"/>
    </row>
    <row r="184" spans="1:23">
      <c r="A184" s="151"/>
      <c r="B184" s="151"/>
      <c r="C184" s="151"/>
      <c r="D184" s="151"/>
      <c r="E184" s="151"/>
      <c r="F184" s="152"/>
      <c r="G184" s="151"/>
      <c r="H184" s="151"/>
      <c r="I184" s="151"/>
      <c r="J184" s="151"/>
      <c r="K184" s="161" t="s">
        <v>258</v>
      </c>
      <c r="L184" s="151"/>
      <c r="M184" s="151"/>
      <c r="N184" s="151"/>
      <c r="O184" s="76"/>
      <c r="P184" s="57"/>
      <c r="Q184" s="105"/>
      <c r="R184" s="113"/>
      <c r="S184" s="113"/>
      <c r="T184" s="154"/>
      <c r="U184" s="154"/>
      <c r="V184" s="154"/>
      <c r="W184" s="154"/>
    </row>
    <row r="185" spans="1:23">
      <c r="A185" s="151"/>
      <c r="B185" s="151"/>
      <c r="C185" s="151"/>
      <c r="D185" s="151"/>
      <c r="E185" s="152"/>
      <c r="F185" s="152"/>
      <c r="G185" s="151"/>
      <c r="H185" s="151"/>
      <c r="I185" s="151"/>
      <c r="J185" s="151"/>
      <c r="K185" s="162" t="s">
        <v>259</v>
      </c>
      <c r="L185" s="163"/>
      <c r="M185" s="151"/>
      <c r="N185" s="151"/>
      <c r="O185" s="76"/>
      <c r="P185" s="58"/>
      <c r="Q185" s="107"/>
      <c r="R185" s="113"/>
      <c r="S185" s="113"/>
      <c r="T185" s="154"/>
      <c r="U185" s="154"/>
      <c r="V185" s="154"/>
      <c r="W185" s="154"/>
    </row>
    <row r="186" spans="1:23">
      <c r="A186" s="151"/>
      <c r="B186" s="151"/>
      <c r="C186" s="151"/>
      <c r="D186" s="151"/>
      <c r="E186" s="153"/>
      <c r="F186" s="152"/>
      <c r="G186" s="151"/>
      <c r="H186" s="151"/>
      <c r="I186" s="151"/>
      <c r="J186" s="151"/>
      <c r="K186" s="162"/>
      <c r="L186" s="151"/>
      <c r="M186" s="151"/>
      <c r="N186" s="151"/>
      <c r="O186" s="76"/>
      <c r="P186" s="57"/>
      <c r="Q186" s="105"/>
      <c r="R186" s="113"/>
      <c r="S186" s="113"/>
      <c r="T186" s="154"/>
      <c r="U186" s="154"/>
      <c r="V186" s="154"/>
      <c r="W186" s="154"/>
    </row>
    <row r="187" spans="1:23">
      <c r="A187" s="151"/>
      <c r="B187" s="151"/>
      <c r="C187" s="151"/>
      <c r="D187" s="151"/>
      <c r="E187" s="151"/>
      <c r="F187" s="151"/>
      <c r="G187" s="151"/>
      <c r="H187" s="151"/>
      <c r="I187" s="151"/>
      <c r="J187" s="151"/>
      <c r="K187" s="162"/>
      <c r="L187" s="151"/>
      <c r="M187" s="151"/>
      <c r="N187" s="151"/>
      <c r="O187" s="76"/>
      <c r="P187" s="58"/>
      <c r="Q187" s="107"/>
      <c r="R187" s="113"/>
      <c r="S187" s="113"/>
      <c r="T187" s="154"/>
      <c r="U187" s="154"/>
      <c r="V187" s="154"/>
      <c r="W187" s="154"/>
    </row>
    <row r="188" spans="1:23">
      <c r="A188" s="151"/>
      <c r="B188" s="151"/>
      <c r="C188" s="151"/>
      <c r="D188" s="151"/>
      <c r="E188" s="151"/>
      <c r="F188" s="151"/>
      <c r="G188" s="151"/>
      <c r="H188" s="151"/>
      <c r="I188" s="151"/>
      <c r="J188" s="151"/>
      <c r="K188" s="162"/>
      <c r="L188" s="151"/>
      <c r="M188" s="151"/>
      <c r="N188" s="151"/>
      <c r="O188" s="76"/>
      <c r="P188" s="58"/>
      <c r="Q188" s="107"/>
      <c r="R188" s="113"/>
      <c r="S188" s="113"/>
      <c r="T188" s="154"/>
      <c r="U188" s="154"/>
      <c r="V188" s="154"/>
      <c r="W188" s="154"/>
    </row>
    <row r="189" spans="1:23">
      <c r="A189" s="151"/>
      <c r="B189" s="151"/>
      <c r="C189" s="151"/>
      <c r="D189" s="151"/>
      <c r="E189" s="151"/>
      <c r="F189" s="151"/>
      <c r="G189" s="151"/>
      <c r="H189" s="151"/>
      <c r="I189" s="151"/>
      <c r="J189" s="164" t="s">
        <v>260</v>
      </c>
      <c r="K189" s="164"/>
      <c r="L189" s="164"/>
      <c r="M189" s="165"/>
      <c r="N189" s="165"/>
      <c r="O189" s="76"/>
      <c r="P189" s="166"/>
      <c r="Q189" s="129"/>
      <c r="R189" s="113"/>
      <c r="S189" s="113"/>
      <c r="T189" s="154"/>
      <c r="U189" s="154"/>
      <c r="V189" s="154"/>
      <c r="W189" s="154"/>
    </row>
    <row r="190" spans="1:23">
      <c r="A190" s="151"/>
      <c r="B190" s="151"/>
      <c r="C190" s="151"/>
      <c r="D190" s="151"/>
      <c r="E190" s="151"/>
      <c r="F190" s="151"/>
      <c r="G190" s="151"/>
      <c r="H190" s="151"/>
      <c r="I190" s="151"/>
      <c r="J190" s="167" t="s">
        <v>261</v>
      </c>
      <c r="K190" s="167"/>
      <c r="L190" s="167"/>
      <c r="M190" s="168"/>
      <c r="N190" s="168"/>
      <c r="O190" s="76"/>
      <c r="P190" s="154"/>
      <c r="Q190" s="113"/>
      <c r="R190" s="113"/>
      <c r="S190" s="113"/>
      <c r="T190" s="154"/>
      <c r="U190" s="154"/>
      <c r="V190" s="154"/>
      <c r="W190" s="154"/>
    </row>
    <row r="191" spans="1:23">
      <c r="A191" s="151"/>
      <c r="B191" s="151"/>
      <c r="C191" s="151"/>
      <c r="D191" s="151"/>
      <c r="E191" s="151"/>
      <c r="F191" s="151"/>
      <c r="G191" s="151"/>
      <c r="H191" s="151"/>
      <c r="I191" s="151"/>
      <c r="J191" s="151"/>
      <c r="K191" s="151"/>
      <c r="L191" s="151"/>
      <c r="M191" s="151"/>
      <c r="N191" s="151"/>
      <c r="O191" s="76"/>
      <c r="P191" s="154"/>
      <c r="Q191" s="113"/>
      <c r="R191" s="113"/>
      <c r="S191" s="113"/>
      <c r="T191" s="154"/>
      <c r="U191" s="154"/>
      <c r="V191" s="154"/>
      <c r="W191" s="154"/>
    </row>
    <row r="192" spans="1:23">
      <c r="A192" s="151"/>
      <c r="B192" s="151"/>
      <c r="C192" s="151"/>
      <c r="D192" s="151"/>
      <c r="E192" s="151"/>
      <c r="F192" s="151"/>
      <c r="G192" s="151"/>
      <c r="H192" s="151"/>
      <c r="I192" s="151"/>
      <c r="J192" s="151"/>
      <c r="K192" s="151"/>
      <c r="L192" s="151"/>
      <c r="M192" s="151"/>
      <c r="N192" s="151"/>
      <c r="O192" s="154"/>
      <c r="P192" s="154"/>
      <c r="Q192" s="113"/>
      <c r="R192" s="113"/>
      <c r="S192" s="113"/>
      <c r="T192" s="154"/>
      <c r="U192" s="154"/>
      <c r="V192" s="154"/>
      <c r="W192" s="154"/>
    </row>
    <row r="193" spans="15:23">
      <c r="O193" s="154"/>
      <c r="P193" s="154"/>
      <c r="Q193" s="113"/>
      <c r="R193" s="113"/>
      <c r="S193" s="113"/>
      <c r="T193" s="154"/>
      <c r="U193" s="154"/>
      <c r="V193" s="154"/>
      <c r="W193" s="154"/>
    </row>
    <row r="194" spans="15:23">
      <c r="O194" s="154"/>
      <c r="P194" s="154"/>
      <c r="Q194" s="113"/>
      <c r="R194" s="113"/>
      <c r="S194" s="113"/>
      <c r="T194" s="154"/>
      <c r="U194" s="154"/>
      <c r="V194" s="154"/>
      <c r="W194" s="154"/>
    </row>
    <row r="195" spans="5:23">
      <c r="E195" s="10"/>
      <c r="O195" s="154"/>
      <c r="P195" s="154"/>
      <c r="Q195" s="113"/>
      <c r="R195" s="113"/>
      <c r="S195" s="113"/>
      <c r="T195" s="154"/>
      <c r="U195" s="154"/>
      <c r="V195" s="154"/>
      <c r="W195" s="154"/>
    </row>
    <row r="196" spans="15:23">
      <c r="O196" s="154"/>
      <c r="P196" s="154"/>
      <c r="Q196" s="113"/>
      <c r="R196" s="113"/>
      <c r="S196" s="113"/>
      <c r="T196" s="154"/>
      <c r="U196" s="154"/>
      <c r="V196" s="154"/>
      <c r="W196" s="154"/>
    </row>
    <row r="197" spans="5:23">
      <c r="E197" s="171"/>
      <c r="O197" s="154"/>
      <c r="P197" s="154"/>
      <c r="Q197" s="113"/>
      <c r="R197" s="113"/>
      <c r="S197" s="113"/>
      <c r="T197" s="154"/>
      <c r="U197" s="154"/>
      <c r="V197" s="154"/>
      <c r="W197" s="154"/>
    </row>
    <row r="198" spans="15:23">
      <c r="O198" s="154"/>
      <c r="P198" s="154"/>
      <c r="Q198" s="113"/>
      <c r="R198" s="113"/>
      <c r="S198" s="113"/>
      <c r="T198" s="154"/>
      <c r="U198" s="154"/>
      <c r="V198" s="154"/>
      <c r="W198" s="154"/>
    </row>
    <row r="199" spans="15:23">
      <c r="O199" s="154"/>
      <c r="P199" s="154"/>
      <c r="Q199" s="113"/>
      <c r="R199" s="113"/>
      <c r="S199" s="113"/>
      <c r="T199" s="154"/>
      <c r="U199" s="154"/>
      <c r="V199" s="154"/>
      <c r="W199" s="154"/>
    </row>
    <row r="200" spans="15:23">
      <c r="O200" s="154"/>
      <c r="P200" s="154"/>
      <c r="Q200" s="113"/>
      <c r="R200" s="113"/>
      <c r="S200" s="113"/>
      <c r="T200" s="154"/>
      <c r="U200" s="154"/>
      <c r="V200" s="154"/>
      <c r="W200" s="154"/>
    </row>
    <row r="201" spans="15:23">
      <c r="O201" s="154"/>
      <c r="P201" s="154"/>
      <c r="Q201" s="113"/>
      <c r="R201" s="113"/>
      <c r="S201" s="113"/>
      <c r="T201" s="154"/>
      <c r="U201" s="154"/>
      <c r="V201" s="154"/>
      <c r="W201" s="154"/>
    </row>
    <row r="202" spans="15:23">
      <c r="O202" s="154"/>
      <c r="P202" s="154"/>
      <c r="Q202" s="113"/>
      <c r="R202" s="113"/>
      <c r="S202" s="113"/>
      <c r="T202" s="154"/>
      <c r="U202" s="154"/>
      <c r="V202" s="154"/>
      <c r="W202" s="154"/>
    </row>
    <row r="213" spans="16:19">
      <c r="P213">
        <v>18377100000</v>
      </c>
      <c r="Q213"/>
      <c r="R213"/>
      <c r="S213"/>
    </row>
    <row r="214" spans="16:19">
      <c r="P214">
        <v>17769100000</v>
      </c>
      <c r="Q214"/>
      <c r="R214"/>
      <c r="S214"/>
    </row>
    <row r="215" spans="16:19">
      <c r="P215" s="172">
        <f>P213-P214</f>
        <v>608000000</v>
      </c>
      <c r="Q215"/>
      <c r="R215"/>
      <c r="S215"/>
    </row>
    <row r="217" spans="16:19">
      <c r="P217" s="171">
        <f>P214-J11</f>
        <v>2667511000</v>
      </c>
      <c r="Q217"/>
      <c r="R217"/>
      <c r="S217"/>
    </row>
  </sheetData>
  <mergeCells count="14">
    <mergeCell ref="A4:N4"/>
    <mergeCell ref="G8:H8"/>
    <mergeCell ref="I8:J8"/>
    <mergeCell ref="K8:L8"/>
    <mergeCell ref="J189:L189"/>
    <mergeCell ref="J190:L190"/>
    <mergeCell ref="A8:A9"/>
    <mergeCell ref="B8:B9"/>
    <mergeCell ref="C8:C9"/>
    <mergeCell ref="D8:D9"/>
    <mergeCell ref="E8:E9"/>
    <mergeCell ref="F8:F9"/>
    <mergeCell ref="M8:M9"/>
    <mergeCell ref="N8:N9"/>
  </mergeCells>
  <pageMargins left="0.7" right="0.7" top="0.35" bottom="0.78" header="0.25" footer="0.3"/>
  <pageSetup paperSize="256" scale="50" fitToHeight="0" orientation="landscape"/>
  <headerFooter>
    <oddHeader>&amp;CPage &amp;P&amp;Rtabel renstra 4.1</oddHead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3:F16"/>
  <sheetViews>
    <sheetView workbookViewId="0">
      <selection activeCell="E20" sqref="E20"/>
    </sheetView>
  </sheetViews>
  <sheetFormatPr defaultColWidth="9" defaultRowHeight="15" outlineLevelCol="5"/>
  <cols>
    <col min="1" max="1" width="15.7142857142857" customWidth="1"/>
    <col min="2" max="2" width="18" customWidth="1"/>
  </cols>
  <sheetData>
    <row r="3" spans="1:6">
      <c r="A3" s="1" t="s">
        <v>262</v>
      </c>
      <c r="B3" s="1"/>
      <c r="C3" s="1"/>
      <c r="D3" s="1"/>
      <c r="E3" s="1"/>
      <c r="F3" s="1"/>
    </row>
    <row r="5" spans="1:2">
      <c r="A5" t="s">
        <v>263</v>
      </c>
      <c r="B5" s="2">
        <v>1714109790</v>
      </c>
    </row>
    <row r="6" spans="1:2">
      <c r="A6" t="s">
        <v>264</v>
      </c>
      <c r="B6" s="2">
        <v>918112500</v>
      </c>
    </row>
    <row r="7" spans="1:2">
      <c r="A7" t="s">
        <v>265</v>
      </c>
      <c r="B7" s="2">
        <v>671217500</v>
      </c>
    </row>
    <row r="8" spans="1:2">
      <c r="A8" t="s">
        <v>266</v>
      </c>
      <c r="B8" s="2">
        <v>771494500</v>
      </c>
    </row>
    <row r="9" spans="1:2">
      <c r="A9" t="s">
        <v>267</v>
      </c>
      <c r="B9" s="2">
        <v>589757500</v>
      </c>
    </row>
    <row r="10" spans="1:2">
      <c r="A10" t="s">
        <v>268</v>
      </c>
      <c r="B10" s="2">
        <v>813822500</v>
      </c>
    </row>
    <row r="11" spans="1:2">
      <c r="A11" t="s">
        <v>269</v>
      </c>
      <c r="B11" s="2">
        <v>909777500</v>
      </c>
    </row>
    <row r="12" spans="1:2">
      <c r="A12" t="s">
        <v>270</v>
      </c>
      <c r="B12" s="2">
        <v>745327500</v>
      </c>
    </row>
    <row r="13" spans="1:2">
      <c r="A13" t="s">
        <v>271</v>
      </c>
      <c r="B13" s="2">
        <v>943247500</v>
      </c>
    </row>
    <row r="14" spans="2:2">
      <c r="B14" s="2"/>
    </row>
    <row r="15" spans="2:2">
      <c r="B15" s="2">
        <f>SUM(B5:B14)</f>
        <v>8076866790</v>
      </c>
    </row>
    <row r="16" spans="2:2">
      <c r="B16" s="2"/>
    </row>
  </sheetData>
  <mergeCells count="1">
    <mergeCell ref="A3:F3"/>
  </mergeCells>
  <pageMargins left="0.7" right="0.7" top="0.75" bottom="0.75" header="0.3" footer="0.3"/>
  <pageSetup paperSize="1"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TABEL RENSTRA 4.1</vt:lpstr>
      <vt:lpstr>keu kec.2017</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dc:creator>
  <cp:lastModifiedBy>user</cp:lastModifiedBy>
  <dcterms:created xsi:type="dcterms:W3CDTF">2017-02-23T08:18:00Z</dcterms:created>
  <cp:lastPrinted>2017-11-23T16:39:00Z</cp:lastPrinted>
  <dcterms:modified xsi:type="dcterms:W3CDTF">2019-07-10T03:08:31Z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1033-11.2.0.8668</vt:lpwstr>
  </property>
</Properties>
</file>