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Tabel 2.3.1 " sheetId="7" r:id="rId1"/>
    <sheet name="Tabel 2.3.2" sheetId="3" r:id="rId2"/>
    <sheet name="Tabel 6.1 2019 sd 2023" sheetId="6" r:id="rId3"/>
  </sheets>
  <definedNames>
    <definedName name="_xlnm.Print_Area" localSheetId="0">'Tabel 2.3.1 '!$A$1:$U$25</definedName>
    <definedName name="_xlnm.Print_Area" localSheetId="2">'Tabel 6.1 2019 sd 2023'!$A$1:$U$235</definedName>
    <definedName name="_xlnm.Print_Titles" localSheetId="2">'Tabel 6.1 2019 sd 2023'!$5:$10</definedName>
  </definedNames>
  <calcPr calcId="144525"/>
</workbook>
</file>

<file path=xl/sharedStrings.xml><?xml version="1.0" encoding="utf-8"?>
<sst xmlns="http://schemas.openxmlformats.org/spreadsheetml/2006/main" count="765" uniqueCount="508">
  <si>
    <t>Tabel 2.3.1</t>
  </si>
  <si>
    <t>Anggaran dan Realisasi Pendanaan Pelayanan</t>
  </si>
  <si>
    <t>Dinas Perpustakaan dan Kearsipan</t>
  </si>
  <si>
    <t>Kota Padang Panjang</t>
  </si>
  <si>
    <t>Uraian</t>
  </si>
  <si>
    <t xml:space="preserve">Anggaran Pada </t>
  </si>
  <si>
    <t>Realisasi Anggaran pada</t>
  </si>
  <si>
    <t>Rasio antara Realisasi dan</t>
  </si>
  <si>
    <t>Rata-Rata</t>
  </si>
  <si>
    <t>Belanja Pegawai</t>
  </si>
  <si>
    <t>Belanja Barang/ Jasa</t>
  </si>
  <si>
    <t>Belanja Modal</t>
  </si>
  <si>
    <t>Tahun ke-</t>
  </si>
  <si>
    <t>Anggaran Tahun ke-</t>
  </si>
  <si>
    <t>Pertumbuhan</t>
  </si>
  <si>
    <t>2014</t>
  </si>
  <si>
    <t>2015</t>
  </si>
  <si>
    <t>2016</t>
  </si>
  <si>
    <t>2017</t>
  </si>
  <si>
    <t>2018</t>
  </si>
  <si>
    <t xml:space="preserve">Anggaran </t>
  </si>
  <si>
    <t>Realisasi</t>
  </si>
  <si>
    <t>BELANJA TIDAK LANGSUNG</t>
  </si>
  <si>
    <t>BELANJA LANGSUNG</t>
  </si>
  <si>
    <t xml:space="preserve">Program Pelayanan Administrasi Perkantoran </t>
  </si>
  <si>
    <t>Program Peningkatan Sarana dan Prasarana Aparatur</t>
  </si>
  <si>
    <t>Program Peningkatan Disiplin Aparatur</t>
  </si>
  <si>
    <t>Program Peningkatan Kapasitas Sumber Daya Aparatur</t>
  </si>
  <si>
    <t>Program Peningkatan Pengembangan Sistem Pelaporan Capaian Kinerja dan Keuangan</t>
  </si>
  <si>
    <t>Program Pengembangan Budaya Baca dan Pembinaan Perpustakaan</t>
  </si>
  <si>
    <t>Program Penyelamatan dan Pelestarian Dokumen/ Arsip Daerah</t>
  </si>
  <si>
    <t>Program Peningkatan Kualitas Pelayanan Informasi</t>
  </si>
  <si>
    <t>Program Perbaikan Sistem Administrasi Kearsipan</t>
  </si>
  <si>
    <t>Program Pemeliharaan Rutin/ Berkala Sarana dan Prasarana Kearsipan</t>
  </si>
  <si>
    <t>Program Peningkatan Sarana dan Prasarana Perpustakaan</t>
  </si>
  <si>
    <t>Tabel 2.3.2</t>
  </si>
  <si>
    <t>Pencapaian Kinerja Pelayanan</t>
  </si>
  <si>
    <t>Dinas Perpustakaan dan Kearsipan Kota Padang Panjang</t>
  </si>
  <si>
    <t>No</t>
  </si>
  <si>
    <t>Indikator</t>
  </si>
  <si>
    <t>Kinerja</t>
  </si>
  <si>
    <t>Target</t>
  </si>
  <si>
    <t xml:space="preserve">Target Renstra SKPD </t>
  </si>
  <si>
    <t>Realisasi Capaian</t>
  </si>
  <si>
    <t>Rasio Capaian pada</t>
  </si>
  <si>
    <t xml:space="preserve">sesuai </t>
  </si>
  <si>
    <t>SPM</t>
  </si>
  <si>
    <t>IKK</t>
  </si>
  <si>
    <t>Tahun Ke-</t>
  </si>
  <si>
    <t>Tugas dan</t>
  </si>
  <si>
    <t>Lainnya</t>
  </si>
  <si>
    <t>Fungsi SKPD</t>
  </si>
  <si>
    <t xml:space="preserve">Jumlah kunjungan </t>
  </si>
  <si>
    <t>20.000 org</t>
  </si>
  <si>
    <t>ke perpustakaan</t>
  </si>
  <si>
    <t>-</t>
  </si>
  <si>
    <t>/tahun</t>
  </si>
  <si>
    <t>Jumlah koleksi</t>
  </si>
  <si>
    <t>1.000 eks/</t>
  </si>
  <si>
    <t>perpustakaan</t>
  </si>
  <si>
    <t>tahun</t>
  </si>
  <si>
    <t>Jumlah arsip yang</t>
  </si>
  <si>
    <t>10 boks/</t>
  </si>
  <si>
    <t>terselamatkan</t>
  </si>
  <si>
    <t>Jumlah pengelola</t>
  </si>
  <si>
    <t>12 OPD/</t>
  </si>
  <si>
    <t>arsip</t>
  </si>
  <si>
    <t>Jumlah OPD/UPTD/</t>
  </si>
  <si>
    <t>Kelurahan tertib arsip</t>
  </si>
  <si>
    <t>Tabel 6.1</t>
  </si>
  <si>
    <t>Rencana Program Kegiatan, Indikator Kinerja, Kelompok Sasaran, dan Pendanaan Indikatif</t>
  </si>
  <si>
    <t>Tujuan</t>
  </si>
  <si>
    <t>Sasaran</t>
  </si>
  <si>
    <t>Kode</t>
  </si>
  <si>
    <t>Program dan Kegiatan</t>
  </si>
  <si>
    <t>Data</t>
  </si>
  <si>
    <t>Target Kinerja Program dan Kerangka Pendanaan</t>
  </si>
  <si>
    <t>Lokasi</t>
  </si>
  <si>
    <t xml:space="preserve"> Capaian</t>
  </si>
  <si>
    <t xml:space="preserve">Kondisi Kinerja </t>
  </si>
  <si>
    <t>Unit Kerja</t>
  </si>
  <si>
    <t xml:space="preserve">Indikator </t>
  </si>
  <si>
    <t xml:space="preserve">Indikator Kinerja Program  </t>
  </si>
  <si>
    <t>pada Tahun</t>
  </si>
  <si>
    <t>Tahun-1</t>
  </si>
  <si>
    <t>Tahun-2</t>
  </si>
  <si>
    <t>Tahun-3</t>
  </si>
  <si>
    <t>Tahun-4</t>
  </si>
  <si>
    <t>Tahun-5</t>
  </si>
  <si>
    <t xml:space="preserve">pada Akhir </t>
  </si>
  <si>
    <t xml:space="preserve">SKPD </t>
  </si>
  <si>
    <t>(outcome) dan Kegiatan (output)</t>
  </si>
  <si>
    <t xml:space="preserve">Awal </t>
  </si>
  <si>
    <t>(2019)</t>
  </si>
  <si>
    <t>(2020)</t>
  </si>
  <si>
    <t>(2021)</t>
  </si>
  <si>
    <t>(2022)</t>
  </si>
  <si>
    <t>(2023)</t>
  </si>
  <si>
    <t xml:space="preserve">Periode Renstra </t>
  </si>
  <si>
    <t>Penanggung</t>
  </si>
  <si>
    <t xml:space="preserve">Perencanaan </t>
  </si>
  <si>
    <t>SKPD</t>
  </si>
  <si>
    <t>Jawab</t>
  </si>
  <si>
    <t>(2018)</t>
  </si>
  <si>
    <t>target</t>
  </si>
  <si>
    <t>Rp</t>
  </si>
  <si>
    <t>Rp.</t>
  </si>
  <si>
    <t xml:space="preserve">Terlaksananya </t>
  </si>
  <si>
    <t>Jumlah pembelian</t>
  </si>
  <si>
    <t>pelayanan</t>
  </si>
  <si>
    <t>Jumlah pelayanan</t>
  </si>
  <si>
    <t>administrasi perkantoran</t>
  </si>
  <si>
    <t>Meningkatnya</t>
  </si>
  <si>
    <t>Persentase aparatur internal OPD</t>
  </si>
  <si>
    <t>yang menyatakan puas atas pelayanan</t>
  </si>
  <si>
    <t>administrasi</t>
  </si>
  <si>
    <t>1.24.01.01</t>
  </si>
  <si>
    <t xml:space="preserve">Program Pelayanan </t>
  </si>
  <si>
    <t>DPK</t>
  </si>
  <si>
    <t>P.Pjg</t>
  </si>
  <si>
    <t>Administrasi Perkantoran</t>
  </si>
  <si>
    <t>1.24.01.01.01</t>
  </si>
  <si>
    <t>1. Penyediaan Jasa Surat Menyurat</t>
  </si>
  <si>
    <t>Jumlah jenis bahan pendukung penyediaan jasa surat menyurat</t>
  </si>
  <si>
    <t xml:space="preserve">400 materai 3000, 400
materai 6000, dan biaya
pengiriman 1 tahun
</t>
  </si>
  <si>
    <t>1.24.01.01.02</t>
  </si>
  <si>
    <t>2. Penyediaan jasa</t>
  </si>
  <si>
    <t>Jumlah tagihan rekening yang dibayarkan</t>
  </si>
  <si>
    <t xml:space="preserve">2 telepon, </t>
  </si>
  <si>
    <t xml:space="preserve"> komunikasi, sumber daya</t>
  </si>
  <si>
    <t>2 air,</t>
  </si>
  <si>
    <t>air dan listrik</t>
  </si>
  <si>
    <t xml:space="preserve">2 internet, </t>
  </si>
  <si>
    <t>2 listrik</t>
  </si>
  <si>
    <t>1.24.01.01.06</t>
  </si>
  <si>
    <t>3. Penyediaan jasa pemeliharaan</t>
  </si>
  <si>
    <t>Jumlah kendaraan dinas yang terpelihara</t>
  </si>
  <si>
    <t xml:space="preserve">4 unit kend roda 4, 10
unit kend roda 2, 2 org sopir
</t>
  </si>
  <si>
    <t xml:space="preserve">dan perizinan kendaraan </t>
  </si>
  <si>
    <t>dinas/operasional</t>
  </si>
  <si>
    <t>1.24.01.01.08</t>
  </si>
  <si>
    <t>5. Penyediaan jasa</t>
  </si>
  <si>
    <t xml:space="preserve">Jumlah unit gedung kantor yang dijaga </t>
  </si>
  <si>
    <t xml:space="preserve">9 org CS 
</t>
  </si>
  <si>
    <t xml:space="preserve">3 org CS dan 3 org penjaga kantor
1 tahun
</t>
  </si>
  <si>
    <t xml:space="preserve">3 org CS dan 3 org penjaga kantor
1 tahun
</t>
  </si>
  <si>
    <t>kebersihan kantor</t>
  </si>
  <si>
    <t>dan dibersihkan</t>
  </si>
  <si>
    <t>1.24.01.01.10</t>
  </si>
  <si>
    <t>6. Penyediaan alat tulis</t>
  </si>
  <si>
    <t>Jumlah alat tulis kantor yang disediakan</t>
  </si>
  <si>
    <t>1 tahun</t>
  </si>
  <si>
    <t>5 tahun</t>
  </si>
  <si>
    <t>kantor</t>
  </si>
  <si>
    <t>1.24.01.01.11</t>
  </si>
  <si>
    <t xml:space="preserve">7. Penyediaan barang </t>
  </si>
  <si>
    <t xml:space="preserve">Jumlah jenis barang cetakan dan </t>
  </si>
  <si>
    <t>cetakan dan penggandaan</t>
  </si>
  <si>
    <t>penggandaan yang disediakan</t>
  </si>
  <si>
    <t>1.24.01.01.12</t>
  </si>
  <si>
    <t xml:space="preserve">8. Penyediaan komponen </t>
  </si>
  <si>
    <t xml:space="preserve">Jumlah jenis komponen instalasi listrik </t>
  </si>
  <si>
    <t xml:space="preserve">instalasi listrik/ penerangan </t>
  </si>
  <si>
    <t>dan penerangan kantor</t>
  </si>
  <si>
    <t>bangunan kantor</t>
  </si>
  <si>
    <t>1.24.01.01.17</t>
  </si>
  <si>
    <t>9. Penyediaan makanan dan</t>
  </si>
  <si>
    <t xml:space="preserve">Jumlah makan minum rapat yang </t>
  </si>
  <si>
    <t>minuman</t>
  </si>
  <si>
    <t>disediakan</t>
  </si>
  <si>
    <t>1.24.01.01.18</t>
  </si>
  <si>
    <t>10. Rapat-rapat koordinasi</t>
  </si>
  <si>
    <t>Jumlah rapat koordinasi dan konsultasi</t>
  </si>
  <si>
    <t>dan konsultasi keluar daerah</t>
  </si>
  <si>
    <t>yang diikuti</t>
  </si>
  <si>
    <t>1.24.01.01.19</t>
  </si>
  <si>
    <t>11. Penyediaan jasa tenaga</t>
  </si>
  <si>
    <t xml:space="preserve">Jumlah tenaga administrasi yang </t>
  </si>
  <si>
    <t>2 org</t>
  </si>
  <si>
    <t>2 org Honorer</t>
  </si>
  <si>
    <t>administrasi/teknis</t>
  </si>
  <si>
    <t>dipekerjakan</t>
  </si>
  <si>
    <t xml:space="preserve">9 org </t>
  </si>
  <si>
    <t>perkantoran</t>
  </si>
  <si>
    <t xml:space="preserve">Petugas </t>
  </si>
  <si>
    <t>Terlaksananya</t>
  </si>
  <si>
    <t>peningkatan</t>
  </si>
  <si>
    <t>jumlah sarana</t>
  </si>
  <si>
    <t xml:space="preserve">sarana dan </t>
  </si>
  <si>
    <t>dan prasarana</t>
  </si>
  <si>
    <t>prasarana</t>
  </si>
  <si>
    <t>aparatur</t>
  </si>
  <si>
    <t xml:space="preserve">Meningkatnya </t>
  </si>
  <si>
    <t xml:space="preserve">Persentase pemenuhan sarana dan </t>
  </si>
  <si>
    <t>prasarana aparatur dalam kondisi baik</t>
  </si>
  <si>
    <t>1.24.01.02</t>
  </si>
  <si>
    <t xml:space="preserve">Program Peningkatan </t>
  </si>
  <si>
    <t xml:space="preserve">sarana dan prasarana </t>
  </si>
  <si>
    <t>1.24.01.02.01</t>
  </si>
  <si>
    <t xml:space="preserve">Pengadaan perlengkapan </t>
  </si>
  <si>
    <t xml:space="preserve">Jumlah perlengkapan gedung kantor </t>
  </si>
  <si>
    <t>1 CCTV</t>
  </si>
  <si>
    <t xml:space="preserve">1 meja </t>
  </si>
  <si>
    <t>3 Printer</t>
  </si>
  <si>
    <t>1 sound</t>
  </si>
  <si>
    <t>rak buku</t>
  </si>
  <si>
    <t>3 CCTV</t>
  </si>
  <si>
    <t>gedung kantor</t>
  </si>
  <si>
    <t>yang diadakan</t>
  </si>
  <si>
    <t>kerja,</t>
  </si>
  <si>
    <t>2 PC</t>
  </si>
  <si>
    <t>system,</t>
  </si>
  <si>
    <t>1 meja kerja, 3 kursi kerja, 2 lemari arsip, 3 printer,2 PC, 1 TV, 1 Lemari, 1 Sound system, 1camera, rak buku</t>
  </si>
  <si>
    <t>3 kursi kerja, 2 lemari Arsip,</t>
  </si>
  <si>
    <t>1 TV, 1 Lemari</t>
  </si>
  <si>
    <t>1 camera 1 CCTV</t>
  </si>
  <si>
    <t>1.24.01.02.03</t>
  </si>
  <si>
    <t xml:space="preserve">Pembangunan tempat </t>
  </si>
  <si>
    <t>Jumlah tempat parkir yang tersedia</t>
  </si>
  <si>
    <t>1 tempat</t>
  </si>
  <si>
    <t>parkir</t>
  </si>
  <si>
    <t>1.24.01.02.06</t>
  </si>
  <si>
    <t xml:space="preserve">Pengadaan Kendaraan </t>
  </si>
  <si>
    <t xml:space="preserve">Jumlah kendaraan dinas/ operasional </t>
  </si>
  <si>
    <t>2 unit</t>
  </si>
  <si>
    <t>1 unit</t>
  </si>
  <si>
    <t>Dinas/operasional</t>
  </si>
  <si>
    <t>1.24.01.02.07</t>
  </si>
  <si>
    <t>Pemeliharaan rutin/berkala</t>
  </si>
  <si>
    <t>Jumlah gedung kantor yang terpelihara</t>
  </si>
  <si>
    <t>3 unit gedung kantor</t>
  </si>
  <si>
    <t>3 unit gedung kantor, teralis pustaka</t>
  </si>
  <si>
    <t>1.24.01.02.08</t>
  </si>
  <si>
    <t>Rehabilitasi sedang berat gedung</t>
  </si>
  <si>
    <t>Jumlah gedung kantor yang direhabilitasi</t>
  </si>
  <si>
    <t>1.24.01.02.28</t>
  </si>
  <si>
    <t>Jumlah jenis peralatan gedung kantor</t>
  </si>
  <si>
    <t>4 bh mesin tik, 20 komputer, 1 fax, 2 kamera, 1 sound sistem, 2 mesin penghancur kertas</t>
  </si>
  <si>
    <t>4 bh mesin tik, 20 komputer, 1 fax, 2 kamera, 1 sound sistem,1 paket pustaka digital dan arsip digital, server</t>
  </si>
  <si>
    <t>peralatan gedung kantor</t>
  </si>
  <si>
    <t>yang dipelihara</t>
  </si>
  <si>
    <t>1.24.01.02.29</t>
  </si>
  <si>
    <t>1 pkt Laundry gorden, pemeliharaan rak arsip dan pemeliharaan meja (karpet meja)</t>
  </si>
  <si>
    <t xml:space="preserve">1 pkt Laundry gorden, pemeliharaan rak arsip </t>
  </si>
  <si>
    <t>perlengkapan gedung kantor</t>
  </si>
  <si>
    <t>Peningkatan</t>
  </si>
  <si>
    <t xml:space="preserve">Jumlah </t>
  </si>
  <si>
    <t>Disiplin Aparatur</t>
  </si>
  <si>
    <t xml:space="preserve">Peningkatan </t>
  </si>
  <si>
    <t>Disiplin  Aparatur</t>
  </si>
  <si>
    <t>Persentase aparatur yang mematuhi</t>
  </si>
  <si>
    <t>peraturan disiplin aparatur</t>
  </si>
  <si>
    <t xml:space="preserve">Disiplin </t>
  </si>
  <si>
    <t>Aparatur</t>
  </si>
  <si>
    <t>1.24.01.03</t>
  </si>
  <si>
    <t>Program Peningkatan</t>
  </si>
  <si>
    <t>1.24.01.03.02</t>
  </si>
  <si>
    <t>Pengadaan pakaian</t>
  </si>
  <si>
    <t xml:space="preserve">Jumlah stel pakaian dinas dan </t>
  </si>
  <si>
    <t xml:space="preserve"> </t>
  </si>
  <si>
    <t>42 stel</t>
  </si>
  <si>
    <t>43 stel</t>
  </si>
  <si>
    <t>214 stel</t>
  </si>
  <si>
    <t>dinas beserta perlengkapannya</t>
  </si>
  <si>
    <t>perlengkapan yang diadakan</t>
  </si>
  <si>
    <t>Jumlah</t>
  </si>
  <si>
    <t xml:space="preserve">Kapasitas Sumber </t>
  </si>
  <si>
    <t>Daya Aparatur</t>
  </si>
  <si>
    <t>Persentase peningkatan kapasitas</t>
  </si>
  <si>
    <t>sumber daya aparatur</t>
  </si>
  <si>
    <t>1.24.01.05</t>
  </si>
  <si>
    <t>Program Peningkatan Kapasitas</t>
  </si>
  <si>
    <t>Sumber Daya Aparatur</t>
  </si>
  <si>
    <t>1.24.01.05.03</t>
  </si>
  <si>
    <t>Bimbingan Teknis Implementasi Peraturan Perundang Undangan</t>
  </si>
  <si>
    <t>Jumlah aparatur yang mengikuti Bimtek</t>
  </si>
  <si>
    <t>1 Tahun</t>
  </si>
  <si>
    <t>5 Tahun</t>
  </si>
  <si>
    <t xml:space="preserve">Pengembangan </t>
  </si>
  <si>
    <t xml:space="preserve">Sistem Pelaporan </t>
  </si>
  <si>
    <t>Pengembangan</t>
  </si>
  <si>
    <t xml:space="preserve">Capaian  Kinerja </t>
  </si>
  <si>
    <t xml:space="preserve"> Sistem Pelaporan</t>
  </si>
  <si>
    <t>dan Keuangan</t>
  </si>
  <si>
    <t>Capaian Kinerja</t>
  </si>
  <si>
    <t>Persentase perencanaan dan laporan capaian kinerja dan keuangan yang disampaikan tepat waktu</t>
  </si>
  <si>
    <t>Sistem Pelaporan</t>
  </si>
  <si>
    <t xml:space="preserve"> Capaian Kinerja</t>
  </si>
  <si>
    <t>1.24.01.06</t>
  </si>
  <si>
    <t xml:space="preserve">Program peningkatan </t>
  </si>
  <si>
    <t>Pengembangan Sistem</t>
  </si>
  <si>
    <t>perencanaan, Pelaporan Capaian</t>
  </si>
  <si>
    <t>kinerja dan keuangan</t>
  </si>
  <si>
    <t>Kinerja Dan Keuangan</t>
  </si>
  <si>
    <t>1.24.01.06.01</t>
  </si>
  <si>
    <t xml:space="preserve">Penyusunan perencanaan </t>
  </si>
  <si>
    <t xml:space="preserve">Jumlah dokumen perencanaan dan </t>
  </si>
  <si>
    <t>Pelaporan Kinerja Perangkat Daerah</t>
  </si>
  <si>
    <t>Pelaporan kinerja Perangkat Daerah</t>
  </si>
  <si>
    <t>1.24.01.06.02</t>
  </si>
  <si>
    <t xml:space="preserve">Penyusunan laporan kinerja </t>
  </si>
  <si>
    <t>Jumlah laporan capaian kinerja dan ikhtisar</t>
  </si>
  <si>
    <t>3 laporan</t>
  </si>
  <si>
    <t>15 laporan</t>
  </si>
  <si>
    <t>keuangan Perangkat Daerah</t>
  </si>
  <si>
    <t>realisasi kinerja OPD, laporan keuangan</t>
  </si>
  <si>
    <t>semesteran, laporan prognosis realisasi</t>
  </si>
  <si>
    <t>anggaran dan laporan akhir tahun</t>
  </si>
  <si>
    <t>Meningkatnya kualitas pelayanan perpustakaan</t>
  </si>
  <si>
    <t>IKM Bidang Perpustakaan</t>
  </si>
  <si>
    <t>Meningkatnya kinerja pelayanan perpustakaan</t>
  </si>
  <si>
    <t>Persentase Peningkatan Kunjungan Masyarakat ke Perpustakaan</t>
  </si>
  <si>
    <t>1.24.01.21</t>
  </si>
  <si>
    <t>Program pengembangan budaya baca dan pembinaan
perpustakaan</t>
  </si>
  <si>
    <t>Jumlah masyarakat yang mengunjungi perpustakaan</t>
  </si>
  <si>
    <t>1.24.01.21.01</t>
  </si>
  <si>
    <t xml:space="preserve">Pemasyarakatan minat dan </t>
  </si>
  <si>
    <t>Jumlah lomba perpustakaan</t>
  </si>
  <si>
    <t>kebiasaan membaca untuk</t>
  </si>
  <si>
    <t>mendorong terwujudnya</t>
  </si>
  <si>
    <t>masyarakat pembelajar</t>
  </si>
  <si>
    <t>1.24.01.21.02</t>
  </si>
  <si>
    <t>Pengembangan minat dan budaya baca</t>
  </si>
  <si>
    <t>Jumlah lomba yang diadakan, Frekuensi layanan perpustakaan keliling, Jumlah bedah buku, Frekwensi pemutaran film bertema edukasi</t>
  </si>
  <si>
    <t>1 kali</t>
  </si>
  <si>
    <t>1. Lomba bercerita</t>
  </si>
  <si>
    <t>2. Lomba Puisi</t>
  </si>
  <si>
    <t>3. Lomba perpustakaan sekolah</t>
  </si>
  <si>
    <t>4. Lomba Perpustakaan Kelurahan</t>
  </si>
  <si>
    <t>5. Lomba Pustakawan</t>
  </si>
  <si>
    <t>6, Lomba menggambar</t>
  </si>
  <si>
    <t>7. Pemilihan Duta Baca</t>
  </si>
  <si>
    <t>8. Lomba Menulis</t>
  </si>
  <si>
    <t>9. Lomba Storytelling</t>
  </si>
  <si>
    <t>10. Perpustakaan keliling</t>
  </si>
  <si>
    <t>11. Bedah Buku</t>
  </si>
  <si>
    <t>12. Pemutaran Film Bertema Edukasi</t>
  </si>
  <si>
    <t>1.24.01.21.03</t>
  </si>
  <si>
    <t xml:space="preserve">Publikasi dan sosialisasi </t>
  </si>
  <si>
    <t>Jumlah publikasi ke media</t>
  </si>
  <si>
    <t>6 kali</t>
  </si>
  <si>
    <t>minat baca</t>
  </si>
  <si>
    <t>1.24.01.21.04</t>
  </si>
  <si>
    <t xml:space="preserve">Penyediaan bahan perpustakaan </t>
  </si>
  <si>
    <t>Jumlah koleksi bacaan yang diadakan</t>
  </si>
  <si>
    <t>12 paket</t>
  </si>
  <si>
    <t>daerah</t>
  </si>
  <si>
    <t>1.24.01.21.09</t>
  </si>
  <si>
    <t>Penyediaan bahan perpustakaan dan  sosialisasi Minat Baca</t>
  </si>
  <si>
    <t>Jumlah bahan bacaan yang diadakan, e-book, APE,  pengolahan serta pemeliharaan buku buku, Upah 2 org tenaga pengelola perpustakaan dan Jumlah publikasi</t>
  </si>
  <si>
    <t>1 paket buku,  majalah, tinta ID card, sovenir dan ATK</t>
  </si>
  <si>
    <t>5 pkt buku, majalah, tinta ID card, sovenir dan ATK</t>
  </si>
  <si>
    <t>perpustakaan umum daerah</t>
  </si>
  <si>
    <t>1.24.01.21.10</t>
  </si>
  <si>
    <t>Padang Panjang Menulis</t>
  </si>
  <si>
    <t>Jumlah buku hasil karya penulis Padang
Panjang yang dicetak dan dipubliskasi</t>
  </si>
  <si>
    <t>6 karya tulis</t>
  </si>
  <si>
    <t>24 karya tulis</t>
  </si>
  <si>
    <t>1.24.01.21.13</t>
  </si>
  <si>
    <t>Mengikuti Pameran Buku</t>
  </si>
  <si>
    <t>Jumlah pameran yang diikuti</t>
  </si>
  <si>
    <t>1.24.01.21.21</t>
  </si>
  <si>
    <t>Festival Literasi</t>
  </si>
  <si>
    <t>Jumlah event yang diadakan dan persiapan menuju kota kreatif</t>
  </si>
  <si>
    <t xml:space="preserve">Lomba kampung literasi, puisi, Penulisan Legenda Cerita Rakyat </t>
  </si>
  <si>
    <t>Lomba dan Temu Penyair</t>
  </si>
  <si>
    <t>Lomba</t>
  </si>
  <si>
    <t>Lomba kampung literasi, pidato adat, pasambahan antar 16 kelurahan</t>
  </si>
  <si>
    <t>Forum Pegiat Literasi (FPL)</t>
  </si>
  <si>
    <t>Frekuensi kegiatan FPL dalam mengembangkan perpustakaan dan pelaksanaan bedah buku</t>
  </si>
  <si>
    <t>24 kali kegiatan literasi dan 1 kali bedah buku</t>
  </si>
  <si>
    <t>Penunjang DAK Perpustakaan</t>
  </si>
  <si>
    <t>Jumlah operasional DAK</t>
  </si>
  <si>
    <t>DAK bidang perpustakaan</t>
  </si>
  <si>
    <t>Jumlah alokasi DAK</t>
  </si>
  <si>
    <t>1.24.01.21.22</t>
  </si>
  <si>
    <t>Pengembangan Forum - Forum Komunitas Masyarakat Penunjang Gerakan Literasi</t>
  </si>
  <si>
    <t>Jumlah forum yang terbentuk dan operasional forum, Frekuensi kegiatan kelas-kelas kreatif,  Jumlah kampung literasi yang terbentuk dan jumlah fasilitator</t>
  </si>
  <si>
    <t>2 forum, 48 kali kelas kreatif, 4 bh dan 5 orang fasilitator</t>
  </si>
  <si>
    <t>3 forum, 48 kali kelas kratif , 4 bh dan 5 orang fasilitator</t>
  </si>
  <si>
    <t>4 forum, 48 kali kelas , 4 bh dan 5 orang fasilitator</t>
  </si>
  <si>
    <t>5 forum , 4 bh dan 5 orang fasilitator</t>
  </si>
  <si>
    <t>5 Forum, 16 kelurahan dan kampung literasi</t>
  </si>
  <si>
    <t>Workshop peningkatan kopetensi masyarakat</t>
  </si>
  <si>
    <t>Jumlah Workshop peningkatan kopetensi masyarakat</t>
  </si>
  <si>
    <t>10 kali workshop</t>
  </si>
  <si>
    <t>11 kali workshop</t>
  </si>
  <si>
    <t>12 kali workshop</t>
  </si>
  <si>
    <t>13 kali workshop</t>
  </si>
  <si>
    <t>46 kali workshop</t>
  </si>
  <si>
    <t>1.24.01.21.24</t>
  </si>
  <si>
    <t>Pelatihan dan Pengembangan Perpustakaan Digital</t>
  </si>
  <si>
    <t>Jumlah saranan dan prasarana, dan peserta pelatihan  Pengelolaan Perpustakaan Digital</t>
  </si>
  <si>
    <t>1 paket, 64 orang</t>
  </si>
  <si>
    <t>4 paket, 256 orang</t>
  </si>
  <si>
    <t>1.24.01.21.29</t>
  </si>
  <si>
    <t>Penelusuran Naskah Kuno Padang Panjang</t>
  </si>
  <si>
    <t>Jumlah Naskah Kuno yang ditulis dan diterbitkan</t>
  </si>
  <si>
    <t>2 Naskah</t>
  </si>
  <si>
    <t>4 Naskah</t>
  </si>
  <si>
    <t>1.24.01.21.35</t>
  </si>
  <si>
    <t>Master Plan Wisata Literasi</t>
  </si>
  <si>
    <t>Jumlah master plan wisata literasi yang dihasilkan</t>
  </si>
  <si>
    <t>1 kajian</t>
  </si>
  <si>
    <t>1.24.01.02.05</t>
  </si>
  <si>
    <t xml:space="preserve">Pembangunan LKC </t>
  </si>
  <si>
    <t>Jumlah LKC yang dibangun</t>
  </si>
  <si>
    <t>1 unit LKC</t>
  </si>
  <si>
    <t>(Library Knowledge Centre)</t>
  </si>
  <si>
    <t>Pengadaan Tanah</t>
  </si>
  <si>
    <t>Luas Tanah yang diadakan</t>
  </si>
  <si>
    <t>tanah</t>
  </si>
  <si>
    <t>FS Pembangunan LKC</t>
  </si>
  <si>
    <t>Jumlah Dokumen FS yang tersedia</t>
  </si>
  <si>
    <t>1 Dokumen</t>
  </si>
  <si>
    <t>DED Pembangunan LKC</t>
  </si>
  <si>
    <t>Jumlah Dokumen DED yang tersedia</t>
  </si>
  <si>
    <t>Kajian AMDAL</t>
  </si>
  <si>
    <t>Jumlah Dokumen AMDAL yang tersedia</t>
  </si>
  <si>
    <t>Pengadaan Peralatan Gedung LKC</t>
  </si>
  <si>
    <t>Jumlah sarana dan prasarana</t>
  </si>
  <si>
    <t>1 paket</t>
  </si>
  <si>
    <t>Meningkatnya Kinerja Penyelenggaraan Pemerintah Daerah</t>
  </si>
  <si>
    <t>Jumlah arsip yang terselamatkan</t>
  </si>
  <si>
    <t>800 Dok</t>
  </si>
  <si>
    <t>900 Dok</t>
  </si>
  <si>
    <t>1000 Dok</t>
  </si>
  <si>
    <t>1100 Dok</t>
  </si>
  <si>
    <t>1200 Dok</t>
  </si>
  <si>
    <t>Meningkatnya penyelamatan, pembinaan dan penataan arsip secara baku</t>
  </si>
  <si>
    <t>Persentase pencipta arsip yang melaksanakan kearsipan secara baku</t>
  </si>
  <si>
    <t>1.24.01.16</t>
  </si>
  <si>
    <t>Penyelamatan dan pelestarian dokumen/ arsip daerah</t>
  </si>
  <si>
    <t>Jumlah masyarakat sadar arsip</t>
  </si>
  <si>
    <t>20 Org</t>
  </si>
  <si>
    <t>30 Org</t>
  </si>
  <si>
    <t>40 Org</t>
  </si>
  <si>
    <t>50 Org</t>
  </si>
  <si>
    <t>Jumlah pencipta  arsip yang menerapkan arsip secara baku</t>
  </si>
  <si>
    <t>3 OPD</t>
  </si>
  <si>
    <t>5 OPD</t>
  </si>
  <si>
    <t>7 OPD</t>
  </si>
  <si>
    <t>9 OPD</t>
  </si>
  <si>
    <t>11 OPD</t>
  </si>
  <si>
    <t>Penelusuran Arsip/Inventarisasi
arsip</t>
  </si>
  <si>
    <t>Jumlah Khasanah arsip yang bertambah</t>
  </si>
  <si>
    <t>15 Box</t>
  </si>
  <si>
    <t>20 Box</t>
  </si>
  <si>
    <t>25 Box</t>
  </si>
  <si>
    <t>30 Box</t>
  </si>
  <si>
    <t>40 Box</t>
  </si>
  <si>
    <t>Penduplikasian dokumen/arsip daerah dalam bentuk informatika</t>
  </si>
  <si>
    <t xml:space="preserve">Jumlah arsip statis yang terdigitalisasi
</t>
  </si>
  <si>
    <t>450 Dok</t>
  </si>
  <si>
    <t>500 Dok</t>
  </si>
  <si>
    <t>600 Dok</t>
  </si>
  <si>
    <t>650 Dok</t>
  </si>
  <si>
    <t>750 Dok</t>
  </si>
  <si>
    <t>Sterilisasi Arsip</t>
  </si>
  <si>
    <t>Jumlah arsip yang terpelihara</t>
  </si>
  <si>
    <t>500 box</t>
  </si>
  <si>
    <t>1.24.01.1.04</t>
  </si>
  <si>
    <t>Forum Sadar Arsip</t>
  </si>
  <si>
    <t xml:space="preserve">Jumlah masyarakat sadar arsip </t>
  </si>
  <si>
    <t xml:space="preserve">  </t>
  </si>
  <si>
    <t>Pendataan dan Penataan Dokumen/
Arsip Daerah</t>
  </si>
  <si>
    <t xml:space="preserve">Jumlah arsip yang dinilai kembali.                                      </t>
  </si>
  <si>
    <t>100 Dok</t>
  </si>
  <si>
    <t>200 Dok</t>
  </si>
  <si>
    <t>300 Dok</t>
  </si>
  <si>
    <t>400 Dok</t>
  </si>
  <si>
    <t xml:space="preserve">Jumlah arsip yang dimusnahkan.   </t>
  </si>
  <si>
    <t>50 Dok</t>
  </si>
  <si>
    <t>150 Dok</t>
  </si>
  <si>
    <t xml:space="preserve">Jumlah arsip yang diselamatkan dan dipelihara. </t>
  </si>
  <si>
    <t>700 Dok</t>
  </si>
  <si>
    <t>850 Dok</t>
  </si>
  <si>
    <t>Upah Tenaga Pengelola Kearsipan</t>
  </si>
  <si>
    <t>2 Org</t>
  </si>
  <si>
    <t>Pengawasan Internal Kearsipan</t>
  </si>
  <si>
    <t>Jumlah pengelola arsip yang menerapkan arsip secara baku</t>
  </si>
  <si>
    <t>Penyusunan dan penerbitan JRA</t>
  </si>
  <si>
    <t>Jumlah dokumen JRA yang disusun</t>
  </si>
  <si>
    <t>6 JRA</t>
  </si>
  <si>
    <t>Menyusun/Menyempurnakan Peraturan Pedoman Standar Pelaksanaan Kearsipan</t>
  </si>
  <si>
    <t>Jumlah peraturan yang diterbitkan</t>
  </si>
  <si>
    <t>1 peraturan</t>
  </si>
  <si>
    <t>3 peraturan</t>
  </si>
  <si>
    <t>Pembangunan Database Arsip Digital</t>
  </si>
  <si>
    <t>Jumlah OPD yang menerapkan arsip digital</t>
  </si>
  <si>
    <t>8 OPD</t>
  </si>
  <si>
    <t>Jumlah Sarana dan prasarana yang diadakan</t>
  </si>
  <si>
    <t>1 Server</t>
  </si>
  <si>
    <t>2 Hard Disc</t>
  </si>
  <si>
    <t>1 Server, 4 Hard Disc</t>
  </si>
  <si>
    <t>Pelayanan Informasi Kearsipan</t>
  </si>
  <si>
    <t>Jumlah orang yang terlayani</t>
  </si>
  <si>
    <t>300 Pengunjung</t>
  </si>
  <si>
    <t>400 Pengunjung</t>
  </si>
  <si>
    <t>500 Pengunjung</t>
  </si>
  <si>
    <t>600 Pengunjung</t>
  </si>
  <si>
    <t>Simulasi Perlindungan dan Penyelamatan Arsip Bencana</t>
  </si>
  <si>
    <t>Jumlah arsip bencana yang terselamatkan</t>
  </si>
  <si>
    <t>10 arsip</t>
  </si>
  <si>
    <t>Bimtek Penyelenggara Kearsipan</t>
  </si>
  <si>
    <t>Jumlah Pencipta Arsip yang dibina</t>
  </si>
  <si>
    <t>24 OPD dan 18 Kelurahan</t>
  </si>
  <si>
    <t>TOTAL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</si>
</sst>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76" formatCode="_(&quot;Rp&quot;* #,##0_);_(&quot;Rp&quot;* \(#,##0\);_(&quot;Rp&quot;* &quot;-&quot;_);_(@_)"/>
    <numFmt numFmtId="177" formatCode="_ * #,##0.00_ ;_ * \-#,##0.00_ ;_ * &quot;-&quot;??_ ;_ @_ "/>
    <numFmt numFmtId="178" formatCode="0.0%"/>
    <numFmt numFmtId="179" formatCode="0.0_ "/>
    <numFmt numFmtId="180" formatCode="_(* #,##0.00_);_(* \(#,##0.00\);_(* &quot;-&quot;_);_(@_)"/>
  </numFmts>
  <fonts count="39">
    <font>
      <sz val="11"/>
      <color theme="1"/>
      <name val="Calibri"/>
      <charset val="1"/>
      <scheme val="minor"/>
    </font>
    <font>
      <sz val="8"/>
      <color theme="1"/>
      <name val="Times New Roman"/>
      <charset val="134"/>
    </font>
    <font>
      <b/>
      <sz val="11"/>
      <color theme="1"/>
      <name val="Bookman Old Style"/>
      <charset val="134"/>
    </font>
    <font>
      <sz val="11"/>
      <color theme="1"/>
      <name val="Bookman Old Style"/>
      <charset val="134"/>
    </font>
    <font>
      <sz val="11"/>
      <name val="Bookman Old Style"/>
      <charset val="134"/>
    </font>
    <font>
      <b/>
      <sz val="10"/>
      <color theme="1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11"/>
      <color rgb="FFFF0000"/>
      <name val="Bookman Old Style"/>
      <charset val="134"/>
    </font>
    <font>
      <b/>
      <sz val="11"/>
      <name val="Bookman Old Style"/>
      <charset val="134"/>
    </font>
    <font>
      <b/>
      <sz val="11"/>
      <color theme="1"/>
      <name val="Bookman Old Style"/>
      <charset val="134"/>
    </font>
    <font>
      <b/>
      <sz val="11"/>
      <name val="Bookman Old Style"/>
      <charset val="134"/>
    </font>
    <font>
      <sz val="11"/>
      <color theme="1"/>
      <name val="Bookman Old Style"/>
      <charset val="134"/>
    </font>
    <font>
      <b/>
      <sz val="11"/>
      <color indexed="8"/>
      <name val="Bookman Old Style"/>
      <charset val="134"/>
    </font>
    <font>
      <sz val="11"/>
      <name val="Bookman Old Style"/>
      <charset val="134"/>
    </font>
    <font>
      <b/>
      <u val="singleAccounting"/>
      <sz val="11"/>
      <name val="Bookman Old Style"/>
      <charset val="134"/>
    </font>
    <font>
      <sz val="11"/>
      <color indexed="8"/>
      <name val="Bookman Old Style"/>
      <charset val="134"/>
    </font>
    <font>
      <u val="singleAccounting"/>
      <sz val="11"/>
      <name val="Bookman Old Style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24" fillId="22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42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12" borderId="23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2" fillId="18" borderId="2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35" borderId="1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0" fillId="7" borderId="20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3" fillId="0" borderId="0"/>
    <xf numFmtId="0" fontId="24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/>
  </cellStyleXfs>
  <cellXfs count="397">
    <xf numFmtId="0" fontId="0" fillId="0" borderId="0" xfId="0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1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0" fontId="4" fillId="0" borderId="6" xfId="0" applyFont="1" applyBorder="1"/>
    <xf numFmtId="0" fontId="3" fillId="0" borderId="6" xfId="0" applyFont="1" applyBorder="1"/>
    <xf numFmtId="0" fontId="4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/>
    <xf numFmtId="9" fontId="2" fillId="0" borderId="6" xfId="0" applyNumberFormat="1" applyFont="1" applyBorder="1" applyAlignment="1">
      <alignment horizontal="center"/>
    </xf>
    <xf numFmtId="0" fontId="3" fillId="0" borderId="8" xfId="0" applyFont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/>
    <xf numFmtId="0" fontId="3" fillId="0" borderId="6" xfId="0" applyFont="1" applyBorder="1" applyAlignment="1">
      <alignment vertical="top"/>
    </xf>
    <xf numFmtId="0" fontId="2" fillId="0" borderId="1" xfId="0" applyFont="1" applyBorder="1"/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4" xfId="0" applyFont="1" applyBorder="1"/>
    <xf numFmtId="41" fontId="3" fillId="0" borderId="3" xfId="0" applyNumberFormat="1" applyFont="1" applyBorder="1"/>
    <xf numFmtId="0" fontId="3" fillId="0" borderId="10" xfId="0" applyFont="1" applyBorder="1" applyAlignment="1">
      <alignment horizontal="left"/>
    </xf>
    <xf numFmtId="0" fontId="3" fillId="0" borderId="1" xfId="0" applyFont="1" applyBorder="1"/>
    <xf numFmtId="41" fontId="3" fillId="0" borderId="6" xfId="0" applyNumberFormat="1" applyFont="1" applyBorder="1"/>
    <xf numFmtId="0" fontId="3" fillId="0" borderId="6" xfId="0" applyFont="1" applyBorder="1" applyAlignment="1">
      <alignment horizontal="left"/>
    </xf>
    <xf numFmtId="0" fontId="3" fillId="0" borderId="8" xfId="0" applyFont="1" applyBorder="1"/>
    <xf numFmtId="0" fontId="3" fillId="0" borderId="7" xfId="0" applyFont="1" applyBorder="1"/>
    <xf numFmtId="41" fontId="3" fillId="0" borderId="8" xfId="0" applyNumberFormat="1" applyFont="1" applyBorder="1"/>
    <xf numFmtId="0" fontId="3" fillId="0" borderId="8" xfId="0" applyFont="1" applyBorder="1" applyAlignment="1">
      <alignment horizontal="left"/>
    </xf>
    <xf numFmtId="0" fontId="3" fillId="0" borderId="3" xfId="0" applyFont="1" applyBorder="1" applyAlignment="1">
      <alignment horizontal="left" vertical="top" wrapText="1"/>
    </xf>
    <xf numFmtId="0" fontId="0" fillId="0" borderId="6" xfId="0" applyBorder="1"/>
    <xf numFmtId="0" fontId="0" fillId="0" borderId="8" xfId="0" applyBorder="1"/>
    <xf numFmtId="0" fontId="3" fillId="0" borderId="3" xfId="0" applyFont="1" applyBorder="1" applyAlignment="1"/>
    <xf numFmtId="0" fontId="3" fillId="0" borderId="3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2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41" fontId="2" fillId="0" borderId="6" xfId="0" applyNumberFormat="1" applyFont="1" applyBorder="1"/>
    <xf numFmtId="41" fontId="3" fillId="0" borderId="6" xfId="0" applyNumberFormat="1" applyFont="1" applyBorder="1" applyAlignment="1">
      <alignment vertical="top"/>
    </xf>
    <xf numFmtId="0" fontId="3" fillId="0" borderId="8" xfId="0" applyFont="1" applyBorder="1" applyAlignment="1">
      <alignment horizontal="left" vertical="top" wrapText="1"/>
    </xf>
    <xf numFmtId="41" fontId="3" fillId="0" borderId="3" xfId="0" applyNumberFormat="1" applyFont="1" applyFill="1" applyBorder="1"/>
    <xf numFmtId="0" fontId="3" fillId="0" borderId="3" xfId="0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0" fontId="5" fillId="0" borderId="0" xfId="0" applyFont="1" applyAlignment="1"/>
    <xf numFmtId="0" fontId="2" fillId="2" borderId="15" xfId="0" applyFont="1" applyFill="1" applyBorder="1" applyAlignment="1">
      <alignment horizontal="center"/>
    </xf>
    <xf numFmtId="0" fontId="3" fillId="2" borderId="3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6" xfId="0" applyFont="1" applyBorder="1"/>
    <xf numFmtId="41" fontId="3" fillId="0" borderId="6" xfId="0" applyNumberFormat="1" applyFont="1" applyBorder="1" applyAlignment="1">
      <alignment horizontal="center" vertical="top"/>
    </xf>
    <xf numFmtId="41" fontId="3" fillId="0" borderId="3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center"/>
    </xf>
    <xf numFmtId="0" fontId="7" fillId="0" borderId="3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8" xfId="0" applyFont="1" applyBorder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1" fontId="3" fillId="0" borderId="12" xfId="0" applyNumberFormat="1" applyFont="1" applyBorder="1" applyAlignment="1">
      <alignment horizontal="center" vertical="top"/>
    </xf>
    <xf numFmtId="41" fontId="3" fillId="0" borderId="13" xfId="0" applyNumberFormat="1" applyFont="1" applyBorder="1" applyAlignment="1">
      <alignment horizontal="center" vertical="top"/>
    </xf>
    <xf numFmtId="0" fontId="4" fillId="0" borderId="8" xfId="0" applyFont="1" applyBorder="1"/>
    <xf numFmtId="0" fontId="1" fillId="0" borderId="6" xfId="0" applyFont="1" applyBorder="1"/>
    <xf numFmtId="41" fontId="3" fillId="0" borderId="6" xfId="0" applyNumberFormat="1" applyFont="1" applyBorder="1" applyAlignment="1">
      <alignment horizontal="center"/>
    </xf>
    <xf numFmtId="0" fontId="3" fillId="0" borderId="13" xfId="0" applyFont="1" applyBorder="1"/>
    <xf numFmtId="0" fontId="3" fillId="0" borderId="1" xfId="0" applyFont="1" applyFill="1" applyBorder="1"/>
    <xf numFmtId="0" fontId="3" fillId="0" borderId="6" xfId="0" applyFont="1" applyFill="1" applyBorder="1"/>
    <xf numFmtId="0" fontId="4" fillId="0" borderId="1" xfId="0" applyFont="1" applyBorder="1"/>
    <xf numFmtId="0" fontId="3" fillId="0" borderId="0" xfId="0" applyFont="1" applyBorder="1"/>
    <xf numFmtId="0" fontId="3" fillId="0" borderId="12" xfId="0" applyFont="1" applyBorder="1"/>
    <xf numFmtId="0" fontId="8" fillId="0" borderId="6" xfId="0" applyFont="1" applyBorder="1"/>
    <xf numFmtId="0" fontId="4" fillId="0" borderId="1" xfId="0" applyFont="1" applyBorder="1" applyAlignment="1">
      <alignment vertical="top"/>
    </xf>
    <xf numFmtId="0" fontId="3" fillId="0" borderId="10" xfId="0" applyFont="1" applyBorder="1"/>
    <xf numFmtId="0" fontId="3" fillId="0" borderId="3" xfId="0" applyFont="1" applyBorder="1" applyAlignment="1">
      <alignment vertical="top"/>
    </xf>
    <xf numFmtId="0" fontId="3" fillId="0" borderId="14" xfId="0" applyFont="1" applyBorder="1"/>
    <xf numFmtId="41" fontId="3" fillId="0" borderId="1" xfId="0" applyNumberFormat="1" applyFont="1" applyBorder="1"/>
    <xf numFmtId="0" fontId="1" fillId="0" borderId="10" xfId="0" applyFont="1" applyBorder="1"/>
    <xf numFmtId="41" fontId="3" fillId="0" borderId="4" xfId="0" applyNumberFormat="1" applyFont="1" applyBorder="1"/>
    <xf numFmtId="0" fontId="1" fillId="0" borderId="2" xfId="0" applyFont="1" applyBorder="1"/>
    <xf numFmtId="41" fontId="3" fillId="0" borderId="7" xfId="0" applyNumberFormat="1" applyFont="1" applyBorder="1"/>
    <xf numFmtId="0" fontId="2" fillId="0" borderId="4" xfId="0" applyFont="1" applyBorder="1"/>
    <xf numFmtId="9" fontId="2" fillId="0" borderId="3" xfId="0" applyNumberFormat="1" applyFont="1" applyBorder="1" applyAlignment="1">
      <alignment horizontal="center"/>
    </xf>
    <xf numFmtId="0" fontId="1" fillId="0" borderId="8" xfId="0" applyFont="1" applyBorder="1"/>
    <xf numFmtId="0" fontId="3" fillId="0" borderId="7" xfId="0" applyFont="1" applyBorder="1" applyAlignment="1">
      <alignment wrapText="1"/>
    </xf>
    <xf numFmtId="41" fontId="3" fillId="0" borderId="14" xfId="0" applyNumberFormat="1" applyFont="1" applyBorder="1"/>
    <xf numFmtId="37" fontId="3" fillId="0" borderId="6" xfId="0" applyNumberFormat="1" applyFont="1" applyBorder="1"/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center" vertical="top" wrapText="1"/>
    </xf>
    <xf numFmtId="41" fontId="2" fillId="0" borderId="3" xfId="0" applyNumberFormat="1" applyFont="1" applyBorder="1"/>
    <xf numFmtId="41" fontId="2" fillId="0" borderId="0" xfId="0" applyNumberFormat="1" applyFont="1" applyBorder="1"/>
    <xf numFmtId="41" fontId="3" fillId="0" borderId="0" xfId="0" applyNumberFormat="1" applyFont="1" applyBorder="1"/>
    <xf numFmtId="41" fontId="3" fillId="0" borderId="10" xfId="0" applyNumberFormat="1" applyFont="1" applyBorder="1"/>
    <xf numFmtId="41" fontId="3" fillId="0" borderId="3" xfId="0" applyNumberFormat="1" applyFont="1" applyBorder="1" applyAlignment="1">
      <alignment horizontal="center"/>
    </xf>
    <xf numFmtId="41" fontId="3" fillId="0" borderId="2" xfId="0" applyNumberFormat="1" applyFont="1" applyBorder="1"/>
    <xf numFmtId="41" fontId="3" fillId="0" borderId="8" xfId="0" applyNumberFormat="1" applyFont="1" applyBorder="1" applyAlignment="1">
      <alignment horizontal="center"/>
    </xf>
    <xf numFmtId="41" fontId="3" fillId="0" borderId="14" xfId="0" applyNumberFormat="1" applyFont="1" applyBorder="1" applyAlignment="1">
      <alignment horizontal="center" vertical="top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1" fontId="3" fillId="0" borderId="8" xfId="0" applyNumberFormat="1" applyFont="1" applyBorder="1" applyAlignment="1">
      <alignment horizontal="center" vertical="top"/>
    </xf>
    <xf numFmtId="9" fontId="2" fillId="0" borderId="1" xfId="0" applyNumberFormat="1" applyFont="1" applyBorder="1" applyAlignment="1">
      <alignment horizontal="center"/>
    </xf>
    <xf numFmtId="41" fontId="3" fillId="0" borderId="1" xfId="0" applyNumberFormat="1" applyFont="1" applyBorder="1" applyAlignment="1">
      <alignment horizontal="center"/>
    </xf>
    <xf numFmtId="41" fontId="3" fillId="0" borderId="4" xfId="0" applyNumberFormat="1" applyFont="1" applyBorder="1" applyAlignment="1">
      <alignment horizontal="center"/>
    </xf>
    <xf numFmtId="41" fontId="3" fillId="0" borderId="7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 vertical="top" wrapText="1"/>
    </xf>
    <xf numFmtId="0" fontId="8" fillId="0" borderId="8" xfId="0" applyFont="1" applyBorder="1"/>
    <xf numFmtId="0" fontId="3" fillId="0" borderId="1" xfId="0" applyFont="1" applyBorder="1" applyAlignment="1">
      <alignment wrapText="1"/>
    </xf>
    <xf numFmtId="0" fontId="4" fillId="0" borderId="9" xfId="0" applyFont="1" applyBorder="1" applyAlignment="1">
      <alignment horizontal="left" vertical="top" wrapText="1"/>
    </xf>
    <xf numFmtId="9" fontId="3" fillId="0" borderId="8" xfId="0" applyNumberFormat="1" applyFont="1" applyBorder="1" applyAlignment="1">
      <alignment horizontal="center"/>
    </xf>
    <xf numFmtId="0" fontId="3" fillId="0" borderId="9" xfId="0" applyFont="1" applyBorder="1"/>
    <xf numFmtId="0" fontId="4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41" fontId="3" fillId="0" borderId="9" xfId="0" applyNumberFormat="1" applyFont="1" applyBorder="1"/>
    <xf numFmtId="9" fontId="3" fillId="0" borderId="9" xfId="0" applyNumberFormat="1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1" xfId="0" applyFont="1" applyBorder="1"/>
    <xf numFmtId="0" fontId="3" fillId="3" borderId="9" xfId="0" applyFont="1" applyFill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176" fontId="3" fillId="0" borderId="9" xfId="0" applyNumberFormat="1" applyFont="1" applyBorder="1"/>
    <xf numFmtId="41" fontId="2" fillId="0" borderId="9" xfId="3" applyFont="1" applyBorder="1" applyAlignment="1">
      <alignment horizontal="center" vertical="top"/>
    </xf>
    <xf numFmtId="0" fontId="3" fillId="3" borderId="6" xfId="0" applyFont="1" applyFill="1" applyBorder="1"/>
    <xf numFmtId="176" fontId="3" fillId="0" borderId="6" xfId="0" applyNumberFormat="1" applyFont="1" applyBorder="1"/>
    <xf numFmtId="41" fontId="3" fillId="0" borderId="6" xfId="0" applyNumberFormat="1" applyFont="1" applyBorder="1" applyAlignment="1">
      <alignment vertical="top" wrapText="1"/>
    </xf>
    <xf numFmtId="0" fontId="3" fillId="3" borderId="1" xfId="0" applyFont="1" applyFill="1" applyBorder="1"/>
    <xf numFmtId="0" fontId="3" fillId="3" borderId="6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41" fontId="3" fillId="0" borderId="6" xfId="0" applyNumberFormat="1" applyFont="1" applyBorder="1" applyAlignment="1">
      <alignment horizontal="center" vertical="top" wrapText="1"/>
    </xf>
    <xf numFmtId="0" fontId="8" fillId="0" borderId="1" xfId="0" applyFont="1" applyBorder="1"/>
    <xf numFmtId="0" fontId="8" fillId="0" borderId="0" xfId="0" applyFont="1"/>
    <xf numFmtId="0" fontId="3" fillId="3" borderId="3" xfId="0" applyFont="1" applyFill="1" applyBorder="1"/>
    <xf numFmtId="41" fontId="3" fillId="0" borderId="3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41" fontId="3" fillId="0" borderId="6" xfId="0" applyNumberFormat="1" applyFont="1" applyFill="1" applyBorder="1" applyAlignment="1">
      <alignment horizontal="left" vertical="top" wrapText="1"/>
    </xf>
    <xf numFmtId="41" fontId="3" fillId="0" borderId="6" xfId="0" applyNumberFormat="1" applyFont="1" applyBorder="1" applyAlignment="1">
      <alignment horizontal="left" vertical="top" wrapText="1"/>
    </xf>
    <xf numFmtId="41" fontId="3" fillId="0" borderId="6" xfId="0" applyNumberFormat="1" applyFont="1" applyBorder="1" applyAlignment="1"/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0" borderId="6" xfId="0" applyFont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10" fontId="3" fillId="0" borderId="6" xfId="0" applyNumberFormat="1" applyFont="1" applyBorder="1" applyAlignment="1">
      <alignment horizontal="center"/>
    </xf>
    <xf numFmtId="41" fontId="2" fillId="0" borderId="9" xfId="3" applyFont="1" applyBorder="1" applyAlignment="1">
      <alignment horizontal="right" vertical="top"/>
    </xf>
    <xf numFmtId="41" fontId="2" fillId="3" borderId="9" xfId="3" applyFont="1" applyFill="1" applyBorder="1" applyAlignment="1">
      <alignment horizontal="center" vertical="top"/>
    </xf>
    <xf numFmtId="41" fontId="3" fillId="3" borderId="6" xfId="0" applyNumberFormat="1" applyFont="1" applyFill="1" applyBorder="1" applyAlignment="1">
      <alignment horizontal="center"/>
    </xf>
    <xf numFmtId="41" fontId="3" fillId="3" borderId="6" xfId="0" applyNumberFormat="1" applyFont="1" applyFill="1" applyBorder="1"/>
    <xf numFmtId="41" fontId="3" fillId="3" borderId="6" xfId="0" applyNumberFormat="1" applyFont="1" applyFill="1" applyBorder="1" applyAlignment="1">
      <alignment horizontal="center" vertical="top" wrapText="1"/>
    </xf>
    <xf numFmtId="41" fontId="3" fillId="3" borderId="6" xfId="0" applyNumberFormat="1" applyFont="1" applyFill="1" applyBorder="1" applyAlignment="1">
      <alignment horizontal="center" vertical="top"/>
    </xf>
    <xf numFmtId="41" fontId="3" fillId="3" borderId="13" xfId="0" applyNumberFormat="1" applyFont="1" applyFill="1" applyBorder="1" applyAlignment="1">
      <alignment horizontal="center"/>
    </xf>
    <xf numFmtId="41" fontId="3" fillId="3" borderId="6" xfId="0" applyNumberFormat="1" applyFont="1" applyFill="1" applyBorder="1" applyAlignment="1">
      <alignment vertical="top"/>
    </xf>
    <xf numFmtId="41" fontId="3" fillId="0" borderId="3" xfId="0" applyNumberFormat="1" applyFont="1" applyBorder="1" applyAlignment="1">
      <alignment vertical="top"/>
    </xf>
    <xf numFmtId="41" fontId="3" fillId="3" borderId="6" xfId="0" applyNumberFormat="1" applyFont="1" applyFill="1" applyBorder="1" applyAlignment="1">
      <alignment vertical="top" wrapText="1"/>
    </xf>
    <xf numFmtId="41" fontId="3" fillId="0" borderId="6" xfId="3" applyFont="1" applyBorder="1" applyAlignment="1">
      <alignment vertical="top"/>
    </xf>
    <xf numFmtId="41" fontId="4" fillId="3" borderId="6" xfId="0" applyNumberFormat="1" applyFont="1" applyFill="1" applyBorder="1" applyAlignment="1">
      <alignment vertical="top"/>
    </xf>
    <xf numFmtId="10" fontId="3" fillId="0" borderId="6" xfId="0" applyNumberFormat="1" applyFont="1" applyBorder="1" applyAlignment="1">
      <alignment horizontal="center" vertical="top"/>
    </xf>
    <xf numFmtId="41" fontId="2" fillId="0" borderId="5" xfId="3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7" fillId="0" borderId="9" xfId="0" applyFont="1" applyBorder="1" applyAlignment="1">
      <alignment vertical="top"/>
    </xf>
    <xf numFmtId="41" fontId="3" fillId="0" borderId="6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41" fontId="3" fillId="0" borderId="1" xfId="0" applyNumberFormat="1" applyFont="1" applyBorder="1" applyAlignment="1">
      <alignment horizontal="center" vertical="top" wrapText="1"/>
    </xf>
    <xf numFmtId="41" fontId="2" fillId="0" borderId="6" xfId="0" applyNumberFormat="1" applyFont="1" applyBorder="1" applyAlignment="1">
      <alignment horizontal="right" vertical="top"/>
    </xf>
    <xf numFmtId="41" fontId="7" fillId="0" borderId="6" xfId="0" applyNumberFormat="1" applyFont="1" applyBorder="1"/>
    <xf numFmtId="41" fontId="3" fillId="0" borderId="3" xfId="0" applyNumberFormat="1" applyFont="1" applyBorder="1" applyAlignment="1">
      <alignment horizontal="right"/>
    </xf>
    <xf numFmtId="41" fontId="3" fillId="0" borderId="12" xfId="0" applyNumberFormat="1" applyFont="1" applyBorder="1" applyAlignment="1">
      <alignment horizontal="center"/>
    </xf>
    <xf numFmtId="41" fontId="7" fillId="0" borderId="3" xfId="0" applyNumberFormat="1" applyFont="1" applyBorder="1"/>
    <xf numFmtId="41" fontId="3" fillId="0" borderId="13" xfId="0" applyNumberFormat="1" applyFont="1" applyBorder="1" applyAlignment="1">
      <alignment horizontal="center"/>
    </xf>
    <xf numFmtId="41" fontId="3" fillId="0" borderId="1" xfId="0" applyNumberFormat="1" applyFont="1" applyBorder="1" applyAlignment="1">
      <alignment vertical="top" wrapText="1"/>
    </xf>
    <xf numFmtId="37" fontId="3" fillId="3" borderId="6" xfId="0" applyNumberFormat="1" applyFont="1" applyFill="1" applyBorder="1"/>
    <xf numFmtId="0" fontId="3" fillId="0" borderId="13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vertical="top"/>
    </xf>
    <xf numFmtId="0" fontId="3" fillId="0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vertical="top"/>
    </xf>
    <xf numFmtId="0" fontId="3" fillId="0" borderId="3" xfId="0" applyFont="1" applyFill="1" applyBorder="1" applyAlignment="1">
      <alignment vertical="top" wrapText="1"/>
    </xf>
    <xf numFmtId="0" fontId="3" fillId="0" borderId="3" xfId="0" applyFont="1" applyFill="1" applyBorder="1"/>
    <xf numFmtId="0" fontId="3" fillId="0" borderId="3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vertical="top"/>
    </xf>
    <xf numFmtId="0" fontId="4" fillId="0" borderId="8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vertical="top" wrapText="1"/>
    </xf>
    <xf numFmtId="0" fontId="3" fillId="0" borderId="8" xfId="0" applyFont="1" applyFill="1" applyBorder="1"/>
    <xf numFmtId="0" fontId="3" fillId="0" borderId="8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vertical="top"/>
    </xf>
    <xf numFmtId="9" fontId="3" fillId="0" borderId="8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/>
    </xf>
    <xf numFmtId="178" fontId="2" fillId="0" borderId="3" xfId="6" applyNumberFormat="1" applyFont="1" applyFill="1" applyBorder="1" applyAlignment="1">
      <alignment vertical="top"/>
    </xf>
    <xf numFmtId="0" fontId="2" fillId="0" borderId="6" xfId="0" applyFont="1" applyFill="1" applyBorder="1" applyAlignment="1">
      <alignment vertical="top" wrapText="1"/>
    </xf>
    <xf numFmtId="178" fontId="2" fillId="0" borderId="6" xfId="6" applyNumberFormat="1" applyFont="1" applyFill="1" applyBorder="1" applyAlignment="1">
      <alignment vertical="top"/>
    </xf>
    <xf numFmtId="178" fontId="3" fillId="0" borderId="6" xfId="6" applyNumberFormat="1" applyFont="1" applyFill="1" applyBorder="1" applyAlignment="1">
      <alignment horizontal="left" vertical="top" wrapText="1"/>
    </xf>
    <xf numFmtId="178" fontId="3" fillId="0" borderId="6" xfId="6" applyNumberFormat="1" applyFont="1" applyFill="1" applyBorder="1" applyAlignment="1">
      <alignment vertical="top" wrapText="1"/>
    </xf>
    <xf numFmtId="0" fontId="3" fillId="0" borderId="6" xfId="0" applyFont="1" applyFill="1" applyBorder="1" applyAlignment="1">
      <alignment vertical="center"/>
    </xf>
    <xf numFmtId="178" fontId="3" fillId="0" borderId="6" xfId="6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vertical="top"/>
    </xf>
    <xf numFmtId="0" fontId="3" fillId="0" borderId="6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vertical="top" wrapText="1"/>
    </xf>
    <xf numFmtId="0" fontId="3" fillId="0" borderId="6" xfId="0" applyFont="1" applyFill="1" applyBorder="1" applyAlignment="1"/>
    <xf numFmtId="0" fontId="4" fillId="0" borderId="6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2" fillId="0" borderId="9" xfId="0" applyFont="1" applyFill="1" applyBorder="1" applyAlignment="1">
      <alignment horizontal="center"/>
    </xf>
    <xf numFmtId="41" fontId="3" fillId="0" borderId="9" xfId="0" applyNumberFormat="1" applyFont="1" applyFill="1" applyBorder="1"/>
    <xf numFmtId="41" fontId="3" fillId="0" borderId="9" xfId="0" applyNumberFormat="1" applyFont="1" applyFill="1" applyBorder="1" applyAlignment="1">
      <alignment horizontal="center"/>
    </xf>
    <xf numFmtId="41" fontId="3" fillId="0" borderId="6" xfId="0" applyNumberFormat="1" applyFont="1" applyFill="1" applyBorder="1"/>
    <xf numFmtId="41" fontId="3" fillId="0" borderId="6" xfId="3" applyFont="1" applyFill="1" applyBorder="1" applyAlignment="1">
      <alignment vertical="center"/>
    </xf>
    <xf numFmtId="41" fontId="3" fillId="0" borderId="3" xfId="3" applyFont="1" applyFill="1" applyBorder="1" applyAlignment="1">
      <alignment vertical="center"/>
    </xf>
    <xf numFmtId="41" fontId="3" fillId="0" borderId="8" xfId="0" applyNumberFormat="1" applyFont="1" applyFill="1" applyBorder="1"/>
    <xf numFmtId="41" fontId="3" fillId="0" borderId="8" xfId="3" applyFont="1" applyFill="1" applyBorder="1" applyAlignment="1">
      <alignment vertical="center"/>
    </xf>
    <xf numFmtId="41" fontId="2" fillId="0" borderId="3" xfId="0" applyNumberFormat="1" applyFont="1" applyFill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41" fontId="2" fillId="0" borderId="6" xfId="0" applyNumberFormat="1" applyFont="1" applyFill="1" applyBorder="1" applyAlignment="1">
      <alignment vertical="top"/>
    </xf>
    <xf numFmtId="10" fontId="2" fillId="0" borderId="6" xfId="0" applyNumberFormat="1" applyFont="1" applyFill="1" applyBorder="1" applyAlignment="1">
      <alignment vertical="top"/>
    </xf>
    <xf numFmtId="41" fontId="3" fillId="0" borderId="6" xfId="0" applyNumberFormat="1" applyFont="1" applyFill="1" applyBorder="1" applyAlignment="1">
      <alignment vertical="top"/>
    </xf>
    <xf numFmtId="41" fontId="3" fillId="0" borderId="6" xfId="3" applyFont="1" applyFill="1" applyBorder="1" applyAlignment="1">
      <alignment vertical="top"/>
    </xf>
    <xf numFmtId="10" fontId="3" fillId="0" borderId="6" xfId="0" applyNumberFormat="1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41" fontId="3" fillId="0" borderId="6" xfId="0" applyNumberFormat="1" applyFont="1" applyFill="1" applyBorder="1" applyAlignment="1">
      <alignment vertical="center"/>
    </xf>
    <xf numFmtId="10" fontId="2" fillId="0" borderId="6" xfId="0" applyNumberFormat="1" applyFont="1" applyFill="1" applyBorder="1" applyAlignment="1">
      <alignment vertical="center"/>
    </xf>
    <xf numFmtId="41" fontId="2" fillId="0" borderId="6" xfId="0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41" fontId="3" fillId="0" borderId="8" xfId="3" applyFont="1" applyFill="1" applyBorder="1" applyAlignment="1">
      <alignment vertical="top"/>
    </xf>
    <xf numFmtId="41" fontId="2" fillId="0" borderId="9" xfId="0" applyNumberFormat="1" applyFont="1" applyFill="1" applyBorder="1"/>
    <xf numFmtId="41" fontId="3" fillId="0" borderId="0" xfId="3" applyFont="1"/>
    <xf numFmtId="41" fontId="3" fillId="0" borderId="0" xfId="0" applyNumberFormat="1" applyFont="1"/>
    <xf numFmtId="0" fontId="3" fillId="3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41" fontId="3" fillId="0" borderId="13" xfId="0" applyNumberFormat="1" applyFont="1" applyFill="1" applyBorder="1" applyAlignment="1">
      <alignment horizontal="center"/>
    </xf>
    <xf numFmtId="41" fontId="7" fillId="0" borderId="6" xfId="0" applyNumberFormat="1" applyFont="1" applyFill="1" applyBorder="1"/>
    <xf numFmtId="0" fontId="3" fillId="0" borderId="4" xfId="0" applyFont="1" applyFill="1" applyBorder="1" applyAlignment="1">
      <alignment vertical="center" wrapText="1"/>
    </xf>
    <xf numFmtId="41" fontId="3" fillId="0" borderId="12" xfId="0" applyNumberFormat="1" applyFont="1" applyFill="1" applyBorder="1" applyAlignment="1">
      <alignment horizontal="center"/>
    </xf>
    <xf numFmtId="41" fontId="7" fillId="0" borderId="3" xfId="0" applyNumberFormat="1" applyFont="1" applyFill="1" applyBorder="1"/>
    <xf numFmtId="0" fontId="3" fillId="0" borderId="7" xfId="0" applyFont="1" applyFill="1" applyBorder="1" applyAlignment="1">
      <alignment vertical="center" wrapText="1"/>
    </xf>
    <xf numFmtId="41" fontId="3" fillId="0" borderId="14" xfId="0" applyNumberFormat="1" applyFont="1" applyFill="1" applyBorder="1" applyAlignment="1">
      <alignment horizontal="center"/>
    </xf>
    <xf numFmtId="41" fontId="7" fillId="0" borderId="8" xfId="0" applyNumberFormat="1" applyFont="1" applyFill="1" applyBorder="1"/>
    <xf numFmtId="41" fontId="2" fillId="0" borderId="3" xfId="0" applyNumberFormat="1" applyFont="1" applyBorder="1" applyAlignment="1">
      <alignment horizontal="center" vertical="top"/>
    </xf>
    <xf numFmtId="0" fontId="3" fillId="0" borderId="3" xfId="0" applyFont="1" applyFill="1" applyBorder="1" applyAlignment="1">
      <alignment horizontal="center"/>
    </xf>
    <xf numFmtId="0" fontId="7" fillId="0" borderId="3" xfId="0" applyFont="1" applyFill="1" applyBorder="1"/>
    <xf numFmtId="41" fontId="2" fillId="0" borderId="6" xfId="0" applyNumberFormat="1" applyFont="1" applyBorder="1" applyAlignment="1">
      <alignment horizontal="center" vertical="top"/>
    </xf>
    <xf numFmtId="0" fontId="3" fillId="0" borderId="6" xfId="0" applyFont="1" applyFill="1" applyBorder="1" applyAlignment="1">
      <alignment horizontal="center"/>
    </xf>
    <xf numFmtId="0" fontId="7" fillId="0" borderId="6" xfId="0" applyFont="1" applyFill="1" applyBorder="1"/>
    <xf numFmtId="41" fontId="3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41" fontId="3" fillId="0" borderId="6" xfId="0" applyNumberFormat="1" applyFont="1" applyFill="1" applyBorder="1" applyAlignment="1">
      <alignment horizontal="center"/>
    </xf>
    <xf numFmtId="41" fontId="3" fillId="0" borderId="6" xfId="3" applyFont="1" applyFill="1" applyBorder="1" applyAlignment="1">
      <alignment vertical="top" wrapText="1"/>
    </xf>
    <xf numFmtId="0" fontId="3" fillId="0" borderId="9" xfId="0" applyFont="1" applyFill="1" applyBorder="1"/>
    <xf numFmtId="0" fontId="1" fillId="0" borderId="9" xfId="0" applyFont="1" applyFill="1" applyBorder="1"/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10" fillId="2" borderId="3" xfId="0" applyFont="1" applyFill="1" applyBorder="1"/>
    <xf numFmtId="0" fontId="10" fillId="2" borderId="4" xfId="0" applyFont="1" applyFill="1" applyBorder="1"/>
    <xf numFmtId="0" fontId="10" fillId="2" borderId="10" xfId="0" applyFont="1" applyFill="1" applyBorder="1"/>
    <xf numFmtId="0" fontId="10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1" fontId="12" fillId="0" borderId="6" xfId="0" applyNumberFormat="1" applyFont="1" applyBorder="1" applyAlignment="1">
      <alignment horizontal="center"/>
    </xf>
    <xf numFmtId="0" fontId="12" fillId="0" borderId="8" xfId="0" applyFont="1" applyBorder="1"/>
    <xf numFmtId="0" fontId="12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2" borderId="10" xfId="0" applyFont="1" applyFill="1" applyBorder="1" applyAlignment="1"/>
    <xf numFmtId="0" fontId="10" fillId="2" borderId="4" xfId="0" applyFont="1" applyFill="1" applyBorder="1" applyAlignment="1"/>
    <xf numFmtId="0" fontId="10" fillId="2" borderId="1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2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4" borderId="3" xfId="32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6" xfId="32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4" fillId="0" borderId="3" xfId="32" applyFont="1" applyBorder="1" applyAlignment="1">
      <alignment horizontal="center"/>
    </xf>
    <xf numFmtId="0" fontId="14" fillId="0" borderId="4" xfId="32" applyFont="1" applyBorder="1" applyAlignment="1">
      <alignment horizontal="center"/>
    </xf>
    <xf numFmtId="0" fontId="11" fillId="0" borderId="16" xfId="32" applyFont="1" applyFill="1" applyBorder="1" applyAlignment="1">
      <alignment vertical="center"/>
    </xf>
    <xf numFmtId="41" fontId="11" fillId="0" borderId="16" xfId="50" applyNumberFormat="1" applyFont="1" applyFill="1" applyBorder="1" applyAlignment="1">
      <alignment vertical="center"/>
    </xf>
    <xf numFmtId="41" fontId="11" fillId="0" borderId="16" xfId="32" applyNumberFormat="1" applyFont="1" applyFill="1" applyBorder="1" applyAlignment="1">
      <alignment vertical="center"/>
    </xf>
    <xf numFmtId="0" fontId="11" fillId="0" borderId="17" xfId="32" applyFont="1" applyFill="1" applyBorder="1" applyAlignment="1">
      <alignment vertical="center"/>
    </xf>
    <xf numFmtId="41" fontId="11" fillId="0" borderId="17" xfId="50" applyNumberFormat="1" applyFont="1" applyFill="1" applyBorder="1" applyAlignment="1">
      <alignment vertical="center"/>
    </xf>
    <xf numFmtId="41" fontId="11" fillId="0" borderId="17" xfId="32" applyNumberFormat="1" applyFont="1" applyFill="1" applyBorder="1" applyAlignment="1">
      <alignment vertical="center"/>
    </xf>
    <xf numFmtId="41" fontId="15" fillId="0" borderId="17" xfId="32" applyNumberFormat="1" applyFont="1" applyFill="1" applyBorder="1" applyAlignment="1">
      <alignment vertical="center"/>
    </xf>
    <xf numFmtId="41" fontId="13" fillId="0" borderId="17" xfId="0" applyNumberFormat="1" applyFont="1" applyFill="1" applyBorder="1" applyAlignment="1">
      <alignment vertical="center"/>
    </xf>
    <xf numFmtId="0" fontId="14" fillId="0" borderId="16" xfId="32" applyFont="1" applyFill="1" applyBorder="1" applyAlignment="1">
      <alignment vertical="center" wrapText="1"/>
    </xf>
    <xf numFmtId="41" fontId="14" fillId="0" borderId="16" xfId="32" applyNumberFormat="1" applyFont="1" applyFill="1" applyBorder="1" applyAlignment="1">
      <alignment vertical="center"/>
    </xf>
    <xf numFmtId="41" fontId="16" fillId="0" borderId="16" xfId="0" applyNumberFormat="1" applyFont="1" applyFill="1" applyBorder="1" applyAlignment="1">
      <alignment vertical="center"/>
    </xf>
    <xf numFmtId="41" fontId="14" fillId="0" borderId="16" xfId="50" applyNumberFormat="1" applyFont="1" applyFill="1" applyBorder="1" applyAlignment="1">
      <alignment vertical="center"/>
    </xf>
    <xf numFmtId="41" fontId="14" fillId="0" borderId="17" xfId="32" applyNumberFormat="1" applyFont="1" applyFill="1" applyBorder="1" applyAlignment="1">
      <alignment vertical="center"/>
    </xf>
    <xf numFmtId="0" fontId="14" fillId="0" borderId="16" xfId="32" applyFont="1" applyFill="1" applyBorder="1" applyAlignment="1">
      <alignment vertical="center"/>
    </xf>
    <xf numFmtId="41" fontId="14" fillId="0" borderId="16" xfId="32" applyNumberFormat="1" applyFont="1" applyFill="1" applyBorder="1" applyAlignment="1">
      <alignment vertical="center" wrapText="1"/>
    </xf>
    <xf numFmtId="41" fontId="16" fillId="0" borderId="16" xfId="0" applyNumberFormat="1" applyFont="1" applyFill="1" applyBorder="1" applyAlignment="1">
      <alignment vertical="center" wrapText="1"/>
    </xf>
    <xf numFmtId="41" fontId="17" fillId="0" borderId="16" xfId="32" applyNumberFormat="1" applyFont="1" applyFill="1" applyBorder="1" applyAlignment="1">
      <alignment vertical="center"/>
    </xf>
    <xf numFmtId="0" fontId="14" fillId="0" borderId="17" xfId="32" applyFont="1" applyFill="1" applyBorder="1" applyAlignment="1">
      <alignment vertical="center" wrapText="1"/>
    </xf>
    <xf numFmtId="41" fontId="16" fillId="0" borderId="17" xfId="0" applyNumberFormat="1" applyFont="1" applyFill="1" applyBorder="1" applyAlignment="1">
      <alignment vertical="center"/>
    </xf>
    <xf numFmtId="176" fontId="14" fillId="0" borderId="16" xfId="32" applyNumberFormat="1" applyFont="1" applyFill="1" applyBorder="1" applyAlignment="1">
      <alignment vertical="center" wrapText="1"/>
    </xf>
    <xf numFmtId="41" fontId="16" fillId="0" borderId="16" xfId="0" applyNumberFormat="1" applyFont="1" applyFill="1" applyBorder="1"/>
    <xf numFmtId="0" fontId="14" fillId="0" borderId="8" xfId="32" applyFont="1" applyBorder="1" applyAlignment="1">
      <alignment vertical="center" wrapText="1"/>
    </xf>
    <xf numFmtId="41" fontId="14" fillId="0" borderId="8" xfId="32" applyNumberFormat="1" applyFont="1" applyBorder="1" applyAlignment="1">
      <alignment vertical="center"/>
    </xf>
    <xf numFmtId="41" fontId="16" fillId="0" borderId="8" xfId="0" applyNumberFormat="1" applyFont="1" applyBorder="1" applyAlignment="1">
      <alignment vertical="center"/>
    </xf>
    <xf numFmtId="0" fontId="16" fillId="0" borderId="0" xfId="0" applyFont="1"/>
    <xf numFmtId="0" fontId="12" fillId="0" borderId="0" xfId="0" applyFont="1"/>
    <xf numFmtId="41" fontId="12" fillId="0" borderId="0" xfId="0" applyNumberFormat="1" applyFont="1"/>
    <xf numFmtId="0" fontId="11" fillId="4" borderId="6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0" borderId="6" xfId="0" applyFont="1" applyBorder="1"/>
    <xf numFmtId="41" fontId="13" fillId="0" borderId="16" xfId="0" applyNumberFormat="1" applyFont="1" applyFill="1" applyBorder="1" applyAlignment="1">
      <alignment vertical="center"/>
    </xf>
    <xf numFmtId="41" fontId="13" fillId="0" borderId="16" xfId="0" applyNumberFormat="1" applyFont="1" applyBorder="1" applyAlignment="1">
      <alignment vertical="center"/>
    </xf>
    <xf numFmtId="179" fontId="13" fillId="0" borderId="16" xfId="0" applyNumberFormat="1" applyFont="1" applyBorder="1" applyAlignment="1">
      <alignment vertical="center"/>
    </xf>
    <xf numFmtId="41" fontId="16" fillId="0" borderId="16" xfId="0" applyNumberFormat="1" applyFont="1" applyBorder="1" applyAlignment="1">
      <alignment vertical="center"/>
    </xf>
    <xf numFmtId="180" fontId="16" fillId="0" borderId="16" xfId="0" applyNumberFormat="1" applyFont="1" applyBorder="1" applyAlignment="1">
      <alignment vertical="center"/>
    </xf>
    <xf numFmtId="41" fontId="16" fillId="0" borderId="18" xfId="0" applyNumberFormat="1" applyFont="1" applyBorder="1" applyAlignment="1">
      <alignment vertical="center"/>
    </xf>
    <xf numFmtId="41" fontId="0" fillId="0" borderId="6" xfId="0" applyNumberFormat="1" applyBorder="1"/>
    <xf numFmtId="0" fontId="12" fillId="0" borderId="6" xfId="0" applyFont="1" applyBorder="1" applyAlignment="1" quotePrefix="1">
      <alignment horizontal="center"/>
    </xf>
    <xf numFmtId="0" fontId="2" fillId="2" borderId="1" xfId="0" applyFont="1" applyFill="1" applyBorder="1" applyAlignment="1" quotePrefix="1">
      <alignment horizontal="center" vertical="center"/>
    </xf>
    <xf numFmtId="0" fontId="2" fillId="2" borderId="8" xfId="0" applyFont="1" applyFill="1" applyBorder="1" applyAlignment="1" quotePrefix="1">
      <alignment horizontal="center"/>
    </xf>
    <xf numFmtId="41" fontId="3" fillId="0" borderId="6" xfId="0" applyNumberFormat="1" applyFont="1" applyBorder="1" applyAlignment="1" quotePrefix="1">
      <alignment horizontal="center"/>
    </xf>
    <xf numFmtId="0" fontId="4" fillId="0" borderId="6" xfId="0" applyFon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[0]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workbookViewId="0">
      <selection activeCell="E24" sqref="E24"/>
    </sheetView>
  </sheetViews>
  <sheetFormatPr defaultColWidth="9" defaultRowHeight="15"/>
  <cols>
    <col min="1" max="1" width="46.8571428571429" customWidth="1"/>
    <col min="2" max="4" width="9" hidden="1" customWidth="1"/>
    <col min="5" max="5" width="19.2857142857143" customWidth="1"/>
    <col min="6" max="6" width="19" customWidth="1"/>
    <col min="7" max="7" width="18.8571428571429" customWidth="1"/>
    <col min="8" max="10" width="19" customWidth="1"/>
    <col min="11" max="11" width="19.8571428571429" customWidth="1"/>
    <col min="12" max="12" width="18.8571428571429" customWidth="1"/>
    <col min="13" max="13" width="21.4285714285714" customWidth="1"/>
    <col min="14" max="14" width="19" customWidth="1"/>
    <col min="15" max="19" width="7.71428571428571" customWidth="1"/>
    <col min="20" max="21" width="18.8571428571429" customWidth="1"/>
  </cols>
  <sheetData>
    <row r="1" spans="1:21">
      <c r="A1" s="343" t="s">
        <v>0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</row>
    <row r="2" spans="1:21">
      <c r="A2" s="343" t="s">
        <v>1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</row>
    <row r="3" spans="1:21">
      <c r="A3" s="343" t="s">
        <v>2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</row>
    <row r="4" spans="1:21">
      <c r="A4" s="343" t="s">
        <v>3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</row>
    <row r="5" spans="1:15">
      <c r="A5" s="344"/>
      <c r="B5" s="344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</row>
    <row r="6" spans="1:15">
      <c r="A6" s="345"/>
      <c r="B6" s="345"/>
      <c r="C6" s="345"/>
      <c r="D6" s="345"/>
      <c r="E6" s="345"/>
      <c r="F6" s="345"/>
      <c r="G6" s="345"/>
      <c r="H6" s="345"/>
      <c r="I6" s="345"/>
      <c r="J6" s="345"/>
      <c r="K6" s="344"/>
      <c r="L6" s="344"/>
      <c r="M6" s="344"/>
      <c r="N6" s="344"/>
      <c r="O6" s="344"/>
    </row>
    <row r="7" customHeight="1" spans="1:21">
      <c r="A7" s="346" t="s">
        <v>4</v>
      </c>
      <c r="B7" s="347" t="s">
        <v>5</v>
      </c>
      <c r="C7" s="348"/>
      <c r="D7" s="348"/>
      <c r="E7" s="349"/>
      <c r="F7" s="349"/>
      <c r="G7" s="349"/>
      <c r="H7" s="349"/>
      <c r="I7" s="349"/>
      <c r="J7" s="352" t="s">
        <v>6</v>
      </c>
      <c r="K7" s="352"/>
      <c r="L7" s="352"/>
      <c r="M7" s="352"/>
      <c r="N7" s="352"/>
      <c r="O7" s="352" t="s">
        <v>7</v>
      </c>
      <c r="P7" s="352"/>
      <c r="Q7" s="352"/>
      <c r="R7" s="352"/>
      <c r="S7" s="352"/>
      <c r="T7" s="352" t="s">
        <v>8</v>
      </c>
      <c r="U7" s="352"/>
    </row>
    <row r="8" customHeight="1" spans="1:21">
      <c r="A8" s="350"/>
      <c r="B8" s="351" t="s">
        <v>9</v>
      </c>
      <c r="C8" s="352" t="s">
        <v>10</v>
      </c>
      <c r="D8" s="352" t="s">
        <v>11</v>
      </c>
      <c r="E8" s="353" t="s">
        <v>12</v>
      </c>
      <c r="F8" s="354"/>
      <c r="G8" s="354"/>
      <c r="H8" s="354"/>
      <c r="I8" s="354"/>
      <c r="J8" s="387" t="s">
        <v>12</v>
      </c>
      <c r="K8" s="387"/>
      <c r="L8" s="387"/>
      <c r="M8" s="387"/>
      <c r="N8" s="387"/>
      <c r="O8" s="388" t="s">
        <v>13</v>
      </c>
      <c r="P8" s="388"/>
      <c r="Q8" s="388"/>
      <c r="R8" s="388"/>
      <c r="S8" s="388"/>
      <c r="T8" s="388" t="s">
        <v>14</v>
      </c>
      <c r="U8" s="388"/>
    </row>
    <row r="9" spans="1:21">
      <c r="A9" s="350"/>
      <c r="B9" s="355"/>
      <c r="C9" s="355"/>
      <c r="D9" s="355"/>
      <c r="E9" s="347">
        <v>2014</v>
      </c>
      <c r="F9" s="347">
        <v>2015</v>
      </c>
      <c r="G9" s="356">
        <v>2016</v>
      </c>
      <c r="H9" s="357">
        <v>2017</v>
      </c>
      <c r="I9" s="348">
        <v>2018</v>
      </c>
      <c r="J9" s="356">
        <v>2014</v>
      </c>
      <c r="K9" s="356">
        <v>2015</v>
      </c>
      <c r="L9" s="356">
        <v>2016</v>
      </c>
      <c r="M9" s="356">
        <v>2017</v>
      </c>
      <c r="N9" s="356">
        <v>2018</v>
      </c>
      <c r="O9" s="356" t="s">
        <v>15</v>
      </c>
      <c r="P9" s="356" t="s">
        <v>16</v>
      </c>
      <c r="Q9" s="356" t="s">
        <v>17</v>
      </c>
      <c r="R9" s="356" t="s">
        <v>18</v>
      </c>
      <c r="S9" s="356" t="s">
        <v>19</v>
      </c>
      <c r="T9" s="356" t="s">
        <v>20</v>
      </c>
      <c r="U9" s="356" t="s">
        <v>21</v>
      </c>
    </row>
    <row r="10" spans="1:21">
      <c r="A10" s="358"/>
      <c r="B10" s="359"/>
      <c r="C10" s="358"/>
      <c r="D10" s="359"/>
      <c r="E10" s="358"/>
      <c r="F10" s="359"/>
      <c r="G10" s="359"/>
      <c r="H10" s="359"/>
      <c r="I10" s="359"/>
      <c r="J10" s="358"/>
      <c r="K10" s="389"/>
      <c r="L10" s="389"/>
      <c r="M10" s="389"/>
      <c r="N10" s="389"/>
      <c r="O10" s="389"/>
      <c r="P10" s="389"/>
      <c r="Q10" s="389"/>
      <c r="R10" s="389"/>
      <c r="S10" s="389"/>
      <c r="T10" s="389"/>
      <c r="U10" s="389"/>
    </row>
    <row r="11" spans="1:21">
      <c r="A11" s="360" t="s">
        <v>22</v>
      </c>
      <c r="B11" s="361" t="e">
        <f>#REF!</f>
        <v>#REF!</v>
      </c>
      <c r="C11" s="361" t="e">
        <f>#REF!</f>
        <v>#REF!</v>
      </c>
      <c r="D11" s="361" t="e">
        <f>#REF!</f>
        <v>#REF!</v>
      </c>
      <c r="E11" s="361">
        <v>1107025000</v>
      </c>
      <c r="F11" s="362">
        <v>1275435292</v>
      </c>
      <c r="G11" s="362">
        <v>1302718000</v>
      </c>
      <c r="H11" s="361">
        <v>2134656250</v>
      </c>
      <c r="I11" s="361">
        <v>3053000000</v>
      </c>
      <c r="J11" s="390">
        <v>1027445820</v>
      </c>
      <c r="K11" s="390">
        <v>1204147302</v>
      </c>
      <c r="L11" s="391">
        <v>1224625343</v>
      </c>
      <c r="M11" s="391">
        <v>1974722899</v>
      </c>
      <c r="N11" s="391">
        <v>2870551748</v>
      </c>
      <c r="O11" s="391">
        <f>J11/E11*100</f>
        <v>92.8114378627402</v>
      </c>
      <c r="P11" s="391">
        <f>K11/F11*100</f>
        <v>94.4106933180268</v>
      </c>
      <c r="Q11" s="391">
        <f>L11/G11*100</f>
        <v>94.0054058514583</v>
      </c>
      <c r="R11" s="391">
        <f>M11/H11*100</f>
        <v>92.5077702323266</v>
      </c>
      <c r="S11" s="391">
        <f>N11/I11*100</f>
        <v>94.0239681624632</v>
      </c>
      <c r="T11" s="391">
        <f>(E11+F11+G11+H11+I11)/5</f>
        <v>1774566908.4</v>
      </c>
      <c r="U11" s="391">
        <f>(J11+K11+L11+M11+N11)/5</f>
        <v>1660298622.4</v>
      </c>
    </row>
    <row r="12" spans="1:21">
      <c r="A12" s="363"/>
      <c r="B12" s="364"/>
      <c r="C12" s="364"/>
      <c r="D12" s="364"/>
      <c r="E12" s="364"/>
      <c r="F12" s="362"/>
      <c r="G12" s="365"/>
      <c r="H12" s="364"/>
      <c r="I12" s="364"/>
      <c r="J12" s="367"/>
      <c r="K12" s="390"/>
      <c r="L12" s="391"/>
      <c r="M12" s="391"/>
      <c r="N12" s="391"/>
      <c r="O12" s="391"/>
      <c r="P12" s="391"/>
      <c r="Q12" s="391"/>
      <c r="R12" s="391"/>
      <c r="S12" s="391"/>
      <c r="T12" s="396"/>
      <c r="U12" s="391"/>
    </row>
    <row r="13" spans="1:21">
      <c r="A13" s="363" t="s">
        <v>23</v>
      </c>
      <c r="B13" s="366" t="e">
        <f>B14+B15+B16+B17+B18+B19+B20+B21+B23</f>
        <v>#REF!</v>
      </c>
      <c r="C13" s="366" t="e">
        <f>C14+C15+C16+C17+C18+C19+C20+C21+C23</f>
        <v>#REF!</v>
      </c>
      <c r="D13" s="366" t="e">
        <f>D14+D15+D16+D17+D18+D19+D20+D21+D23</f>
        <v>#REF!</v>
      </c>
      <c r="E13" s="367">
        <v>1095190000</v>
      </c>
      <c r="F13" s="361">
        <f>SUM(F14:F24)</f>
        <v>3374000500</v>
      </c>
      <c r="G13" s="365">
        <v>1802712800</v>
      </c>
      <c r="H13" s="365">
        <f>SUM(H14:H24)</f>
        <v>2788887500</v>
      </c>
      <c r="I13" s="365">
        <f>SUM(I14:I24)</f>
        <v>3212889000</v>
      </c>
      <c r="J13" s="367">
        <v>786894525</v>
      </c>
      <c r="K13" s="390">
        <f>SUM(K14:K24)</f>
        <v>3220103100</v>
      </c>
      <c r="L13" s="391">
        <v>1761612417</v>
      </c>
      <c r="M13" s="391">
        <f>SUM(M14:M24)</f>
        <v>2689256436.8</v>
      </c>
      <c r="N13" s="391">
        <f>SUM(N14:N24)</f>
        <v>2784294261</v>
      </c>
      <c r="O13" s="391">
        <f t="shared" ref="O13:O21" si="0">J13/E13*100</f>
        <v>71.8500465672623</v>
      </c>
      <c r="P13" s="392">
        <f t="shared" ref="P13:P21" si="1">K13/F13*100</f>
        <v>95.4387262242551</v>
      </c>
      <c r="Q13" s="391">
        <f t="shared" ref="Q13:Q21" si="2">L13/G13*100</f>
        <v>97.7200814794237</v>
      </c>
      <c r="R13" s="391">
        <f t="shared" ref="R13:R21" si="3">M13/H13*100</f>
        <v>96.427569659945</v>
      </c>
      <c r="S13" s="391">
        <f t="shared" ref="S13:S21" si="4">N13/I13*100</f>
        <v>86.6601448416052</v>
      </c>
      <c r="T13" s="391">
        <f t="shared" ref="T13:T24" si="5">(E13+F13+G13+H13+I13)/5</f>
        <v>2454735960</v>
      </c>
      <c r="U13" s="391">
        <f t="shared" ref="U13:U24" si="6">(J13+K13+L13+M13+N13)/5</f>
        <v>2248432147.96</v>
      </c>
    </row>
    <row r="14" ht="30" customHeight="1" spans="1:21">
      <c r="A14" s="368" t="s">
        <v>24</v>
      </c>
      <c r="B14" s="369" t="e">
        <f>#REF!+#REF!+#REF!+#REF!+#REF!+#REF!+#REF!+#REF!+#REF!+#REF!+#REF!</f>
        <v>#REF!</v>
      </c>
      <c r="C14" s="369" t="e">
        <f>#REF!+#REF!+#REF!+#REF!+#REF!+#REF!+#REF!+#REF!+#REF!+#REF!+#REF!</f>
        <v>#REF!</v>
      </c>
      <c r="D14" s="369" t="e">
        <f>#REF!+#REF!+#REF!+#REF!+#REF!+#REF!+#REF!+#REF!+#REF!+#REF!+#REF!</f>
        <v>#REF!</v>
      </c>
      <c r="E14" s="370">
        <v>561592000</v>
      </c>
      <c r="F14" s="371">
        <v>563239500</v>
      </c>
      <c r="G14" s="369">
        <v>707516800</v>
      </c>
      <c r="H14" s="369">
        <v>1043975000</v>
      </c>
      <c r="I14" s="369">
        <v>1112381000</v>
      </c>
      <c r="J14" s="370">
        <v>475456400</v>
      </c>
      <c r="K14" s="393">
        <v>573878000</v>
      </c>
      <c r="L14" s="393">
        <v>679666751</v>
      </c>
      <c r="M14" s="394">
        <v>964606111.8</v>
      </c>
      <c r="N14" s="393">
        <v>1028987261</v>
      </c>
      <c r="O14" s="393">
        <f t="shared" si="0"/>
        <v>84.6622459009388</v>
      </c>
      <c r="P14" s="393">
        <f t="shared" si="1"/>
        <v>101.888805738944</v>
      </c>
      <c r="Q14" s="393">
        <f t="shared" si="2"/>
        <v>96.063690784445</v>
      </c>
      <c r="R14" s="393">
        <f t="shared" si="3"/>
        <v>92.3974340190139</v>
      </c>
      <c r="S14" s="393">
        <f t="shared" si="4"/>
        <v>92.5031316608248</v>
      </c>
      <c r="T14" s="393">
        <f t="shared" si="5"/>
        <v>797740860</v>
      </c>
      <c r="U14" s="393">
        <f t="shared" si="6"/>
        <v>744518904.76</v>
      </c>
    </row>
    <row r="15" ht="30" customHeight="1" spans="1:21">
      <c r="A15" s="368" t="s">
        <v>25</v>
      </c>
      <c r="B15" s="371" t="e">
        <f>#REF!+#REF!+#REF!+#REF!+#REF!+#REF!</f>
        <v>#REF!</v>
      </c>
      <c r="C15" s="371" t="e">
        <f>#REF!+#REF!+#REF!+#REF!+#REF!+#REF!</f>
        <v>#REF!</v>
      </c>
      <c r="D15" s="371" t="e">
        <f>#REF!+#REF!+#REF!+#REF!+#REF!+#REF!</f>
        <v>#REF!</v>
      </c>
      <c r="E15" s="371">
        <v>197895000</v>
      </c>
      <c r="F15" s="372">
        <v>2269105000</v>
      </c>
      <c r="G15" s="369">
        <v>603992000</v>
      </c>
      <c r="H15" s="371">
        <v>1450616000</v>
      </c>
      <c r="I15" s="371">
        <v>329470000</v>
      </c>
      <c r="J15" s="370">
        <v>15639000</v>
      </c>
      <c r="K15" s="370">
        <v>2134899500</v>
      </c>
      <c r="L15" s="393">
        <v>596265666</v>
      </c>
      <c r="M15" s="394">
        <v>1432917700</v>
      </c>
      <c r="N15" s="393">
        <v>318903000</v>
      </c>
      <c r="O15" s="393">
        <f t="shared" si="0"/>
        <v>7.90267566133556</v>
      </c>
      <c r="P15" s="393">
        <f t="shared" si="1"/>
        <v>94.0855315201368</v>
      </c>
      <c r="Q15" s="393">
        <f t="shared" si="2"/>
        <v>98.7207886859429</v>
      </c>
      <c r="R15" s="393">
        <f t="shared" si="3"/>
        <v>98.7799458988457</v>
      </c>
      <c r="S15" s="393">
        <f t="shared" si="4"/>
        <v>96.7927277142077</v>
      </c>
      <c r="T15" s="393">
        <f t="shared" si="5"/>
        <v>970215600</v>
      </c>
      <c r="U15" s="393">
        <f t="shared" si="6"/>
        <v>899724973.2</v>
      </c>
    </row>
    <row r="16" ht="30" customHeight="1" spans="1:21">
      <c r="A16" s="373" t="s">
        <v>26</v>
      </c>
      <c r="B16" s="374" t="e">
        <f>#REF!</f>
        <v>#REF!</v>
      </c>
      <c r="C16" s="374" t="e">
        <f>#REF!</f>
        <v>#REF!</v>
      </c>
      <c r="D16" s="374" t="e">
        <f>#REF!</f>
        <v>#REF!</v>
      </c>
      <c r="E16" s="375">
        <v>16750000</v>
      </c>
      <c r="F16" s="374">
        <v>19950000</v>
      </c>
      <c r="G16" s="374">
        <v>0</v>
      </c>
      <c r="H16" s="374">
        <v>0</v>
      </c>
      <c r="I16" s="374">
        <v>0</v>
      </c>
      <c r="J16" s="375">
        <v>16750000</v>
      </c>
      <c r="K16" s="370">
        <v>19950000</v>
      </c>
      <c r="L16" s="393">
        <v>0</v>
      </c>
      <c r="M16" s="394">
        <v>0</v>
      </c>
      <c r="N16" s="393">
        <v>0</v>
      </c>
      <c r="O16" s="393">
        <f t="shared" si="0"/>
        <v>100</v>
      </c>
      <c r="P16" s="393">
        <f t="shared" si="1"/>
        <v>100</v>
      </c>
      <c r="Q16" s="393">
        <v>0</v>
      </c>
      <c r="R16" s="393">
        <v>0</v>
      </c>
      <c r="S16" s="393">
        <v>0</v>
      </c>
      <c r="T16" s="393">
        <f t="shared" si="5"/>
        <v>7340000</v>
      </c>
      <c r="U16" s="393">
        <f t="shared" si="6"/>
        <v>7340000</v>
      </c>
    </row>
    <row r="17" ht="30" customHeight="1" spans="1:21">
      <c r="A17" s="368" t="s">
        <v>27</v>
      </c>
      <c r="B17" s="376"/>
      <c r="C17" s="369" t="e">
        <f>#REF!</f>
        <v>#REF!</v>
      </c>
      <c r="D17" s="369"/>
      <c r="E17" s="370">
        <v>50000000</v>
      </c>
      <c r="F17" s="369">
        <v>56900000</v>
      </c>
      <c r="G17" s="369">
        <v>9000000</v>
      </c>
      <c r="H17" s="374">
        <v>27000000</v>
      </c>
      <c r="I17" s="369">
        <v>27600000</v>
      </c>
      <c r="J17" s="370">
        <v>23400000</v>
      </c>
      <c r="K17" s="370">
        <v>44257400</v>
      </c>
      <c r="L17" s="393">
        <v>9000000</v>
      </c>
      <c r="M17" s="394">
        <v>26827300</v>
      </c>
      <c r="N17" s="393">
        <v>23100000</v>
      </c>
      <c r="O17" s="393">
        <f t="shared" si="0"/>
        <v>46.8</v>
      </c>
      <c r="P17" s="393">
        <f t="shared" si="1"/>
        <v>77.7810193321617</v>
      </c>
      <c r="Q17" s="393">
        <f t="shared" si="2"/>
        <v>100</v>
      </c>
      <c r="R17" s="393">
        <f t="shared" si="3"/>
        <v>99.3603703703704</v>
      </c>
      <c r="S17" s="393">
        <f t="shared" si="4"/>
        <v>83.695652173913</v>
      </c>
      <c r="T17" s="393">
        <f t="shared" si="5"/>
        <v>34100000</v>
      </c>
      <c r="U17" s="393">
        <f t="shared" si="6"/>
        <v>25316940</v>
      </c>
    </row>
    <row r="18" ht="30" customHeight="1" spans="1:21">
      <c r="A18" s="377" t="s">
        <v>28</v>
      </c>
      <c r="B18" s="372" t="e">
        <f>#REF!+#REF!+#REF!+#REF!</f>
        <v>#REF!</v>
      </c>
      <c r="C18" s="372" t="e">
        <f>#REF!+#REF!+#REF!+#REF!</f>
        <v>#REF!</v>
      </c>
      <c r="D18" s="372" t="e">
        <f>#REF!+#REF!+#REF!+#REF!</f>
        <v>#REF!</v>
      </c>
      <c r="E18" s="378">
        <v>2746000</v>
      </c>
      <c r="F18" s="372">
        <v>996000</v>
      </c>
      <c r="G18" s="372">
        <v>996000</v>
      </c>
      <c r="H18" s="372">
        <v>996000</v>
      </c>
      <c r="I18" s="372">
        <v>996000</v>
      </c>
      <c r="J18" s="378">
        <v>2733000</v>
      </c>
      <c r="K18" s="370">
        <v>983000</v>
      </c>
      <c r="L18" s="393">
        <v>983000</v>
      </c>
      <c r="M18" s="394">
        <v>996000</v>
      </c>
      <c r="N18" s="393">
        <v>996000</v>
      </c>
      <c r="O18" s="393">
        <f t="shared" si="0"/>
        <v>99.5265841223598</v>
      </c>
      <c r="P18" s="393">
        <f t="shared" si="1"/>
        <v>98.6947791164659</v>
      </c>
      <c r="Q18" s="393">
        <f t="shared" si="2"/>
        <v>98.6947791164659</v>
      </c>
      <c r="R18" s="393">
        <f t="shared" si="3"/>
        <v>100</v>
      </c>
      <c r="S18" s="393">
        <f t="shared" si="4"/>
        <v>100</v>
      </c>
      <c r="T18" s="393">
        <f t="shared" si="5"/>
        <v>1346000</v>
      </c>
      <c r="U18" s="393">
        <f t="shared" si="6"/>
        <v>1338200</v>
      </c>
    </row>
    <row r="19" ht="30" customHeight="1" spans="1:21">
      <c r="A19" s="379" t="s">
        <v>29</v>
      </c>
      <c r="B19" s="369" t="e">
        <f>#REF!+#REF!+#REF!+#REF!+#REF!+#REF!</f>
        <v>#REF!</v>
      </c>
      <c r="C19" s="369" t="e">
        <f>#REF!+#REF!+#REF!+#REF!+#REF!+#REF!</f>
        <v>#REF!</v>
      </c>
      <c r="D19" s="369" t="e">
        <f>#REF!+#REF!+#REF!+#REF!+#REF!+#REF!</f>
        <v>#REF!</v>
      </c>
      <c r="E19" s="370">
        <v>195329000</v>
      </c>
      <c r="F19" s="369">
        <v>97925000</v>
      </c>
      <c r="G19" s="369">
        <v>242718000</v>
      </c>
      <c r="H19" s="369">
        <v>217695500</v>
      </c>
      <c r="I19" s="369">
        <v>1346002000</v>
      </c>
      <c r="J19" s="370"/>
      <c r="K19" s="370">
        <v>87948000</v>
      </c>
      <c r="L19" s="393">
        <v>239667000</v>
      </c>
      <c r="M19" s="394">
        <v>215913300</v>
      </c>
      <c r="N19" s="393">
        <v>1312025500</v>
      </c>
      <c r="O19" s="393">
        <f t="shared" si="0"/>
        <v>0</v>
      </c>
      <c r="P19" s="393">
        <f t="shared" si="1"/>
        <v>89.8115905029359</v>
      </c>
      <c r="Q19" s="393">
        <f t="shared" si="2"/>
        <v>98.7429856870937</v>
      </c>
      <c r="R19" s="393">
        <f t="shared" si="3"/>
        <v>99.1813335599496</v>
      </c>
      <c r="S19" s="393">
        <f t="shared" si="4"/>
        <v>97.4757466927984</v>
      </c>
      <c r="T19" s="393">
        <f t="shared" si="5"/>
        <v>419933900</v>
      </c>
      <c r="U19" s="393">
        <f t="shared" si="6"/>
        <v>371110760</v>
      </c>
    </row>
    <row r="20" ht="30" customHeight="1" spans="1:21">
      <c r="A20" s="368" t="s">
        <v>30</v>
      </c>
      <c r="B20" s="369" t="e">
        <f>#REF!</f>
        <v>#REF!</v>
      </c>
      <c r="C20" s="369" t="e">
        <f>#REF!</f>
        <v>#REF!</v>
      </c>
      <c r="D20" s="369" t="e">
        <f>#REF!</f>
        <v>#REF!</v>
      </c>
      <c r="E20" s="380">
        <v>55790000</v>
      </c>
      <c r="F20" s="369">
        <v>306360000</v>
      </c>
      <c r="G20" s="369">
        <v>129900000</v>
      </c>
      <c r="H20" s="369">
        <v>28510000</v>
      </c>
      <c r="I20" s="369">
        <v>306094000</v>
      </c>
      <c r="J20" s="380">
        <v>51500350</v>
      </c>
      <c r="K20" s="370">
        <v>305537200</v>
      </c>
      <c r="L20" s="393">
        <v>305537200</v>
      </c>
      <c r="M20" s="394">
        <v>27920025</v>
      </c>
      <c r="N20" s="393">
        <v>15669400</v>
      </c>
      <c r="O20" s="393">
        <f t="shared" si="0"/>
        <v>92.3110772539882</v>
      </c>
      <c r="P20" s="393">
        <f t="shared" si="1"/>
        <v>99.7314270792532</v>
      </c>
      <c r="Q20" s="393">
        <f t="shared" si="2"/>
        <v>235.209545804465</v>
      </c>
      <c r="R20" s="393">
        <f t="shared" si="3"/>
        <v>97.9306383725009</v>
      </c>
      <c r="S20" s="393">
        <f t="shared" si="4"/>
        <v>5.119146406006</v>
      </c>
      <c r="T20" s="393">
        <f t="shared" si="5"/>
        <v>165330800</v>
      </c>
      <c r="U20" s="393">
        <f t="shared" si="6"/>
        <v>141232835</v>
      </c>
    </row>
    <row r="21" ht="30" customHeight="1" spans="1:21">
      <c r="A21" s="368" t="s">
        <v>31</v>
      </c>
      <c r="B21" s="369" t="e">
        <f>#REF!+#REF!</f>
        <v>#REF!</v>
      </c>
      <c r="C21" s="369" t="e">
        <f>#REF!+#REF!</f>
        <v>#REF!</v>
      </c>
      <c r="D21" s="369"/>
      <c r="E21" s="380">
        <v>27827000</v>
      </c>
      <c r="F21" s="369">
        <v>45300000</v>
      </c>
      <c r="G21" s="369">
        <v>88590000</v>
      </c>
      <c r="H21" s="369">
        <v>20095000</v>
      </c>
      <c r="I21" s="369">
        <v>31776000</v>
      </c>
      <c r="J21" s="380">
        <v>23549750</v>
      </c>
      <c r="K21" s="370">
        <v>40000000</v>
      </c>
      <c r="L21" s="393">
        <v>87360000</v>
      </c>
      <c r="M21" s="394">
        <v>20076000</v>
      </c>
      <c r="N21" s="393">
        <v>31776000</v>
      </c>
      <c r="O21" s="393">
        <f t="shared" si="0"/>
        <v>84.6291371689366</v>
      </c>
      <c r="P21" s="393">
        <f t="shared" si="1"/>
        <v>88.3002207505519</v>
      </c>
      <c r="Q21" s="393">
        <f t="shared" si="2"/>
        <v>98.6115814426008</v>
      </c>
      <c r="R21" s="393">
        <f t="shared" si="3"/>
        <v>99.9054491166957</v>
      </c>
      <c r="S21" s="393">
        <f t="shared" si="4"/>
        <v>100</v>
      </c>
      <c r="T21" s="393">
        <f t="shared" si="5"/>
        <v>42717600</v>
      </c>
      <c r="U21" s="393">
        <f t="shared" si="6"/>
        <v>40552350</v>
      </c>
    </row>
    <row r="22" ht="30" customHeight="1" spans="1:21">
      <c r="A22" s="368" t="s">
        <v>32</v>
      </c>
      <c r="B22" s="369"/>
      <c r="C22" s="369"/>
      <c r="D22" s="369"/>
      <c r="E22" s="380">
        <v>0</v>
      </c>
      <c r="F22" s="369">
        <v>0</v>
      </c>
      <c r="G22" s="369">
        <v>0</v>
      </c>
      <c r="H22" s="369">
        <v>0</v>
      </c>
      <c r="I22" s="369">
        <v>46390000</v>
      </c>
      <c r="J22" s="380">
        <v>0</v>
      </c>
      <c r="K22" s="370">
        <v>0</v>
      </c>
      <c r="L22" s="393">
        <v>0</v>
      </c>
      <c r="M22" s="394">
        <v>0</v>
      </c>
      <c r="N22" s="393">
        <v>40701500</v>
      </c>
      <c r="O22" s="393"/>
      <c r="P22" s="393"/>
      <c r="Q22" s="393"/>
      <c r="R22" s="393"/>
      <c r="S22" s="393"/>
      <c r="T22" s="393">
        <f t="shared" si="5"/>
        <v>9278000</v>
      </c>
      <c r="U22" s="393">
        <f t="shared" si="6"/>
        <v>8140300</v>
      </c>
    </row>
    <row r="23" ht="30" customHeight="1" spans="1:21">
      <c r="A23" s="368" t="s">
        <v>33</v>
      </c>
      <c r="B23" s="369" t="e">
        <f>#REF!</f>
        <v>#REF!</v>
      </c>
      <c r="C23" s="369" t="e">
        <f>#REF!</f>
        <v>#REF!</v>
      </c>
      <c r="D23" s="369"/>
      <c r="E23" s="370">
        <v>13200000</v>
      </c>
      <c r="F23" s="369">
        <v>14225000</v>
      </c>
      <c r="G23" s="369">
        <v>0</v>
      </c>
      <c r="H23" s="369">
        <v>0</v>
      </c>
      <c r="I23" s="369">
        <v>12180000</v>
      </c>
      <c r="J23" s="370">
        <v>12199025</v>
      </c>
      <c r="K23" s="370">
        <v>12650000</v>
      </c>
      <c r="L23" s="393">
        <v>0</v>
      </c>
      <c r="M23" s="394">
        <v>0</v>
      </c>
      <c r="N23" s="393">
        <v>12135600</v>
      </c>
      <c r="O23" s="393">
        <f>J23/E23*100</f>
        <v>92.4168560606061</v>
      </c>
      <c r="P23" s="393">
        <f>K23/F23*100</f>
        <v>88.9279437609842</v>
      </c>
      <c r="Q23" s="393">
        <v>0</v>
      </c>
      <c r="R23" s="393">
        <v>0</v>
      </c>
      <c r="S23" s="393">
        <f>N23/I23*100</f>
        <v>99.6354679802956</v>
      </c>
      <c r="T23" s="393">
        <f t="shared" si="5"/>
        <v>7921000</v>
      </c>
      <c r="U23" s="393">
        <f t="shared" si="6"/>
        <v>7396925</v>
      </c>
    </row>
    <row r="24" ht="30" customHeight="1" spans="1:21">
      <c r="A24" s="381" t="s">
        <v>34</v>
      </c>
      <c r="B24" s="382"/>
      <c r="C24" s="382"/>
      <c r="D24" s="382"/>
      <c r="E24" s="383">
        <v>0</v>
      </c>
      <c r="F24" s="382">
        <v>0</v>
      </c>
      <c r="G24" s="382">
        <v>20000000</v>
      </c>
      <c r="H24" s="382">
        <v>0</v>
      </c>
      <c r="I24" s="382">
        <v>0</v>
      </c>
      <c r="J24" s="383">
        <v>0</v>
      </c>
      <c r="K24" s="383">
        <v>0</v>
      </c>
      <c r="L24" s="395">
        <v>20000000</v>
      </c>
      <c r="M24" s="383">
        <v>0</v>
      </c>
      <c r="N24" s="395">
        <v>0</v>
      </c>
      <c r="O24" s="383">
        <v>0</v>
      </c>
      <c r="P24" s="395">
        <v>0</v>
      </c>
      <c r="Q24" s="395">
        <f>L24/G24*100</f>
        <v>100</v>
      </c>
      <c r="R24" s="395">
        <v>0</v>
      </c>
      <c r="S24" s="395">
        <v>0</v>
      </c>
      <c r="T24" s="395">
        <f t="shared" si="5"/>
        <v>4000000</v>
      </c>
      <c r="U24" s="395">
        <f t="shared" si="6"/>
        <v>4000000</v>
      </c>
    </row>
    <row r="25" spans="1:15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5"/>
      <c r="L25" s="385"/>
      <c r="M25" s="385"/>
      <c r="N25" s="385"/>
      <c r="O25" s="385"/>
    </row>
    <row r="26" spans="1:15">
      <c r="A26" s="385"/>
      <c r="B26" s="385"/>
      <c r="C26" s="385"/>
      <c r="D26" s="385"/>
      <c r="E26" s="386"/>
      <c r="F26" s="385"/>
      <c r="G26" s="385"/>
      <c r="H26" s="385"/>
      <c r="I26" s="385"/>
      <c r="J26" s="385"/>
      <c r="K26" s="385"/>
      <c r="L26" s="385"/>
      <c r="M26" s="385"/>
      <c r="N26" s="385"/>
      <c r="O26" s="385"/>
    </row>
  </sheetData>
  <mergeCells count="17">
    <mergeCell ref="A1:U1"/>
    <mergeCell ref="A2:U2"/>
    <mergeCell ref="A3:U3"/>
    <mergeCell ref="A4:U4"/>
    <mergeCell ref="A6:J6"/>
    <mergeCell ref="B7:I7"/>
    <mergeCell ref="J7:N7"/>
    <mergeCell ref="O7:S7"/>
    <mergeCell ref="T7:U7"/>
    <mergeCell ref="E8:I8"/>
    <mergeCell ref="J8:N8"/>
    <mergeCell ref="O8:S8"/>
    <mergeCell ref="T8:U8"/>
    <mergeCell ref="A7:A9"/>
    <mergeCell ref="B8:B9"/>
    <mergeCell ref="C8:C9"/>
    <mergeCell ref="D8:D9"/>
  </mergeCells>
  <pageMargins left="0.33" right="0.196850393700787" top="0.748031496062992" bottom="0.748031496062992" header="0.31496062992126" footer="0.31496062992126"/>
  <pageSetup paperSize="256" scale="50" orientation="landscape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C34" sqref="C34"/>
    </sheetView>
  </sheetViews>
  <sheetFormatPr defaultColWidth="9" defaultRowHeight="15"/>
  <cols>
    <col min="1" max="1" width="6.42857142857143" customWidth="1"/>
    <col min="2" max="2" width="25.1428571428571" customWidth="1"/>
    <col min="3" max="3" width="8.42857142857143" customWidth="1"/>
    <col min="4" max="4" width="11.5714285714286" customWidth="1"/>
    <col min="5" max="5" width="11.4285714285714" customWidth="1"/>
    <col min="6" max="7" width="10" customWidth="1"/>
    <col min="8" max="20" width="9" customWidth="1"/>
  </cols>
  <sheetData>
    <row r="1" spans="1:20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5" t="s">
        <v>37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6" spans="1:20">
      <c r="A6" s="309" t="s">
        <v>38</v>
      </c>
      <c r="B6" s="310" t="s">
        <v>39</v>
      </c>
      <c r="C6" s="311"/>
      <c r="D6" s="311"/>
      <c r="E6" s="311"/>
      <c r="F6" s="312"/>
      <c r="G6" s="313"/>
      <c r="H6" s="313"/>
      <c r="I6" s="313"/>
      <c r="J6" s="313"/>
      <c r="K6" s="312"/>
      <c r="L6" s="313"/>
      <c r="M6" s="313"/>
      <c r="N6" s="333"/>
      <c r="O6" s="333"/>
      <c r="P6" s="334"/>
      <c r="Q6" s="333"/>
      <c r="R6" s="313"/>
      <c r="S6" s="313"/>
      <c r="T6" s="340"/>
    </row>
    <row r="7" spans="1:20">
      <c r="A7" s="314"/>
      <c r="B7" s="315" t="s">
        <v>40</v>
      </c>
      <c r="C7" s="316" t="s">
        <v>41</v>
      </c>
      <c r="D7" s="316" t="s">
        <v>41</v>
      </c>
      <c r="E7" s="316" t="s">
        <v>41</v>
      </c>
      <c r="F7" s="317" t="s">
        <v>42</v>
      </c>
      <c r="G7" s="318"/>
      <c r="H7" s="318"/>
      <c r="I7" s="318"/>
      <c r="J7" s="335"/>
      <c r="K7" s="317" t="s">
        <v>43</v>
      </c>
      <c r="L7" s="318"/>
      <c r="M7" s="318"/>
      <c r="N7" s="318"/>
      <c r="O7" s="335"/>
      <c r="P7" s="317" t="s">
        <v>44</v>
      </c>
      <c r="Q7" s="318"/>
      <c r="R7" s="318"/>
      <c r="S7" s="318"/>
      <c r="T7" s="335"/>
    </row>
    <row r="8" spans="1:20">
      <c r="A8" s="314"/>
      <c r="B8" s="315" t="s">
        <v>45</v>
      </c>
      <c r="C8" s="316" t="s">
        <v>46</v>
      </c>
      <c r="D8" s="316" t="s">
        <v>47</v>
      </c>
      <c r="E8" s="316" t="s">
        <v>39</v>
      </c>
      <c r="F8" s="317" t="s">
        <v>48</v>
      </c>
      <c r="G8" s="318"/>
      <c r="H8" s="318"/>
      <c r="I8" s="318"/>
      <c r="J8" s="335"/>
      <c r="K8" s="317" t="s">
        <v>12</v>
      </c>
      <c r="L8" s="318"/>
      <c r="M8" s="318"/>
      <c r="N8" s="318"/>
      <c r="O8" s="335"/>
      <c r="P8" s="317" t="s">
        <v>12</v>
      </c>
      <c r="Q8" s="318"/>
      <c r="R8" s="318"/>
      <c r="S8" s="318"/>
      <c r="T8" s="335"/>
    </row>
    <row r="9" spans="1:20">
      <c r="A9" s="314"/>
      <c r="B9" s="315" t="s">
        <v>49</v>
      </c>
      <c r="C9" s="315"/>
      <c r="D9" s="315"/>
      <c r="E9" s="316" t="s">
        <v>50</v>
      </c>
      <c r="F9" s="319"/>
      <c r="G9" s="320"/>
      <c r="H9" s="321"/>
      <c r="I9" s="336"/>
      <c r="J9" s="321"/>
      <c r="K9" s="337"/>
      <c r="L9" s="338"/>
      <c r="M9" s="336"/>
      <c r="N9" s="336"/>
      <c r="O9" s="336"/>
      <c r="P9" s="339"/>
      <c r="Q9" s="341"/>
      <c r="R9" s="338"/>
      <c r="S9" s="341"/>
      <c r="T9" s="342"/>
    </row>
    <row r="10" spans="1:20">
      <c r="A10" s="322"/>
      <c r="B10" s="323" t="s">
        <v>51</v>
      </c>
      <c r="C10" s="323"/>
      <c r="D10" s="323"/>
      <c r="E10" s="323"/>
      <c r="F10" s="324">
        <v>2014</v>
      </c>
      <c r="G10" s="324">
        <v>2015</v>
      </c>
      <c r="H10" s="325">
        <v>2016</v>
      </c>
      <c r="I10" s="325">
        <v>2017</v>
      </c>
      <c r="J10" s="325">
        <v>2018</v>
      </c>
      <c r="K10" s="325">
        <v>2014</v>
      </c>
      <c r="L10" s="325">
        <v>2015</v>
      </c>
      <c r="M10" s="325">
        <v>2016</v>
      </c>
      <c r="N10" s="325">
        <v>2017</v>
      </c>
      <c r="O10" s="325">
        <v>2018</v>
      </c>
      <c r="P10" s="325">
        <v>2014</v>
      </c>
      <c r="Q10" s="325">
        <v>2015</v>
      </c>
      <c r="R10" s="325">
        <v>2016</v>
      </c>
      <c r="S10" s="325">
        <v>2017</v>
      </c>
      <c r="T10" s="325">
        <v>2018</v>
      </c>
    </row>
    <row r="11" spans="1:20">
      <c r="A11" s="326">
        <v>1</v>
      </c>
      <c r="B11" s="327" t="s">
        <v>52</v>
      </c>
      <c r="C11" s="326"/>
      <c r="D11" s="326" t="s">
        <v>53</v>
      </c>
      <c r="E11" s="326"/>
      <c r="F11" s="328">
        <v>10000</v>
      </c>
      <c r="G11" s="328">
        <v>20000</v>
      </c>
      <c r="H11" s="328">
        <v>23350</v>
      </c>
      <c r="I11" s="328">
        <v>21400</v>
      </c>
      <c r="J11" s="328">
        <v>21450</v>
      </c>
      <c r="K11" s="328">
        <v>10800</v>
      </c>
      <c r="L11" s="328">
        <v>21900</v>
      </c>
      <c r="M11" s="328">
        <v>21930</v>
      </c>
      <c r="N11" s="328">
        <v>21965</v>
      </c>
      <c r="O11" s="328">
        <v>22120</v>
      </c>
      <c r="P11" s="326">
        <f>K11/F11*100</f>
        <v>108</v>
      </c>
      <c r="Q11" s="326">
        <f>L11/G11*100</f>
        <v>109.5</v>
      </c>
      <c r="R11" s="326">
        <f>M11/H11*100</f>
        <v>93.9186295503212</v>
      </c>
      <c r="S11" s="326">
        <f>N11/I11*100</f>
        <v>102.640186915888</v>
      </c>
      <c r="T11" s="326">
        <f>O11/J11*100</f>
        <v>103.123543123543</v>
      </c>
    </row>
    <row r="12" spans="1:20">
      <c r="A12" s="326"/>
      <c r="B12" s="327" t="s">
        <v>54</v>
      </c>
      <c r="C12" s="397" t="s">
        <v>55</v>
      </c>
      <c r="D12" s="326" t="s">
        <v>56</v>
      </c>
      <c r="E12" s="397" t="s">
        <v>55</v>
      </c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P12" s="326"/>
      <c r="Q12" s="326"/>
      <c r="R12" s="326"/>
      <c r="S12" s="326"/>
      <c r="T12" s="326"/>
    </row>
    <row r="13" spans="1:20">
      <c r="A13" s="326"/>
      <c r="B13" s="327"/>
      <c r="C13" s="326"/>
      <c r="D13" s="326"/>
      <c r="E13" s="326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6"/>
      <c r="Q13" s="326"/>
      <c r="R13" s="326"/>
      <c r="S13" s="326"/>
      <c r="T13" s="326"/>
    </row>
    <row r="14" spans="1:20">
      <c r="A14" s="326">
        <v>2</v>
      </c>
      <c r="B14" s="327" t="s">
        <v>57</v>
      </c>
      <c r="C14" s="397" t="s">
        <v>55</v>
      </c>
      <c r="D14" s="326" t="s">
        <v>58</v>
      </c>
      <c r="E14" s="397" t="s">
        <v>55</v>
      </c>
      <c r="F14" s="328">
        <v>20000</v>
      </c>
      <c r="G14" s="328">
        <v>20000</v>
      </c>
      <c r="H14" s="328">
        <v>21000</v>
      </c>
      <c r="I14" s="328">
        <v>22000</v>
      </c>
      <c r="J14" s="328">
        <v>23000</v>
      </c>
      <c r="K14" s="328">
        <v>20404</v>
      </c>
      <c r="L14" s="328">
        <v>20404</v>
      </c>
      <c r="M14" s="328">
        <v>21959</v>
      </c>
      <c r="N14" s="328">
        <v>23279</v>
      </c>
      <c r="O14" s="328">
        <v>23994</v>
      </c>
      <c r="P14" s="326">
        <f>K14/F14*100</f>
        <v>102.02</v>
      </c>
      <c r="Q14" s="326">
        <f>L14/G14*100</f>
        <v>102.02</v>
      </c>
      <c r="R14" s="326">
        <f>M14/H14*100</f>
        <v>104.566666666667</v>
      </c>
      <c r="S14" s="326">
        <f>N14/I14*100</f>
        <v>105.813636363636</v>
      </c>
      <c r="T14" s="326">
        <f>O14/J14*100</f>
        <v>104.321739130435</v>
      </c>
    </row>
    <row r="15" spans="1:20">
      <c r="A15" s="326"/>
      <c r="B15" s="327" t="s">
        <v>59</v>
      </c>
      <c r="C15" s="326"/>
      <c r="D15" s="326" t="s">
        <v>60</v>
      </c>
      <c r="E15" s="326"/>
      <c r="F15" s="326"/>
      <c r="G15" s="326"/>
      <c r="H15" s="326"/>
      <c r="I15" s="326"/>
      <c r="J15" s="326"/>
      <c r="K15" s="326"/>
      <c r="L15" s="326"/>
      <c r="M15" s="326"/>
      <c r="N15" s="326"/>
      <c r="O15" s="326"/>
      <c r="P15" s="326"/>
      <c r="Q15" s="326"/>
      <c r="R15" s="326"/>
      <c r="S15" s="326"/>
      <c r="T15" s="326"/>
    </row>
    <row r="16" spans="1:20">
      <c r="A16" s="326"/>
      <c r="B16" s="327"/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</row>
    <row r="17" spans="1:20">
      <c r="A17" s="326">
        <v>3</v>
      </c>
      <c r="B17" s="327" t="s">
        <v>61</v>
      </c>
      <c r="C17" s="397" t="s">
        <v>55</v>
      </c>
      <c r="D17" s="326" t="s">
        <v>62</v>
      </c>
      <c r="E17" s="397" t="s">
        <v>55</v>
      </c>
      <c r="F17" s="326">
        <v>5</v>
      </c>
      <c r="G17" s="326">
        <v>6</v>
      </c>
      <c r="H17" s="326">
        <v>6</v>
      </c>
      <c r="I17" s="326">
        <v>8</v>
      </c>
      <c r="J17" s="326">
        <v>10</v>
      </c>
      <c r="K17" s="326">
        <v>5</v>
      </c>
      <c r="L17" s="326">
        <v>6</v>
      </c>
      <c r="M17" s="326">
        <v>6</v>
      </c>
      <c r="N17" s="326">
        <v>8</v>
      </c>
      <c r="O17" s="326">
        <v>10</v>
      </c>
      <c r="P17" s="326">
        <f>K17/F17*100</f>
        <v>100</v>
      </c>
      <c r="Q17" s="326">
        <f>L17/G17*100</f>
        <v>100</v>
      </c>
      <c r="R17" s="326">
        <f>M17/H17*100</f>
        <v>100</v>
      </c>
      <c r="S17" s="326">
        <f>N17/I17*100</f>
        <v>100</v>
      </c>
      <c r="T17" s="326">
        <f>O17/J17*100</f>
        <v>100</v>
      </c>
    </row>
    <row r="18" spans="1:20">
      <c r="A18" s="326"/>
      <c r="B18" s="327" t="s">
        <v>63</v>
      </c>
      <c r="C18" s="326"/>
      <c r="D18" s="326" t="s">
        <v>60</v>
      </c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</row>
    <row r="19" spans="1:20">
      <c r="A19" s="326"/>
      <c r="B19" s="327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</row>
    <row r="20" spans="1:20">
      <c r="A20" s="326">
        <v>4</v>
      </c>
      <c r="B20" s="327" t="s">
        <v>64</v>
      </c>
      <c r="C20" s="397" t="s">
        <v>55</v>
      </c>
      <c r="D20" s="326" t="s">
        <v>65</v>
      </c>
      <c r="E20" s="397" t="s">
        <v>55</v>
      </c>
      <c r="F20" s="326">
        <v>2</v>
      </c>
      <c r="G20" s="326">
        <v>4</v>
      </c>
      <c r="H20" s="326">
        <v>6</v>
      </c>
      <c r="I20" s="326">
        <v>8</v>
      </c>
      <c r="J20" s="326">
        <v>16</v>
      </c>
      <c r="K20" s="326">
        <v>2</v>
      </c>
      <c r="L20" s="326">
        <v>4</v>
      </c>
      <c r="M20" s="326">
        <v>6</v>
      </c>
      <c r="N20" s="326">
        <v>8</v>
      </c>
      <c r="O20" s="326">
        <v>16</v>
      </c>
      <c r="P20" s="326">
        <f>K20/F20*100</f>
        <v>100</v>
      </c>
      <c r="Q20" s="326">
        <f>L20/G20*100</f>
        <v>100</v>
      </c>
      <c r="R20" s="326">
        <f>M20/H20*100</f>
        <v>100</v>
      </c>
      <c r="S20" s="326">
        <f>N20/I20*100</f>
        <v>100</v>
      </c>
      <c r="T20" s="326">
        <f>O20/J20*100</f>
        <v>100</v>
      </c>
    </row>
    <row r="21" spans="1:20">
      <c r="A21" s="326"/>
      <c r="B21" s="327" t="s">
        <v>66</v>
      </c>
      <c r="C21" s="326"/>
      <c r="D21" s="326" t="s">
        <v>60</v>
      </c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</row>
    <row r="22" spans="1:20">
      <c r="A22" s="326"/>
      <c r="B22" s="327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</row>
    <row r="23" spans="1:20">
      <c r="A23" s="326">
        <v>5</v>
      </c>
      <c r="B23" s="327" t="s">
        <v>67</v>
      </c>
      <c r="C23" s="397" t="s">
        <v>55</v>
      </c>
      <c r="D23" s="326" t="s">
        <v>65</v>
      </c>
      <c r="E23" s="397" t="s">
        <v>55</v>
      </c>
      <c r="F23" s="326">
        <v>7</v>
      </c>
      <c r="G23" s="326">
        <v>8</v>
      </c>
      <c r="H23" s="326">
        <v>9</v>
      </c>
      <c r="I23" s="326">
        <v>10</v>
      </c>
      <c r="J23" s="326">
        <v>12</v>
      </c>
      <c r="K23" s="326">
        <v>7</v>
      </c>
      <c r="L23" s="326">
        <v>8</v>
      </c>
      <c r="M23" s="326">
        <v>9</v>
      </c>
      <c r="N23" s="326">
        <v>10</v>
      </c>
      <c r="O23" s="326">
        <v>12</v>
      </c>
      <c r="P23" s="326">
        <f>K23/F23*100</f>
        <v>100</v>
      </c>
      <c r="Q23" s="326">
        <f>L23/G23*100</f>
        <v>100</v>
      </c>
      <c r="R23" s="326">
        <f>M23/H23*100</f>
        <v>100</v>
      </c>
      <c r="S23" s="326">
        <f>N23/I23*100</f>
        <v>100</v>
      </c>
      <c r="T23" s="326">
        <f>O23/J23*100</f>
        <v>100</v>
      </c>
    </row>
    <row r="24" spans="1:20">
      <c r="A24" s="329"/>
      <c r="B24" s="330" t="s">
        <v>68</v>
      </c>
      <c r="C24" s="331"/>
      <c r="D24" s="331" t="s">
        <v>60</v>
      </c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</row>
    <row r="25" ht="15.75" customHeight="1" spans="2:2">
      <c r="B25" s="332"/>
    </row>
    <row r="26" ht="16.5" customHeight="1" spans="2:2">
      <c r="B26" s="332"/>
    </row>
    <row r="27" spans="2:2">
      <c r="B27" s="332"/>
    </row>
    <row r="28" spans="2:2">
      <c r="B28" s="332"/>
    </row>
    <row r="29" spans="2:2">
      <c r="B29" s="332"/>
    </row>
    <row r="30" spans="2:2">
      <c r="B30" s="332"/>
    </row>
    <row r="31" spans="2:2">
      <c r="B31" s="332"/>
    </row>
    <row r="32" spans="2:2">
      <c r="B32" s="332"/>
    </row>
    <row r="33" spans="2:2">
      <c r="B33" s="332"/>
    </row>
    <row r="34" ht="15.75" customHeight="1" spans="2:2">
      <c r="B34" s="332"/>
    </row>
    <row r="35" spans="2:2">
      <c r="B35" s="332"/>
    </row>
    <row r="36" ht="15.75" customHeight="1" spans="2:2">
      <c r="B36" s="332"/>
    </row>
    <row r="37" ht="15.75" customHeight="1" spans="2:2">
      <c r="B37" s="332"/>
    </row>
    <row r="38" ht="15.75" customHeight="1" spans="2:2">
      <c r="B38" s="332"/>
    </row>
    <row r="39" spans="2:2">
      <c r="B39" s="332"/>
    </row>
    <row r="40" spans="2:2">
      <c r="B40" s="332"/>
    </row>
    <row r="41" spans="2:2">
      <c r="B41" s="332"/>
    </row>
    <row r="42" spans="2:2">
      <c r="B42" s="332"/>
    </row>
    <row r="43" ht="15.75" customHeight="1" spans="2:2">
      <c r="B43" s="332"/>
    </row>
  </sheetData>
  <mergeCells count="10">
    <mergeCell ref="A1:T1"/>
    <mergeCell ref="A2:T2"/>
    <mergeCell ref="A3:T3"/>
    <mergeCell ref="F7:J7"/>
    <mergeCell ref="K7:O7"/>
    <mergeCell ref="P7:T7"/>
    <mergeCell ref="F8:J8"/>
    <mergeCell ref="K8:O8"/>
    <mergeCell ref="P8:T8"/>
    <mergeCell ref="A6:A10"/>
  </mergeCells>
  <pageMargins left="0.708661417322835" right="0.47244094488189" top="0.748031496062992" bottom="0.748031496062992" header="0.31496062992126" footer="0.31496062992126"/>
  <pageSetup paperSize="256" scale="75" orientation="landscape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2"/>
  <sheetViews>
    <sheetView tabSelected="1" view="pageBreakPreview" zoomScaleNormal="98" zoomScaleSheetLayoutView="100" workbookViewId="0">
      <pane ySplit="11" topLeftCell="A122" activePane="bottomLeft" state="frozen"/>
      <selection/>
      <selection pane="bottomLeft" activeCell="D222" sqref="D222"/>
    </sheetView>
  </sheetViews>
  <sheetFormatPr defaultColWidth="9.14285714285714" defaultRowHeight="11.25"/>
  <cols>
    <col min="1" max="1" width="18.2857142857143" style="3" customWidth="1"/>
    <col min="2" max="2" width="15.8571428571429" style="3" customWidth="1"/>
    <col min="3" max="3" width="20.2857142857143" style="3" customWidth="1"/>
    <col min="4" max="4" width="16.1428571428571" style="3" customWidth="1"/>
    <col min="5" max="5" width="29" style="3" customWidth="1"/>
    <col min="6" max="6" width="43.4285714285714" style="4" customWidth="1"/>
    <col min="7" max="7" width="15.1428571428571" style="3" customWidth="1"/>
    <col min="8" max="8" width="11.2857142857143" style="2" customWidth="1"/>
    <col min="9" max="9" width="19.1428571428571" style="3" customWidth="1"/>
    <col min="10" max="10" width="10.5714285714286" style="2" customWidth="1"/>
    <col min="11" max="11" width="19" style="3" customWidth="1"/>
    <col min="12" max="12" width="10.5714285714286" style="2" customWidth="1"/>
    <col min="13" max="13" width="18.8571428571429" style="3" customWidth="1"/>
    <col min="14" max="14" width="11.4285714285714" style="2" customWidth="1"/>
    <col min="15" max="15" width="21" style="3" customWidth="1"/>
    <col min="16" max="16" width="11.8571428571429" style="2" customWidth="1"/>
    <col min="17" max="17" width="20.2857142857143" style="3" customWidth="1"/>
    <col min="18" max="18" width="11" style="2" customWidth="1"/>
    <col min="19" max="19" width="20.4285714285714" style="3" customWidth="1"/>
    <col min="20" max="20" width="11.7142857142857" style="3" customWidth="1"/>
    <col min="21" max="21" width="5.71428571428571" style="3" customWidth="1"/>
    <col min="22" max="16384" width="9.14285714285714" style="3"/>
  </cols>
  <sheetData>
    <row r="1" ht="15" spans="1:21">
      <c r="A1" s="5" t="s">
        <v>69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81"/>
    </row>
    <row r="2" ht="15" spans="1:21">
      <c r="A2" s="5" t="s">
        <v>70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81"/>
    </row>
    <row r="3" ht="15" spans="1:21">
      <c r="A3" s="5" t="s">
        <v>37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81"/>
    </row>
    <row r="4" ht="15" spans="1:20">
      <c r="A4" s="6"/>
      <c r="B4" s="6"/>
      <c r="C4" s="6"/>
      <c r="D4" s="6"/>
      <c r="E4" s="6"/>
      <c r="F4" s="7"/>
      <c r="G4" s="6"/>
      <c r="H4" s="8"/>
      <c r="I4" s="6"/>
      <c r="J4" s="8"/>
      <c r="K4" s="6"/>
      <c r="L4" s="8"/>
      <c r="M4" s="6"/>
      <c r="N4" s="8"/>
      <c r="O4" s="6"/>
      <c r="P4" s="8"/>
      <c r="Q4" s="6"/>
      <c r="R4" s="8"/>
      <c r="S4" s="6"/>
      <c r="T4" s="6"/>
    </row>
    <row r="5" ht="15" spans="1:21">
      <c r="A5" s="9" t="s">
        <v>71</v>
      </c>
      <c r="B5" s="10" t="s">
        <v>72</v>
      </c>
      <c r="C5" s="11"/>
      <c r="D5" s="9" t="s">
        <v>73</v>
      </c>
      <c r="E5" s="10" t="s">
        <v>74</v>
      </c>
      <c r="F5" s="11"/>
      <c r="G5" s="12" t="s">
        <v>75</v>
      </c>
      <c r="H5" s="13" t="s">
        <v>76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82"/>
      <c r="T5" s="83"/>
      <c r="U5" s="84" t="s">
        <v>77</v>
      </c>
    </row>
    <row r="6" ht="15" spans="1:21">
      <c r="A6" s="14"/>
      <c r="B6" s="15"/>
      <c r="C6" s="16"/>
      <c r="D6" s="14"/>
      <c r="E6" s="15"/>
      <c r="F6" s="17"/>
      <c r="G6" s="18" t="s">
        <v>78</v>
      </c>
      <c r="H6" s="19"/>
      <c r="I6" s="69"/>
      <c r="J6" s="19"/>
      <c r="K6" s="70"/>
      <c r="L6" s="71"/>
      <c r="M6" s="69"/>
      <c r="N6" s="19"/>
      <c r="O6" s="70"/>
      <c r="P6" s="71"/>
      <c r="Q6" s="70"/>
      <c r="R6" s="19" t="s">
        <v>79</v>
      </c>
      <c r="S6" s="85"/>
      <c r="T6" s="18" t="s">
        <v>80</v>
      </c>
      <c r="U6" s="86"/>
    </row>
    <row r="7" ht="15" spans="1:21">
      <c r="A7" s="14"/>
      <c r="B7" s="15"/>
      <c r="C7" s="18" t="s">
        <v>81</v>
      </c>
      <c r="D7" s="14"/>
      <c r="E7" s="15"/>
      <c r="F7" s="14" t="s">
        <v>82</v>
      </c>
      <c r="G7" s="18" t="s">
        <v>83</v>
      </c>
      <c r="H7" s="14" t="s">
        <v>84</v>
      </c>
      <c r="I7" s="14"/>
      <c r="J7" s="14" t="s">
        <v>85</v>
      </c>
      <c r="K7" s="14"/>
      <c r="L7" s="14" t="s">
        <v>86</v>
      </c>
      <c r="M7" s="14"/>
      <c r="N7" s="14" t="s">
        <v>87</v>
      </c>
      <c r="O7" s="14"/>
      <c r="P7" s="14" t="s">
        <v>88</v>
      </c>
      <c r="Q7" s="14"/>
      <c r="R7" s="87" t="s">
        <v>89</v>
      </c>
      <c r="S7" s="88"/>
      <c r="T7" s="18" t="s">
        <v>90</v>
      </c>
      <c r="U7" s="86"/>
    </row>
    <row r="8" ht="15" spans="1:21">
      <c r="A8" s="14"/>
      <c r="B8" s="15"/>
      <c r="C8" s="18" t="s">
        <v>72</v>
      </c>
      <c r="D8" s="14"/>
      <c r="E8" s="15"/>
      <c r="F8" s="14" t="s">
        <v>91</v>
      </c>
      <c r="G8" s="18" t="s">
        <v>92</v>
      </c>
      <c r="H8" s="398" t="s">
        <v>93</v>
      </c>
      <c r="I8" s="72"/>
      <c r="J8" s="398" t="s">
        <v>94</v>
      </c>
      <c r="K8" s="72"/>
      <c r="L8" s="398" t="s">
        <v>95</v>
      </c>
      <c r="M8" s="72"/>
      <c r="N8" s="398" t="s">
        <v>96</v>
      </c>
      <c r="O8" s="72"/>
      <c r="P8" s="398" t="s">
        <v>97</v>
      </c>
      <c r="Q8" s="72"/>
      <c r="R8" s="87" t="s">
        <v>98</v>
      </c>
      <c r="S8" s="88"/>
      <c r="T8" s="18" t="s">
        <v>99</v>
      </c>
      <c r="U8" s="86"/>
    </row>
    <row r="9" ht="15" spans="1:21">
      <c r="A9" s="14"/>
      <c r="B9" s="15"/>
      <c r="C9" s="18"/>
      <c r="D9" s="14"/>
      <c r="E9" s="15"/>
      <c r="F9" s="14"/>
      <c r="G9" s="18" t="s">
        <v>100</v>
      </c>
      <c r="H9" s="20"/>
      <c r="I9" s="73"/>
      <c r="J9" s="20"/>
      <c r="K9" s="73"/>
      <c r="L9" s="20"/>
      <c r="M9" s="73"/>
      <c r="N9" s="20"/>
      <c r="O9" s="73"/>
      <c r="P9" s="20"/>
      <c r="Q9" s="73"/>
      <c r="R9" s="89" t="s">
        <v>101</v>
      </c>
      <c r="S9" s="90"/>
      <c r="T9" s="18" t="s">
        <v>102</v>
      </c>
      <c r="U9" s="86"/>
    </row>
    <row r="10" ht="15" spans="1:21">
      <c r="A10" s="21"/>
      <c r="B10" s="20"/>
      <c r="C10" s="22"/>
      <c r="D10" s="21"/>
      <c r="E10" s="20"/>
      <c r="F10" s="22"/>
      <c r="G10" s="399" t="s">
        <v>103</v>
      </c>
      <c r="H10" s="23" t="s">
        <v>104</v>
      </c>
      <c r="I10" s="23" t="s">
        <v>105</v>
      </c>
      <c r="J10" s="23" t="s">
        <v>104</v>
      </c>
      <c r="K10" s="23" t="s">
        <v>105</v>
      </c>
      <c r="L10" s="23" t="s">
        <v>104</v>
      </c>
      <c r="M10" s="23" t="s">
        <v>105</v>
      </c>
      <c r="N10" s="23" t="s">
        <v>104</v>
      </c>
      <c r="O10" s="23" t="s">
        <v>105</v>
      </c>
      <c r="P10" s="23" t="s">
        <v>104</v>
      </c>
      <c r="Q10" s="23" t="s">
        <v>105</v>
      </c>
      <c r="R10" s="22" t="s">
        <v>104</v>
      </c>
      <c r="S10" s="22" t="s">
        <v>106</v>
      </c>
      <c r="T10" s="22"/>
      <c r="U10" s="91"/>
    </row>
    <row r="11" ht="15" spans="1:21">
      <c r="A11" s="24">
        <v>1</v>
      </c>
      <c r="B11" s="24">
        <v>2</v>
      </c>
      <c r="C11" s="25">
        <v>3</v>
      </c>
      <c r="D11" s="24">
        <v>4</v>
      </c>
      <c r="E11" s="26">
        <v>5</v>
      </c>
      <c r="F11" s="25">
        <v>6</v>
      </c>
      <c r="G11" s="25">
        <v>7</v>
      </c>
      <c r="H11" s="27">
        <v>8</v>
      </c>
      <c r="I11" s="27">
        <v>9</v>
      </c>
      <c r="J11" s="27">
        <v>10</v>
      </c>
      <c r="K11" s="27">
        <v>11</v>
      </c>
      <c r="L11" s="27">
        <v>12</v>
      </c>
      <c r="M11" s="27">
        <v>13</v>
      </c>
      <c r="N11" s="27">
        <v>14</v>
      </c>
      <c r="O11" s="27">
        <v>15</v>
      </c>
      <c r="P11" s="27">
        <v>16</v>
      </c>
      <c r="Q11" s="27">
        <v>17</v>
      </c>
      <c r="R11" s="25">
        <v>18</v>
      </c>
      <c r="S11" s="25">
        <v>19</v>
      </c>
      <c r="T11" s="25">
        <v>20</v>
      </c>
      <c r="U11" s="92">
        <v>21</v>
      </c>
    </row>
    <row r="12" ht="15" spans="1:21">
      <c r="A12" s="28" t="s">
        <v>107</v>
      </c>
      <c r="B12" s="27"/>
      <c r="C12" s="29" t="s">
        <v>108</v>
      </c>
      <c r="D12" s="27"/>
      <c r="E12" s="27"/>
      <c r="F12" s="30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ht="15" spans="1:21">
      <c r="A13" s="32" t="s">
        <v>109</v>
      </c>
      <c r="B13" s="24"/>
      <c r="C13" s="33" t="s">
        <v>110</v>
      </c>
      <c r="D13" s="24"/>
      <c r="E13" s="24"/>
      <c r="F13" s="25"/>
      <c r="G13" s="25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92"/>
    </row>
    <row r="14" ht="15" spans="1:21">
      <c r="A14" s="34" t="s">
        <v>111</v>
      </c>
      <c r="B14" s="24"/>
      <c r="C14" s="35" t="s">
        <v>111</v>
      </c>
      <c r="D14" s="24"/>
      <c r="E14" s="24"/>
      <c r="F14" s="25"/>
      <c r="G14" s="25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92"/>
    </row>
    <row r="15" ht="15" spans="1:21">
      <c r="A15" s="34"/>
      <c r="B15" s="24"/>
      <c r="C15" s="35"/>
      <c r="D15" s="24"/>
      <c r="E15" s="24"/>
      <c r="F15" s="25"/>
      <c r="G15" s="25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92"/>
    </row>
    <row r="16" ht="15" spans="1:21">
      <c r="A16" s="36"/>
      <c r="B16" s="36"/>
      <c r="C16" s="37"/>
      <c r="D16" s="36"/>
      <c r="E16" s="36"/>
      <c r="F16" s="37"/>
      <c r="G16" s="37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  <c r="S16" s="37"/>
      <c r="T16" s="37"/>
      <c r="U16" s="93"/>
    </row>
    <row r="17" ht="15" spans="1:21">
      <c r="A17" s="24"/>
      <c r="B17" s="33" t="s">
        <v>112</v>
      </c>
      <c r="C17" s="25"/>
      <c r="D17" s="24"/>
      <c r="E17" s="26"/>
      <c r="F17" s="38" t="s">
        <v>113</v>
      </c>
      <c r="G17" s="25"/>
      <c r="H17" s="39">
        <v>0.9</v>
      </c>
      <c r="J17" s="39">
        <v>0.9</v>
      </c>
      <c r="L17" s="39">
        <v>0.9</v>
      </c>
      <c r="N17" s="39">
        <v>0.9</v>
      </c>
      <c r="P17" s="39">
        <v>0.9</v>
      </c>
      <c r="R17" s="39">
        <v>0.9</v>
      </c>
      <c r="T17" s="31"/>
      <c r="U17" s="31"/>
    </row>
    <row r="18" ht="15" spans="1:21">
      <c r="A18" s="24"/>
      <c r="B18" s="33" t="s">
        <v>109</v>
      </c>
      <c r="C18" s="25"/>
      <c r="D18" s="24"/>
      <c r="E18" s="26"/>
      <c r="F18" s="38" t="s">
        <v>114</v>
      </c>
      <c r="G18" s="2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25"/>
      <c r="T18" s="25"/>
      <c r="U18" s="92"/>
    </row>
    <row r="19" ht="15" spans="1:21">
      <c r="A19" s="36"/>
      <c r="B19" s="40" t="s">
        <v>115</v>
      </c>
      <c r="C19" s="37"/>
      <c r="D19" s="36"/>
      <c r="E19" s="41"/>
      <c r="F19" s="42" t="s">
        <v>111</v>
      </c>
      <c r="G19" s="37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  <c r="S19" s="37"/>
      <c r="T19" s="37"/>
      <c r="U19" s="93"/>
    </row>
    <row r="20" ht="15" spans="1:21">
      <c r="A20" s="24"/>
      <c r="B20" s="43"/>
      <c r="C20" s="25"/>
      <c r="D20" s="33" t="s">
        <v>116</v>
      </c>
      <c r="E20" s="44" t="s">
        <v>117</v>
      </c>
      <c r="F20" s="3"/>
      <c r="G20" s="25"/>
      <c r="H20" s="24"/>
      <c r="I20" s="74">
        <f>SUM(I23:I60)</f>
        <v>1237973000</v>
      </c>
      <c r="J20" s="24"/>
      <c r="K20" s="74">
        <f>SUM(K23:K60)</f>
        <v>1006713100</v>
      </c>
      <c r="L20" s="24"/>
      <c r="M20" s="74">
        <f>SUM(M23:M60)</f>
        <v>1152224383</v>
      </c>
      <c r="N20" s="24"/>
      <c r="O20" s="74">
        <f>SUM(O23:O60)</f>
        <v>1157868788</v>
      </c>
      <c r="P20" s="24"/>
      <c r="Q20" s="74">
        <f>SUM(Q23:Q60)</f>
        <v>1163522860</v>
      </c>
      <c r="R20" s="25"/>
      <c r="S20" s="74">
        <f>SUM(S23:S60)</f>
        <v>5718302131</v>
      </c>
      <c r="T20" s="66" t="s">
        <v>118</v>
      </c>
      <c r="U20" s="94" t="s">
        <v>119</v>
      </c>
    </row>
    <row r="21" ht="15" spans="1:21">
      <c r="A21" s="24"/>
      <c r="B21" s="45"/>
      <c r="C21" s="25"/>
      <c r="D21" s="33"/>
      <c r="E21" s="44" t="s">
        <v>120</v>
      </c>
      <c r="F21" s="25"/>
      <c r="G21" s="2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25"/>
      <c r="T21" s="25"/>
      <c r="U21" s="92"/>
    </row>
    <row r="22" ht="15" spans="1:21">
      <c r="A22" s="24"/>
      <c r="B22" s="45"/>
      <c r="C22" s="25"/>
      <c r="D22" s="33"/>
      <c r="E22" s="44"/>
      <c r="F22" s="25"/>
      <c r="G22" s="25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92"/>
    </row>
    <row r="23" ht="180" spans="1:21">
      <c r="A23" s="24"/>
      <c r="B23" s="45"/>
      <c r="C23" s="25"/>
      <c r="D23" s="43" t="s">
        <v>121</v>
      </c>
      <c r="E23" s="46" t="s">
        <v>122</v>
      </c>
      <c r="F23" s="47" t="s">
        <v>123</v>
      </c>
      <c r="G23" s="25"/>
      <c r="H23" s="48" t="s">
        <v>124</v>
      </c>
      <c r="I23" s="75">
        <v>3600000</v>
      </c>
      <c r="J23" s="48" t="s">
        <v>124</v>
      </c>
      <c r="K23" s="75">
        <v>3240000</v>
      </c>
      <c r="L23" s="48" t="s">
        <v>124</v>
      </c>
      <c r="M23" s="75">
        <v>3600000</v>
      </c>
      <c r="N23" s="48" t="s">
        <v>124</v>
      </c>
      <c r="O23" s="75">
        <v>3600000</v>
      </c>
      <c r="P23" s="48" t="s">
        <v>124</v>
      </c>
      <c r="Q23" s="75">
        <v>3600000</v>
      </c>
      <c r="R23" s="48" t="s">
        <v>124</v>
      </c>
      <c r="S23" s="95">
        <f>I23+K23+M23+O23+Q23</f>
        <v>17640000</v>
      </c>
      <c r="T23" s="66"/>
      <c r="U23" s="94"/>
    </row>
    <row r="24" ht="15" spans="1:21">
      <c r="A24" s="33"/>
      <c r="C24" s="33"/>
      <c r="D24" s="29" t="s">
        <v>125</v>
      </c>
      <c r="E24" s="49" t="s">
        <v>126</v>
      </c>
      <c r="F24" s="29" t="s">
        <v>127</v>
      </c>
      <c r="G24" s="50"/>
      <c r="H24" s="51" t="s">
        <v>128</v>
      </c>
      <c r="I24" s="50">
        <v>41700000</v>
      </c>
      <c r="J24" s="51" t="s">
        <v>128</v>
      </c>
      <c r="K24" s="50">
        <v>42325500</v>
      </c>
      <c r="L24" s="51" t="s">
        <v>128</v>
      </c>
      <c r="M24" s="50">
        <v>42960383</v>
      </c>
      <c r="N24" s="51" t="s">
        <v>128</v>
      </c>
      <c r="O24" s="50">
        <v>43604788</v>
      </c>
      <c r="P24" s="51" t="s">
        <v>128</v>
      </c>
      <c r="Q24" s="50">
        <v>44258860</v>
      </c>
      <c r="R24" s="51" t="s">
        <v>128</v>
      </c>
      <c r="S24" s="96">
        <f>I24+K24+M24+O24+Q24</f>
        <v>214849531</v>
      </c>
      <c r="T24" s="97"/>
      <c r="U24" s="98"/>
    </row>
    <row r="25" ht="15" spans="1:21">
      <c r="A25" s="33"/>
      <c r="C25" s="33"/>
      <c r="D25" s="33"/>
      <c r="E25" s="52" t="s">
        <v>129</v>
      </c>
      <c r="F25" s="33"/>
      <c r="G25" s="53"/>
      <c r="H25" s="54" t="s">
        <v>130</v>
      </c>
      <c r="I25" s="53"/>
      <c r="J25" s="54" t="s">
        <v>130</v>
      </c>
      <c r="K25" s="53"/>
      <c r="L25" s="54" t="s">
        <v>130</v>
      </c>
      <c r="M25" s="53"/>
      <c r="N25" s="54" t="s">
        <v>130</v>
      </c>
      <c r="O25" s="53"/>
      <c r="P25" s="54" t="s">
        <v>130</v>
      </c>
      <c r="Q25" s="53"/>
      <c r="R25" s="54" t="s">
        <v>130</v>
      </c>
      <c r="S25" s="95"/>
      <c r="T25" s="99"/>
      <c r="U25" s="94"/>
    </row>
    <row r="26" ht="15" spans="1:21">
      <c r="A26" s="33"/>
      <c r="C26" s="33"/>
      <c r="D26" s="33"/>
      <c r="E26" s="52" t="s">
        <v>131</v>
      </c>
      <c r="F26" s="33"/>
      <c r="G26" s="53"/>
      <c r="H26" s="54" t="s">
        <v>132</v>
      </c>
      <c r="I26" s="53"/>
      <c r="J26" s="54" t="s">
        <v>132</v>
      </c>
      <c r="K26" s="53"/>
      <c r="L26" s="54" t="s">
        <v>132</v>
      </c>
      <c r="M26" s="53"/>
      <c r="N26" s="54" t="s">
        <v>132</v>
      </c>
      <c r="O26" s="53"/>
      <c r="P26" s="54" t="s">
        <v>132</v>
      </c>
      <c r="Q26" s="53"/>
      <c r="R26" s="54" t="s">
        <v>132</v>
      </c>
      <c r="S26" s="95"/>
      <c r="T26" s="99"/>
      <c r="U26" s="94"/>
    </row>
    <row r="27" ht="15" spans="1:21">
      <c r="A27" s="33"/>
      <c r="C27" s="33"/>
      <c r="D27" s="55"/>
      <c r="E27" s="56"/>
      <c r="F27" s="55"/>
      <c r="G27" s="57"/>
      <c r="H27" s="58" t="s">
        <v>133</v>
      </c>
      <c r="I27" s="57"/>
      <c r="J27" s="58" t="s">
        <v>133</v>
      </c>
      <c r="K27" s="57"/>
      <c r="L27" s="58" t="s">
        <v>133</v>
      </c>
      <c r="M27" s="57"/>
      <c r="N27" s="58" t="s">
        <v>133</v>
      </c>
      <c r="O27" s="57"/>
      <c r="P27" s="58" t="s">
        <v>133</v>
      </c>
      <c r="Q27" s="57"/>
      <c r="R27" s="58" t="s">
        <v>133</v>
      </c>
      <c r="S27" s="95"/>
      <c r="T27" s="100"/>
      <c r="U27" s="101"/>
    </row>
    <row r="28" ht="15" customHeight="1" spans="1:21">
      <c r="A28" s="33"/>
      <c r="B28" s="33"/>
      <c r="C28" s="33"/>
      <c r="D28" s="29" t="s">
        <v>134</v>
      </c>
      <c r="E28" s="49" t="s">
        <v>135</v>
      </c>
      <c r="F28" s="29" t="s">
        <v>136</v>
      </c>
      <c r="G28" s="50"/>
      <c r="H28" s="59" t="s">
        <v>137</v>
      </c>
      <c r="I28" s="50">
        <v>164664000</v>
      </c>
      <c r="J28" s="59" t="s">
        <v>137</v>
      </c>
      <c r="K28" s="50">
        <v>148197600</v>
      </c>
      <c r="L28" s="59" t="s">
        <v>137</v>
      </c>
      <c r="M28" s="50">
        <v>164664000</v>
      </c>
      <c r="N28" s="59" t="s">
        <v>137</v>
      </c>
      <c r="O28" s="50">
        <v>164664000</v>
      </c>
      <c r="P28" s="59" t="s">
        <v>137</v>
      </c>
      <c r="Q28" s="50">
        <v>164664000</v>
      </c>
      <c r="R28" s="59" t="s">
        <v>137</v>
      </c>
      <c r="S28" s="96">
        <f>I28+K28+M28+O28+Q28</f>
        <v>806853600</v>
      </c>
      <c r="T28" s="97"/>
      <c r="U28" s="98"/>
    </row>
    <row r="29" ht="15" spans="1:21">
      <c r="A29" s="33"/>
      <c r="B29" s="33"/>
      <c r="C29" s="33"/>
      <c r="D29" s="33"/>
      <c r="E29" s="52" t="s">
        <v>138</v>
      </c>
      <c r="F29" s="33"/>
      <c r="G29" s="53"/>
      <c r="H29" s="60"/>
      <c r="I29" s="53"/>
      <c r="J29" s="35"/>
      <c r="K29" s="53"/>
      <c r="L29" s="35"/>
      <c r="M29" s="53"/>
      <c r="N29" s="35"/>
      <c r="O29" s="53"/>
      <c r="P29" s="35"/>
      <c r="Q29" s="53"/>
      <c r="R29" s="35"/>
      <c r="S29" s="95"/>
      <c r="T29" s="99"/>
      <c r="U29" s="94"/>
    </row>
    <row r="30" ht="15" spans="1:21">
      <c r="A30" s="33"/>
      <c r="B30" s="33"/>
      <c r="C30" s="33"/>
      <c r="D30" s="33"/>
      <c r="E30" s="52" t="s">
        <v>139</v>
      </c>
      <c r="F30" s="33"/>
      <c r="G30" s="53"/>
      <c r="H30" s="60"/>
      <c r="I30" s="53"/>
      <c r="J30" s="35"/>
      <c r="K30" s="53"/>
      <c r="L30" s="35"/>
      <c r="M30" s="53"/>
      <c r="N30" s="35"/>
      <c r="O30" s="53"/>
      <c r="P30" s="35"/>
      <c r="Q30" s="53"/>
      <c r="R30" s="35"/>
      <c r="S30" s="95"/>
      <c r="T30" s="99"/>
      <c r="U30" s="94"/>
    </row>
    <row r="31" ht="15" spans="1:21">
      <c r="A31" s="33"/>
      <c r="B31" s="33"/>
      <c r="C31" s="33"/>
      <c r="D31" s="33"/>
      <c r="E31" s="52"/>
      <c r="F31" s="33"/>
      <c r="G31" s="53"/>
      <c r="H31" s="60"/>
      <c r="I31" s="53"/>
      <c r="J31" s="35"/>
      <c r="K31" s="53"/>
      <c r="L31" s="35"/>
      <c r="M31" s="53"/>
      <c r="N31" s="35"/>
      <c r="O31" s="53"/>
      <c r="P31" s="35"/>
      <c r="Q31" s="53"/>
      <c r="R31" s="35"/>
      <c r="S31" s="95"/>
      <c r="T31" s="99"/>
      <c r="U31" s="94"/>
    </row>
    <row r="32" ht="15" spans="1:21">
      <c r="A32" s="33"/>
      <c r="B32" s="33"/>
      <c r="C32" s="33"/>
      <c r="D32" s="33"/>
      <c r="E32" s="52"/>
      <c r="F32" s="33"/>
      <c r="G32" s="53"/>
      <c r="H32" s="60"/>
      <c r="I32" s="53"/>
      <c r="J32" s="35"/>
      <c r="K32" s="53"/>
      <c r="L32" s="35"/>
      <c r="M32" s="53"/>
      <c r="N32" s="35"/>
      <c r="O32" s="53"/>
      <c r="P32" s="35"/>
      <c r="Q32" s="53"/>
      <c r="R32" s="35"/>
      <c r="S32" s="95"/>
      <c r="T32" s="99"/>
      <c r="U32" s="94"/>
    </row>
    <row r="33" ht="48.75" customHeight="1" spans="1:21">
      <c r="A33" s="33"/>
      <c r="B33" s="33"/>
      <c r="C33" s="33"/>
      <c r="D33" s="55"/>
      <c r="E33" s="56"/>
      <c r="F33" s="55"/>
      <c r="G33" s="57"/>
      <c r="H33" s="61"/>
      <c r="I33" s="57"/>
      <c r="J33" s="76"/>
      <c r="K33" s="57"/>
      <c r="L33" s="76"/>
      <c r="M33" s="57"/>
      <c r="N33" s="76"/>
      <c r="O33" s="57"/>
      <c r="P33" s="76"/>
      <c r="Q33" s="57"/>
      <c r="R33" s="76"/>
      <c r="S33" s="95"/>
      <c r="T33" s="100"/>
      <c r="U33" s="101"/>
    </row>
    <row r="34" ht="15" customHeight="1" spans="1:21">
      <c r="A34" s="33"/>
      <c r="B34" s="33"/>
      <c r="C34" s="33"/>
      <c r="D34" s="29" t="s">
        <v>140</v>
      </c>
      <c r="E34" s="49" t="s">
        <v>141</v>
      </c>
      <c r="F34" s="62" t="s">
        <v>142</v>
      </c>
      <c r="G34" s="50"/>
      <c r="H34" s="63" t="s">
        <v>143</v>
      </c>
      <c r="I34" s="50">
        <v>342509000</v>
      </c>
      <c r="J34" s="59" t="s">
        <v>144</v>
      </c>
      <c r="K34" s="50">
        <v>165000000</v>
      </c>
      <c r="L34" s="59" t="s">
        <v>144</v>
      </c>
      <c r="M34" s="50">
        <v>175000000</v>
      </c>
      <c r="N34" s="59" t="s">
        <v>144</v>
      </c>
      <c r="O34" s="77">
        <v>180000000</v>
      </c>
      <c r="P34" s="59" t="s">
        <v>144</v>
      </c>
      <c r="Q34" s="77">
        <v>185000000</v>
      </c>
      <c r="R34" s="59" t="s">
        <v>145</v>
      </c>
      <c r="S34" s="96">
        <f>I34+K34+M34+O34+Q34</f>
        <v>1047509000</v>
      </c>
      <c r="T34" s="97"/>
      <c r="U34" s="98"/>
    </row>
    <row r="35" ht="15" spans="1:21">
      <c r="A35" s="33"/>
      <c r="B35" s="33"/>
      <c r="C35" s="33"/>
      <c r="D35" s="33"/>
      <c r="E35" s="52" t="s">
        <v>146</v>
      </c>
      <c r="F35" s="33" t="s">
        <v>147</v>
      </c>
      <c r="G35" s="53"/>
      <c r="H35" s="47"/>
      <c r="I35" s="53"/>
      <c r="J35" s="35"/>
      <c r="K35" s="53"/>
      <c r="L35" s="35"/>
      <c r="M35" s="53"/>
      <c r="N35" s="35"/>
      <c r="O35" s="53"/>
      <c r="P35" s="35"/>
      <c r="Q35" s="53"/>
      <c r="R35" s="35"/>
      <c r="S35" s="95"/>
      <c r="T35" s="99"/>
      <c r="U35" s="94"/>
    </row>
    <row r="36" ht="15" spans="1:21">
      <c r="A36" s="33"/>
      <c r="B36" s="33"/>
      <c r="C36" s="33"/>
      <c r="D36" s="33"/>
      <c r="E36" s="52"/>
      <c r="F36" s="33"/>
      <c r="G36" s="53"/>
      <c r="H36" s="47"/>
      <c r="I36" s="53"/>
      <c r="J36" s="35"/>
      <c r="K36" s="53"/>
      <c r="L36" s="35"/>
      <c r="M36" s="53"/>
      <c r="N36" s="35"/>
      <c r="O36" s="53"/>
      <c r="P36" s="35"/>
      <c r="Q36" s="53"/>
      <c r="R36" s="35"/>
      <c r="S36" s="95"/>
      <c r="T36" s="99"/>
      <c r="U36" s="94"/>
    </row>
    <row r="37" ht="15" spans="1:21">
      <c r="A37" s="33"/>
      <c r="B37" s="33"/>
      <c r="C37" s="33"/>
      <c r="D37" s="33"/>
      <c r="E37" s="52"/>
      <c r="F37" s="33"/>
      <c r="G37" s="53"/>
      <c r="H37" s="47"/>
      <c r="I37" s="53"/>
      <c r="J37" s="35"/>
      <c r="K37" s="53"/>
      <c r="L37" s="35"/>
      <c r="M37" s="53"/>
      <c r="N37" s="35"/>
      <c r="O37" s="53"/>
      <c r="P37" s="35"/>
      <c r="Q37" s="53"/>
      <c r="R37" s="35"/>
      <c r="S37" s="95"/>
      <c r="T37" s="99"/>
      <c r="U37" s="94"/>
    </row>
    <row r="38" ht="15" spans="1:21">
      <c r="A38" s="33"/>
      <c r="B38" s="33"/>
      <c r="C38" s="33"/>
      <c r="D38" s="33"/>
      <c r="E38" s="52"/>
      <c r="F38" s="33"/>
      <c r="G38" s="53"/>
      <c r="H38" s="47"/>
      <c r="I38" s="53"/>
      <c r="J38" s="35"/>
      <c r="K38" s="53"/>
      <c r="L38" s="35"/>
      <c r="M38" s="53"/>
      <c r="N38" s="35"/>
      <c r="O38" s="53"/>
      <c r="P38" s="35"/>
      <c r="Q38" s="53"/>
      <c r="R38" s="35"/>
      <c r="S38" s="95"/>
      <c r="T38" s="99"/>
      <c r="U38" s="94"/>
    </row>
    <row r="39" ht="14.25" customHeight="1" spans="1:21">
      <c r="A39" s="33"/>
      <c r="B39" s="33"/>
      <c r="C39" s="33"/>
      <c r="D39" s="33"/>
      <c r="E39" s="52"/>
      <c r="F39" s="33"/>
      <c r="G39" s="53"/>
      <c r="H39" s="47"/>
      <c r="I39" s="53"/>
      <c r="J39" s="35"/>
      <c r="K39" s="53"/>
      <c r="L39" s="35"/>
      <c r="M39" s="53"/>
      <c r="N39" s="35"/>
      <c r="O39" s="53"/>
      <c r="P39" s="35"/>
      <c r="Q39" s="53"/>
      <c r="R39" s="35"/>
      <c r="S39" s="95"/>
      <c r="T39" s="99"/>
      <c r="U39" s="94"/>
    </row>
    <row r="40" ht="15" hidden="1" spans="1:21">
      <c r="A40" s="33"/>
      <c r="B40" s="33"/>
      <c r="C40" s="33"/>
      <c r="D40" s="33"/>
      <c r="E40" s="52"/>
      <c r="F40" s="33"/>
      <c r="G40" s="53"/>
      <c r="H40" s="47"/>
      <c r="I40" s="53"/>
      <c r="J40" s="35"/>
      <c r="K40" s="53"/>
      <c r="L40" s="35"/>
      <c r="M40" s="53"/>
      <c r="N40" s="35"/>
      <c r="O40" s="53"/>
      <c r="P40" s="35"/>
      <c r="Q40" s="53"/>
      <c r="R40" s="35"/>
      <c r="S40" s="95"/>
      <c r="T40" s="99"/>
      <c r="U40" s="94"/>
    </row>
    <row r="41" ht="64.5" hidden="1" customHeight="1" spans="1:21">
      <c r="A41" s="33"/>
      <c r="B41" s="33"/>
      <c r="C41" s="33"/>
      <c r="D41" s="55"/>
      <c r="E41" s="56"/>
      <c r="F41" s="55"/>
      <c r="G41" s="57"/>
      <c r="H41" s="64"/>
      <c r="I41" s="57"/>
      <c r="J41" s="76"/>
      <c r="K41" s="57"/>
      <c r="L41" s="76"/>
      <c r="M41" s="57"/>
      <c r="N41" s="76"/>
      <c r="O41" s="57"/>
      <c r="P41" s="76"/>
      <c r="Q41" s="57"/>
      <c r="R41" s="76"/>
      <c r="S41" s="95"/>
      <c r="T41" s="100"/>
      <c r="U41" s="101"/>
    </row>
    <row r="42" ht="15" spans="1:21">
      <c r="A42" s="33"/>
      <c r="B42" s="33"/>
      <c r="C42" s="33"/>
      <c r="D42" s="29" t="s">
        <v>148</v>
      </c>
      <c r="E42" s="49" t="s">
        <v>149</v>
      </c>
      <c r="F42" s="29" t="s">
        <v>150</v>
      </c>
      <c r="G42" s="50"/>
      <c r="H42" s="65" t="s">
        <v>151</v>
      </c>
      <c r="I42" s="50">
        <v>22500000</v>
      </c>
      <c r="J42" s="65" t="s">
        <v>151</v>
      </c>
      <c r="K42" s="50">
        <v>20250000</v>
      </c>
      <c r="L42" s="65" t="s">
        <v>151</v>
      </c>
      <c r="M42" s="50">
        <v>22500000</v>
      </c>
      <c r="N42" s="65" t="s">
        <v>151</v>
      </c>
      <c r="O42" s="50">
        <v>22500000</v>
      </c>
      <c r="P42" s="65" t="s">
        <v>151</v>
      </c>
      <c r="Q42" s="50">
        <v>22500000</v>
      </c>
      <c r="R42" s="102" t="s">
        <v>152</v>
      </c>
      <c r="S42" s="96">
        <f>I42+K42+M42+O42+Q42</f>
        <v>110250000</v>
      </c>
      <c r="T42" s="97"/>
      <c r="U42" s="98"/>
    </row>
    <row r="43" ht="15" spans="1:21">
      <c r="A43" s="33"/>
      <c r="B43" s="33"/>
      <c r="C43" s="33"/>
      <c r="D43" s="33"/>
      <c r="E43" s="52" t="s">
        <v>153</v>
      </c>
      <c r="F43" s="33"/>
      <c r="G43" s="53"/>
      <c r="H43" s="66"/>
      <c r="I43" s="53"/>
      <c r="J43" s="66"/>
      <c r="K43" s="53"/>
      <c r="L43" s="66"/>
      <c r="M43" s="53"/>
      <c r="N43" s="66"/>
      <c r="O43" s="53"/>
      <c r="P43" s="66"/>
      <c r="Q43" s="53"/>
      <c r="R43" s="103"/>
      <c r="S43" s="95"/>
      <c r="T43" s="99"/>
      <c r="U43" s="94"/>
    </row>
    <row r="44" ht="15" spans="1:21">
      <c r="A44" s="33"/>
      <c r="B44" s="33"/>
      <c r="C44" s="33"/>
      <c r="D44" s="55"/>
      <c r="E44" s="56"/>
      <c r="F44" s="55"/>
      <c r="G44" s="57"/>
      <c r="H44" s="67"/>
      <c r="I44" s="57"/>
      <c r="J44" s="67"/>
      <c r="K44" s="57"/>
      <c r="L44" s="67"/>
      <c r="M44" s="57"/>
      <c r="N44" s="67"/>
      <c r="O44" s="57"/>
      <c r="P44" s="67"/>
      <c r="Q44" s="57"/>
      <c r="R44" s="104"/>
      <c r="S44" s="95"/>
      <c r="T44" s="100"/>
      <c r="U44" s="101"/>
    </row>
    <row r="45" ht="15" spans="1:21">
      <c r="A45" s="33"/>
      <c r="B45" s="33"/>
      <c r="C45" s="33"/>
      <c r="D45" s="29" t="s">
        <v>154</v>
      </c>
      <c r="E45" s="49" t="s">
        <v>155</v>
      </c>
      <c r="F45" s="29" t="s">
        <v>156</v>
      </c>
      <c r="G45" s="50"/>
      <c r="H45" s="65" t="s">
        <v>151</v>
      </c>
      <c r="I45" s="50">
        <v>25000000</v>
      </c>
      <c r="J45" s="65" t="s">
        <v>151</v>
      </c>
      <c r="K45" s="50">
        <v>22500000</v>
      </c>
      <c r="L45" s="65" t="s">
        <v>151</v>
      </c>
      <c r="M45" s="50">
        <v>25000000</v>
      </c>
      <c r="N45" s="65" t="s">
        <v>151</v>
      </c>
      <c r="O45" s="50">
        <v>25000000</v>
      </c>
      <c r="P45" s="65" t="s">
        <v>151</v>
      </c>
      <c r="Q45" s="50">
        <v>25000000</v>
      </c>
      <c r="R45" s="102" t="s">
        <v>152</v>
      </c>
      <c r="S45" s="96">
        <f>I45+K45+M45+O45+Q45</f>
        <v>122500000</v>
      </c>
      <c r="T45" s="97"/>
      <c r="U45" s="98"/>
    </row>
    <row r="46" ht="15" spans="1:21">
      <c r="A46" s="33"/>
      <c r="B46" s="33"/>
      <c r="C46" s="33"/>
      <c r="D46" s="33"/>
      <c r="E46" s="52" t="s">
        <v>157</v>
      </c>
      <c r="F46" s="33" t="s">
        <v>158</v>
      </c>
      <c r="G46" s="53"/>
      <c r="H46" s="66"/>
      <c r="I46" s="53"/>
      <c r="J46" s="66"/>
      <c r="K46" s="53"/>
      <c r="L46" s="66"/>
      <c r="M46" s="53"/>
      <c r="N46" s="66"/>
      <c r="O46" s="53"/>
      <c r="P46" s="66"/>
      <c r="Q46" s="53"/>
      <c r="R46" s="103"/>
      <c r="S46" s="95"/>
      <c r="T46" s="99"/>
      <c r="U46" s="94"/>
    </row>
    <row r="47" ht="15" spans="1:21">
      <c r="A47" s="33"/>
      <c r="B47" s="33"/>
      <c r="C47" s="33"/>
      <c r="D47" s="55"/>
      <c r="E47" s="56"/>
      <c r="F47" s="55"/>
      <c r="G47" s="57"/>
      <c r="H47" s="67"/>
      <c r="I47" s="57"/>
      <c r="J47" s="67"/>
      <c r="K47" s="57"/>
      <c r="L47" s="67"/>
      <c r="M47" s="57"/>
      <c r="N47" s="67"/>
      <c r="O47" s="57"/>
      <c r="P47" s="67"/>
      <c r="Q47" s="57"/>
      <c r="R47" s="104"/>
      <c r="S47" s="95"/>
      <c r="T47" s="100"/>
      <c r="U47" s="101"/>
    </row>
    <row r="48" ht="15" spans="1:21">
      <c r="A48" s="33"/>
      <c r="B48" s="33"/>
      <c r="C48" s="33"/>
      <c r="D48" s="29" t="s">
        <v>159</v>
      </c>
      <c r="E48" s="49" t="s">
        <v>160</v>
      </c>
      <c r="F48" s="29" t="s">
        <v>161</v>
      </c>
      <c r="G48" s="50"/>
      <c r="H48" s="65" t="s">
        <v>151</v>
      </c>
      <c r="I48" s="50">
        <v>6000000</v>
      </c>
      <c r="J48" s="65" t="s">
        <v>151</v>
      </c>
      <c r="K48" s="50">
        <v>5400000</v>
      </c>
      <c r="L48" s="65" t="s">
        <v>151</v>
      </c>
      <c r="M48" s="50">
        <v>6000000</v>
      </c>
      <c r="N48" s="65" t="s">
        <v>151</v>
      </c>
      <c r="O48" s="50">
        <v>6000000</v>
      </c>
      <c r="P48" s="65" t="s">
        <v>151</v>
      </c>
      <c r="Q48" s="50">
        <v>6000000</v>
      </c>
      <c r="R48" s="102" t="s">
        <v>152</v>
      </c>
      <c r="S48" s="96">
        <f>I48+K48+M48+O48+Q48</f>
        <v>29400000</v>
      </c>
      <c r="T48" s="97"/>
      <c r="U48" s="98"/>
    </row>
    <row r="49" ht="15" spans="1:21">
      <c r="A49" s="33"/>
      <c r="B49" s="33"/>
      <c r="C49" s="33"/>
      <c r="D49" s="33"/>
      <c r="E49" s="52" t="s">
        <v>162</v>
      </c>
      <c r="F49" s="33" t="s">
        <v>163</v>
      </c>
      <c r="G49" s="53"/>
      <c r="H49" s="66"/>
      <c r="I49" s="53"/>
      <c r="J49" s="66"/>
      <c r="K49" s="53"/>
      <c r="L49" s="66"/>
      <c r="M49" s="53"/>
      <c r="N49" s="66"/>
      <c r="O49" s="53"/>
      <c r="P49" s="66"/>
      <c r="Q49" s="53"/>
      <c r="R49" s="103"/>
      <c r="S49" s="95"/>
      <c r="T49" s="99"/>
      <c r="U49" s="94"/>
    </row>
    <row r="50" ht="15" spans="1:21">
      <c r="A50" s="33"/>
      <c r="B50" s="33"/>
      <c r="C50" s="33"/>
      <c r="D50" s="33"/>
      <c r="E50" s="52" t="s">
        <v>164</v>
      </c>
      <c r="F50" s="33"/>
      <c r="G50" s="53"/>
      <c r="H50" s="66"/>
      <c r="I50" s="53"/>
      <c r="J50" s="66"/>
      <c r="K50" s="53"/>
      <c r="L50" s="66"/>
      <c r="M50" s="53"/>
      <c r="N50" s="66"/>
      <c r="O50" s="53"/>
      <c r="P50" s="66"/>
      <c r="Q50" s="53"/>
      <c r="R50" s="103"/>
      <c r="S50" s="95"/>
      <c r="T50" s="99"/>
      <c r="U50" s="94"/>
    </row>
    <row r="51" ht="15" spans="1:21">
      <c r="A51" s="33"/>
      <c r="B51" s="33"/>
      <c r="C51" s="33"/>
      <c r="D51" s="55"/>
      <c r="E51" s="56"/>
      <c r="F51" s="55"/>
      <c r="G51" s="57"/>
      <c r="H51" s="67"/>
      <c r="I51" s="57"/>
      <c r="J51" s="67"/>
      <c r="K51" s="57"/>
      <c r="L51" s="67"/>
      <c r="M51" s="57"/>
      <c r="N51" s="67"/>
      <c r="O51" s="57"/>
      <c r="P51" s="67"/>
      <c r="Q51" s="57"/>
      <c r="R51" s="104"/>
      <c r="S51" s="95"/>
      <c r="T51" s="100"/>
      <c r="U51" s="101"/>
    </row>
    <row r="52" ht="15" spans="1:21">
      <c r="A52" s="33"/>
      <c r="B52" s="33"/>
      <c r="C52" s="33"/>
      <c r="D52" s="29" t="s">
        <v>165</v>
      </c>
      <c r="E52" s="49" t="s">
        <v>166</v>
      </c>
      <c r="F52" s="29" t="s">
        <v>167</v>
      </c>
      <c r="G52" s="50"/>
      <c r="H52" s="65" t="s">
        <v>151</v>
      </c>
      <c r="I52" s="50">
        <v>35000000</v>
      </c>
      <c r="J52" s="65" t="s">
        <v>151</v>
      </c>
      <c r="K52" s="50">
        <v>31500000</v>
      </c>
      <c r="L52" s="65" t="s">
        <v>151</v>
      </c>
      <c r="M52" s="50">
        <v>35000000</v>
      </c>
      <c r="N52" s="65" t="s">
        <v>151</v>
      </c>
      <c r="O52" s="50">
        <v>35000000</v>
      </c>
      <c r="P52" s="65" t="s">
        <v>151</v>
      </c>
      <c r="Q52" s="50">
        <v>35000000</v>
      </c>
      <c r="R52" s="102" t="s">
        <v>152</v>
      </c>
      <c r="S52" s="96">
        <f>I52+K52+M52+O52+Q52</f>
        <v>171500000</v>
      </c>
      <c r="T52" s="97"/>
      <c r="U52" s="98"/>
    </row>
    <row r="53" ht="15" spans="1:21">
      <c r="A53" s="33"/>
      <c r="B53" s="33"/>
      <c r="C53" s="33"/>
      <c r="D53" s="33"/>
      <c r="E53" s="52" t="s">
        <v>168</v>
      </c>
      <c r="F53" s="33" t="s">
        <v>169</v>
      </c>
      <c r="G53" s="53"/>
      <c r="H53" s="66"/>
      <c r="I53" s="53"/>
      <c r="J53" s="66"/>
      <c r="K53" s="53"/>
      <c r="L53" s="66"/>
      <c r="M53" s="53"/>
      <c r="N53" s="66"/>
      <c r="O53" s="53"/>
      <c r="P53" s="66"/>
      <c r="Q53" s="53"/>
      <c r="R53" s="103"/>
      <c r="S53" s="95"/>
      <c r="T53" s="99"/>
      <c r="U53" s="94"/>
    </row>
    <row r="54" ht="15" spans="1:21">
      <c r="A54" s="33"/>
      <c r="B54" s="33"/>
      <c r="C54" s="33"/>
      <c r="D54" s="55"/>
      <c r="E54" s="56"/>
      <c r="F54" s="55"/>
      <c r="G54" s="57"/>
      <c r="H54" s="67"/>
      <c r="I54" s="57"/>
      <c r="J54" s="67"/>
      <c r="K54" s="57"/>
      <c r="L54" s="67"/>
      <c r="M54" s="57"/>
      <c r="N54" s="67"/>
      <c r="O54" s="57"/>
      <c r="P54" s="67"/>
      <c r="Q54" s="57"/>
      <c r="R54" s="104"/>
      <c r="S54" s="95"/>
      <c r="T54" s="100"/>
      <c r="U54" s="101"/>
    </row>
    <row r="55" ht="15" spans="1:21">
      <c r="A55" s="33"/>
      <c r="B55" s="33"/>
      <c r="C55" s="33"/>
      <c r="D55" s="29" t="s">
        <v>170</v>
      </c>
      <c r="E55" s="49" t="s">
        <v>171</v>
      </c>
      <c r="F55" s="29" t="s">
        <v>172</v>
      </c>
      <c r="G55" s="50"/>
      <c r="H55" s="65" t="s">
        <v>151</v>
      </c>
      <c r="I55" s="50">
        <v>287000000</v>
      </c>
      <c r="J55" s="65" t="s">
        <v>151</v>
      </c>
      <c r="K55" s="50">
        <v>258300000</v>
      </c>
      <c r="L55" s="65" t="s">
        <v>151</v>
      </c>
      <c r="M55" s="50">
        <v>287500000</v>
      </c>
      <c r="N55" s="65" t="s">
        <v>151</v>
      </c>
      <c r="O55" s="50">
        <v>287500000</v>
      </c>
      <c r="P55" s="65" t="s">
        <v>151</v>
      </c>
      <c r="Q55" s="50">
        <v>287500000</v>
      </c>
      <c r="R55" s="102" t="s">
        <v>152</v>
      </c>
      <c r="S55" s="96">
        <f>I55+K55+M55+O55+Q55</f>
        <v>1407800000</v>
      </c>
      <c r="T55" s="97"/>
      <c r="U55" s="98"/>
    </row>
    <row r="56" ht="15" spans="1:21">
      <c r="A56" s="33"/>
      <c r="B56" s="33"/>
      <c r="C56" s="33"/>
      <c r="D56" s="33"/>
      <c r="E56" s="52" t="s">
        <v>173</v>
      </c>
      <c r="F56" s="33" t="s">
        <v>174</v>
      </c>
      <c r="G56" s="53"/>
      <c r="H56" s="66"/>
      <c r="I56" s="53"/>
      <c r="J56" s="66"/>
      <c r="K56" s="53"/>
      <c r="L56" s="66"/>
      <c r="M56" s="53"/>
      <c r="N56" s="66"/>
      <c r="O56" s="53"/>
      <c r="P56" s="66"/>
      <c r="Q56" s="53"/>
      <c r="R56" s="103"/>
      <c r="S56" s="95"/>
      <c r="T56" s="99"/>
      <c r="U56" s="94"/>
    </row>
    <row r="57" ht="15" spans="1:21">
      <c r="A57" s="33"/>
      <c r="B57" s="33"/>
      <c r="C57" s="33"/>
      <c r="D57" s="55"/>
      <c r="E57" s="56"/>
      <c r="F57" s="55"/>
      <c r="G57" s="57"/>
      <c r="H57" s="67"/>
      <c r="I57" s="57"/>
      <c r="J57" s="67"/>
      <c r="K57" s="57"/>
      <c r="L57" s="67"/>
      <c r="M57" s="57"/>
      <c r="N57" s="67"/>
      <c r="O57" s="57"/>
      <c r="P57" s="67"/>
      <c r="Q57" s="57"/>
      <c r="R57" s="104"/>
      <c r="S57" s="95"/>
      <c r="T57" s="100"/>
      <c r="U57" s="101"/>
    </row>
    <row r="58" ht="15" spans="1:21">
      <c r="A58" s="33"/>
      <c r="B58" s="33"/>
      <c r="C58" s="33"/>
      <c r="D58" s="33" t="s">
        <v>175</v>
      </c>
      <c r="E58" s="49" t="s">
        <v>176</v>
      </c>
      <c r="F58" s="29" t="s">
        <v>177</v>
      </c>
      <c r="G58" s="50"/>
      <c r="H58" s="65" t="s">
        <v>178</v>
      </c>
      <c r="I58" s="50">
        <v>310000000</v>
      </c>
      <c r="J58" s="78" t="s">
        <v>179</v>
      </c>
      <c r="K58" s="50">
        <v>310000000</v>
      </c>
      <c r="L58" s="78" t="s">
        <v>179</v>
      </c>
      <c r="M58" s="50">
        <v>390000000</v>
      </c>
      <c r="N58" s="78" t="s">
        <v>179</v>
      </c>
      <c r="O58" s="50">
        <v>390000000</v>
      </c>
      <c r="P58" s="78" t="s">
        <v>179</v>
      </c>
      <c r="Q58" s="50">
        <v>390000000</v>
      </c>
      <c r="R58" s="78" t="s">
        <v>179</v>
      </c>
      <c r="S58" s="96">
        <f>I58+K58+M58+O58+Q58</f>
        <v>1790000000</v>
      </c>
      <c r="T58" s="99"/>
      <c r="U58" s="94"/>
    </row>
    <row r="59" ht="15" spans="1:21">
      <c r="A59" s="33"/>
      <c r="B59" s="33"/>
      <c r="C59" s="33"/>
      <c r="D59" s="33"/>
      <c r="E59" s="52" t="s">
        <v>180</v>
      </c>
      <c r="F59" s="33" t="s">
        <v>181</v>
      </c>
      <c r="G59" s="53"/>
      <c r="H59" s="66"/>
      <c r="I59" s="53"/>
      <c r="J59" s="54" t="s">
        <v>182</v>
      </c>
      <c r="K59" s="53"/>
      <c r="L59" s="54" t="s">
        <v>182</v>
      </c>
      <c r="M59" s="53"/>
      <c r="N59" s="54" t="s">
        <v>182</v>
      </c>
      <c r="O59" s="53"/>
      <c r="P59" s="54" t="s">
        <v>182</v>
      </c>
      <c r="Q59" s="53"/>
      <c r="R59" s="54" t="s">
        <v>182</v>
      </c>
      <c r="S59" s="95"/>
      <c r="T59" s="99"/>
      <c r="U59" s="94"/>
    </row>
    <row r="60" ht="15" spans="1:21">
      <c r="A60" s="33"/>
      <c r="B60" s="33"/>
      <c r="C60" s="33"/>
      <c r="D60" s="33"/>
      <c r="E60" s="52" t="s">
        <v>183</v>
      </c>
      <c r="F60" s="33"/>
      <c r="G60" s="53"/>
      <c r="H60" s="66"/>
      <c r="I60" s="53"/>
      <c r="J60" s="54" t="s">
        <v>184</v>
      </c>
      <c r="K60" s="53"/>
      <c r="L60" s="54" t="s">
        <v>184</v>
      </c>
      <c r="M60" s="53"/>
      <c r="N60" s="54" t="s">
        <v>184</v>
      </c>
      <c r="O60" s="53"/>
      <c r="P60" s="54" t="s">
        <v>184</v>
      </c>
      <c r="Q60" s="53"/>
      <c r="R60" s="54" t="s">
        <v>184</v>
      </c>
      <c r="S60" s="95"/>
      <c r="T60" s="66"/>
      <c r="U60" s="94"/>
    </row>
    <row r="61" ht="15" spans="1:21">
      <c r="A61" s="29"/>
      <c r="B61" s="29"/>
      <c r="C61" s="29"/>
      <c r="D61" s="49"/>
      <c r="E61" s="49"/>
      <c r="F61" s="29"/>
      <c r="G61" s="50"/>
      <c r="H61" s="65"/>
      <c r="I61" s="50"/>
      <c r="J61" s="78"/>
      <c r="K61" s="50"/>
      <c r="L61" s="78"/>
      <c r="M61" s="50"/>
      <c r="N61" s="78"/>
      <c r="O61" s="79"/>
      <c r="P61" s="78"/>
      <c r="Q61" s="79"/>
      <c r="R61" s="78"/>
      <c r="S61" s="105"/>
      <c r="T61" s="65"/>
      <c r="U61" s="98"/>
    </row>
    <row r="62" ht="15" spans="1:21">
      <c r="A62" s="32" t="s">
        <v>185</v>
      </c>
      <c r="B62" s="33"/>
      <c r="C62" s="33" t="s">
        <v>112</v>
      </c>
      <c r="D62" s="52"/>
      <c r="E62" s="52"/>
      <c r="F62" s="33"/>
      <c r="G62" s="53"/>
      <c r="H62" s="66"/>
      <c r="I62" s="53"/>
      <c r="J62" s="54"/>
      <c r="K62" s="53"/>
      <c r="L62" s="54"/>
      <c r="M62" s="53"/>
      <c r="N62" s="54"/>
      <c r="O62" s="80"/>
      <c r="P62" s="54"/>
      <c r="Q62" s="80"/>
      <c r="R62" s="54"/>
      <c r="S62" s="106"/>
      <c r="T62" s="66"/>
      <c r="U62" s="94"/>
    </row>
    <row r="63" ht="15" spans="1:21">
      <c r="A63" s="32" t="s">
        <v>186</v>
      </c>
      <c r="B63" s="33"/>
      <c r="C63" s="33" t="s">
        <v>187</v>
      </c>
      <c r="D63" s="52"/>
      <c r="E63" s="52"/>
      <c r="F63" s="33"/>
      <c r="G63" s="53"/>
      <c r="H63" s="66"/>
      <c r="I63" s="53"/>
      <c r="J63" s="54"/>
      <c r="K63" s="53"/>
      <c r="L63" s="54"/>
      <c r="M63" s="53"/>
      <c r="N63" s="54"/>
      <c r="O63" s="80"/>
      <c r="P63" s="54"/>
      <c r="Q63" s="80"/>
      <c r="R63" s="54"/>
      <c r="S63" s="106"/>
      <c r="T63" s="66"/>
      <c r="U63" s="94"/>
    </row>
    <row r="64" ht="15" spans="1:21">
      <c r="A64" s="32" t="s">
        <v>188</v>
      </c>
      <c r="B64" s="33"/>
      <c r="C64" s="33" t="s">
        <v>189</v>
      </c>
      <c r="D64" s="52"/>
      <c r="E64" s="52"/>
      <c r="F64" s="33"/>
      <c r="G64" s="53"/>
      <c r="H64" s="66"/>
      <c r="I64" s="53"/>
      <c r="J64" s="54"/>
      <c r="K64" s="53"/>
      <c r="L64" s="54"/>
      <c r="M64" s="53"/>
      <c r="N64" s="54"/>
      <c r="O64" s="80"/>
      <c r="P64" s="54"/>
      <c r="Q64" s="80"/>
      <c r="R64" s="54"/>
      <c r="S64" s="106"/>
      <c r="T64" s="66"/>
      <c r="U64" s="94"/>
    </row>
    <row r="65" ht="15" spans="1:21">
      <c r="A65" s="32" t="s">
        <v>190</v>
      </c>
      <c r="B65" s="33"/>
      <c r="C65" s="33" t="s">
        <v>191</v>
      </c>
      <c r="D65" s="52"/>
      <c r="E65" s="52"/>
      <c r="F65" s="33"/>
      <c r="G65" s="53"/>
      <c r="H65" s="66"/>
      <c r="I65" s="53"/>
      <c r="J65" s="54"/>
      <c r="K65" s="53"/>
      <c r="L65" s="54"/>
      <c r="M65" s="53"/>
      <c r="N65" s="54"/>
      <c r="O65" s="80"/>
      <c r="P65" s="54"/>
      <c r="Q65" s="80"/>
      <c r="R65" s="54"/>
      <c r="S65" s="106"/>
      <c r="T65" s="66"/>
      <c r="U65" s="94"/>
    </row>
    <row r="66" ht="15" spans="1:21">
      <c r="A66" s="107" t="s">
        <v>191</v>
      </c>
      <c r="B66" s="55"/>
      <c r="C66" s="55"/>
      <c r="D66" s="56"/>
      <c r="E66" s="56"/>
      <c r="F66" s="55"/>
      <c r="G66" s="57"/>
      <c r="H66" s="67"/>
      <c r="I66" s="57"/>
      <c r="J66" s="58"/>
      <c r="K66" s="57"/>
      <c r="L66" s="58"/>
      <c r="M66" s="57"/>
      <c r="N66" s="58"/>
      <c r="O66" s="130"/>
      <c r="P66" s="58"/>
      <c r="Q66" s="130"/>
      <c r="R66" s="58"/>
      <c r="S66" s="141"/>
      <c r="T66" s="67"/>
      <c r="U66" s="101"/>
    </row>
    <row r="67" ht="15" spans="1:21">
      <c r="A67" s="32"/>
      <c r="B67" s="33" t="s">
        <v>192</v>
      </c>
      <c r="C67" s="33"/>
      <c r="D67" s="52"/>
      <c r="E67" s="52"/>
      <c r="F67" s="38" t="s">
        <v>193</v>
      </c>
      <c r="G67" s="53"/>
      <c r="H67" s="39">
        <v>0.9</v>
      </c>
      <c r="I67" s="53"/>
      <c r="J67" s="39">
        <v>0.9</v>
      </c>
      <c r="K67" s="53"/>
      <c r="L67" s="39">
        <v>0.9</v>
      </c>
      <c r="M67" s="53"/>
      <c r="N67" s="39">
        <v>0.9</v>
      </c>
      <c r="O67" s="80"/>
      <c r="P67" s="39">
        <v>0.9</v>
      </c>
      <c r="Q67" s="80"/>
      <c r="R67" s="39">
        <v>0.9</v>
      </c>
      <c r="S67" s="106"/>
      <c r="T67" s="66"/>
      <c r="U67" s="94"/>
    </row>
    <row r="68" ht="15" spans="1:21">
      <c r="A68" s="32"/>
      <c r="B68" s="33" t="s">
        <v>188</v>
      </c>
      <c r="C68" s="33"/>
      <c r="D68" s="52"/>
      <c r="E68" s="52"/>
      <c r="F68" s="38" t="s">
        <v>194</v>
      </c>
      <c r="G68" s="53"/>
      <c r="H68" s="66"/>
      <c r="I68" s="53"/>
      <c r="J68" s="54"/>
      <c r="K68" s="53"/>
      <c r="L68" s="54"/>
      <c r="M68" s="53"/>
      <c r="N68" s="54"/>
      <c r="O68" s="80"/>
      <c r="P68" s="54"/>
      <c r="Q68" s="80"/>
      <c r="R68" s="54"/>
      <c r="S68" s="106"/>
      <c r="T68" s="66"/>
      <c r="U68" s="94"/>
    </row>
    <row r="69" ht="15" spans="1:21">
      <c r="A69" s="32"/>
      <c r="B69" s="33" t="s">
        <v>190</v>
      </c>
      <c r="C69" s="33"/>
      <c r="D69" s="52"/>
      <c r="E69" s="52"/>
      <c r="F69" s="33"/>
      <c r="G69" s="53"/>
      <c r="H69" s="66"/>
      <c r="I69" s="53"/>
      <c r="J69" s="54"/>
      <c r="K69" s="53"/>
      <c r="L69" s="54"/>
      <c r="M69" s="53"/>
      <c r="N69" s="54"/>
      <c r="O69" s="80"/>
      <c r="P69" s="54"/>
      <c r="Q69" s="80"/>
      <c r="R69" s="54"/>
      <c r="S69" s="106"/>
      <c r="T69" s="66"/>
      <c r="U69" s="94"/>
    </row>
    <row r="70" ht="15" spans="1:21">
      <c r="A70" s="107"/>
      <c r="B70" s="7" t="s">
        <v>191</v>
      </c>
      <c r="C70" s="55"/>
      <c r="D70" s="56"/>
      <c r="E70" s="56"/>
      <c r="F70" s="55"/>
      <c r="G70" s="57"/>
      <c r="H70" s="67"/>
      <c r="I70" s="57"/>
      <c r="J70" s="58"/>
      <c r="K70" s="57"/>
      <c r="L70" s="58"/>
      <c r="M70" s="57"/>
      <c r="N70" s="58"/>
      <c r="O70" s="130"/>
      <c r="P70" s="58"/>
      <c r="Q70" s="130"/>
      <c r="R70" s="58"/>
      <c r="S70" s="141"/>
      <c r="T70" s="67"/>
      <c r="U70" s="101"/>
    </row>
    <row r="71" ht="15" spans="1:21">
      <c r="A71" s="31"/>
      <c r="B71" s="31"/>
      <c r="D71" s="33" t="s">
        <v>195</v>
      </c>
      <c r="E71" s="44" t="s">
        <v>196</v>
      </c>
      <c r="F71" s="31"/>
      <c r="G71" s="31"/>
      <c r="H71" s="3"/>
      <c r="I71" s="74">
        <f>SUM(I74:I113)</f>
        <v>60500000</v>
      </c>
      <c r="J71" s="3"/>
      <c r="K71" s="74">
        <f>SUM(K74:K113)</f>
        <v>135000000</v>
      </c>
      <c r="L71" s="3"/>
      <c r="M71" s="74">
        <f>SUM(M74:M113)</f>
        <v>194000000</v>
      </c>
      <c r="N71" s="3"/>
      <c r="O71" s="74">
        <f>SUM(O74:O113)</f>
        <v>344000000</v>
      </c>
      <c r="P71" s="3"/>
      <c r="Q71" s="74">
        <f>SUM(Q74:Q113)</f>
        <v>134000000</v>
      </c>
      <c r="R71" s="3"/>
      <c r="S71" s="74">
        <f>SUM(S74:S113)</f>
        <v>867500000</v>
      </c>
      <c r="T71" s="66"/>
      <c r="U71" s="94"/>
    </row>
    <row r="72" ht="15" spans="1:21">
      <c r="A72" s="108"/>
      <c r="B72" s="108"/>
      <c r="D72" s="33"/>
      <c r="E72" s="44" t="s">
        <v>197</v>
      </c>
      <c r="F72" s="108"/>
      <c r="G72" s="108"/>
      <c r="H72" s="3"/>
      <c r="I72" s="131"/>
      <c r="J72" s="66"/>
      <c r="K72" s="53"/>
      <c r="L72" s="66"/>
      <c r="M72" s="131"/>
      <c r="N72" s="66"/>
      <c r="O72" s="131"/>
      <c r="P72" s="66"/>
      <c r="Q72" s="131"/>
      <c r="R72" s="66"/>
      <c r="S72" s="95"/>
      <c r="T72" s="66"/>
      <c r="U72" s="94"/>
    </row>
    <row r="73" ht="15" spans="1:21">
      <c r="A73" s="108"/>
      <c r="B73" s="108"/>
      <c r="D73" s="33"/>
      <c r="E73" s="44" t="s">
        <v>191</v>
      </c>
      <c r="F73" s="33"/>
      <c r="G73" s="53"/>
      <c r="H73" s="66"/>
      <c r="I73" s="53"/>
      <c r="J73" s="66"/>
      <c r="K73" s="53"/>
      <c r="L73" s="66"/>
      <c r="M73" s="53"/>
      <c r="N73" s="66"/>
      <c r="O73" s="53"/>
      <c r="P73" s="66"/>
      <c r="Q73" s="53"/>
      <c r="R73" s="66"/>
      <c r="S73" s="95"/>
      <c r="T73" s="66"/>
      <c r="U73" s="94"/>
    </row>
    <row r="74" ht="15" spans="1:21">
      <c r="A74" s="108"/>
      <c r="B74" s="108"/>
      <c r="D74" s="33" t="s">
        <v>198</v>
      </c>
      <c r="E74" s="52" t="s">
        <v>199</v>
      </c>
      <c r="F74" s="33" t="s">
        <v>200</v>
      </c>
      <c r="G74" s="53"/>
      <c r="H74" s="400" t="s">
        <v>201</v>
      </c>
      <c r="I74" s="109">
        <v>11500000</v>
      </c>
      <c r="J74" s="54" t="s">
        <v>202</v>
      </c>
      <c r="K74" s="109">
        <v>75000000</v>
      </c>
      <c r="L74" s="54" t="s">
        <v>203</v>
      </c>
      <c r="M74" s="109">
        <v>100000000</v>
      </c>
      <c r="N74" s="54" t="s">
        <v>204</v>
      </c>
      <c r="O74" s="109">
        <v>50000000</v>
      </c>
      <c r="P74" s="66" t="s">
        <v>205</v>
      </c>
      <c r="Q74" s="109">
        <v>40000000</v>
      </c>
      <c r="R74" s="54" t="s">
        <v>206</v>
      </c>
      <c r="S74" s="95">
        <f>I74+K74+M74+O74+Q74</f>
        <v>276500000</v>
      </c>
      <c r="T74" s="66"/>
      <c r="U74" s="94"/>
    </row>
    <row r="75" ht="15" customHeight="1" spans="1:21">
      <c r="A75" s="108"/>
      <c r="B75" s="33"/>
      <c r="C75" s="110"/>
      <c r="D75" s="33"/>
      <c r="E75" s="52" t="s">
        <v>207</v>
      </c>
      <c r="F75" s="33" t="s">
        <v>208</v>
      </c>
      <c r="G75" s="53"/>
      <c r="H75" s="66"/>
      <c r="I75" s="53"/>
      <c r="J75" s="54" t="s">
        <v>209</v>
      </c>
      <c r="K75" s="53"/>
      <c r="L75" s="54" t="s">
        <v>210</v>
      </c>
      <c r="M75" s="53"/>
      <c r="N75" s="54" t="s">
        <v>211</v>
      </c>
      <c r="O75" s="53"/>
      <c r="P75" s="66"/>
      <c r="Q75" s="53"/>
      <c r="R75" s="132" t="s">
        <v>212</v>
      </c>
      <c r="S75" s="95"/>
      <c r="T75" s="66"/>
      <c r="U75" s="94"/>
    </row>
    <row r="76" ht="60" spans="1:21">
      <c r="A76" s="33"/>
      <c r="B76" s="33"/>
      <c r="C76" s="33"/>
      <c r="D76" s="33"/>
      <c r="E76" s="111"/>
      <c r="F76" s="112"/>
      <c r="G76" s="53"/>
      <c r="H76" s="66"/>
      <c r="I76" s="53"/>
      <c r="J76" s="132" t="s">
        <v>213</v>
      </c>
      <c r="K76" s="53"/>
      <c r="L76" s="35" t="s">
        <v>214</v>
      </c>
      <c r="M76" s="75"/>
      <c r="N76" s="35" t="s">
        <v>215</v>
      </c>
      <c r="O76" s="53"/>
      <c r="P76" s="66"/>
      <c r="Q76" s="53"/>
      <c r="R76" s="132"/>
      <c r="S76" s="95"/>
      <c r="T76" s="66"/>
      <c r="U76" s="94"/>
    </row>
    <row r="77" ht="15" spans="1:21">
      <c r="A77" s="33"/>
      <c r="B77" s="33"/>
      <c r="C77" s="33"/>
      <c r="D77" s="33"/>
      <c r="E77" s="111"/>
      <c r="F77" s="112"/>
      <c r="G77" s="53"/>
      <c r="H77" s="66"/>
      <c r="I77" s="53"/>
      <c r="J77" s="54" t="s">
        <v>201</v>
      </c>
      <c r="K77" s="53"/>
      <c r="L77" s="54"/>
      <c r="M77" s="53"/>
      <c r="N77" s="66"/>
      <c r="O77" s="53"/>
      <c r="P77" s="66"/>
      <c r="Q77" s="53"/>
      <c r="R77" s="132"/>
      <c r="S77" s="95"/>
      <c r="T77" s="66"/>
      <c r="U77" s="94"/>
    </row>
    <row r="78" ht="15" spans="1:21">
      <c r="A78" s="33"/>
      <c r="B78" s="33"/>
      <c r="C78" s="33"/>
      <c r="D78" s="33" t="s">
        <v>216</v>
      </c>
      <c r="E78" s="113" t="s">
        <v>217</v>
      </c>
      <c r="F78" s="33" t="s">
        <v>218</v>
      </c>
      <c r="G78" s="53"/>
      <c r="H78" s="66"/>
      <c r="I78" s="53"/>
      <c r="J78" s="54" t="s">
        <v>219</v>
      </c>
      <c r="K78" s="53">
        <v>0</v>
      </c>
      <c r="L78" s="66"/>
      <c r="M78" s="53">
        <v>0</v>
      </c>
      <c r="N78" s="66"/>
      <c r="O78" s="53">
        <v>0</v>
      </c>
      <c r="P78" s="66"/>
      <c r="Q78" s="53">
        <v>0</v>
      </c>
      <c r="R78" s="54" t="s">
        <v>219</v>
      </c>
      <c r="S78" s="95">
        <f>I78+K78+M78+O78+Q78</f>
        <v>0</v>
      </c>
      <c r="T78" s="66"/>
      <c r="U78" s="94"/>
    </row>
    <row r="79" ht="15" spans="1:21">
      <c r="A79" s="33"/>
      <c r="B79" s="33"/>
      <c r="C79" s="33"/>
      <c r="D79" s="33"/>
      <c r="E79" s="52" t="s">
        <v>220</v>
      </c>
      <c r="F79" s="33"/>
      <c r="G79" s="53"/>
      <c r="H79" s="66"/>
      <c r="I79" s="53"/>
      <c r="J79" s="54" t="s">
        <v>220</v>
      </c>
      <c r="K79" s="53"/>
      <c r="L79" s="66"/>
      <c r="M79" s="53"/>
      <c r="N79" s="66"/>
      <c r="O79" s="53"/>
      <c r="P79" s="66"/>
      <c r="Q79" s="53"/>
      <c r="R79" s="54" t="s">
        <v>220</v>
      </c>
      <c r="S79" s="95"/>
      <c r="T79" s="66"/>
      <c r="U79" s="94"/>
    </row>
    <row r="80" ht="15" spans="1:21">
      <c r="A80" s="66"/>
      <c r="B80" s="33"/>
      <c r="C80" s="33"/>
      <c r="D80" s="33"/>
      <c r="E80" s="52"/>
      <c r="F80" s="33"/>
      <c r="G80" s="53"/>
      <c r="H80" s="66"/>
      <c r="I80" s="53"/>
      <c r="J80" s="66"/>
      <c r="K80" s="53"/>
      <c r="L80" s="66"/>
      <c r="M80" s="53"/>
      <c r="N80" s="66"/>
      <c r="O80" s="53"/>
      <c r="P80" s="66"/>
      <c r="Q80" s="53"/>
      <c r="R80" s="103"/>
      <c r="S80" s="95"/>
      <c r="T80" s="66"/>
      <c r="U80" s="94"/>
    </row>
    <row r="81" ht="15" spans="1:22">
      <c r="A81" s="33"/>
      <c r="B81" s="33"/>
      <c r="C81" s="33"/>
      <c r="D81" s="33" t="s">
        <v>221</v>
      </c>
      <c r="E81" s="52" t="s">
        <v>222</v>
      </c>
      <c r="F81" s="33" t="s">
        <v>223</v>
      </c>
      <c r="G81" s="53"/>
      <c r="H81" s="66"/>
      <c r="I81" s="53"/>
      <c r="J81" s="66" t="s">
        <v>224</v>
      </c>
      <c r="K81" s="53">
        <v>0</v>
      </c>
      <c r="L81" s="66" t="s">
        <v>225</v>
      </c>
      <c r="M81" s="53">
        <v>0</v>
      </c>
      <c r="N81" s="66"/>
      <c r="O81" s="53"/>
      <c r="P81" s="66"/>
      <c r="Q81" s="53"/>
      <c r="R81" s="103"/>
      <c r="S81" s="95">
        <f>I81+K81+M81+O81+Q81</f>
        <v>0</v>
      </c>
      <c r="T81" s="66"/>
      <c r="U81" s="94"/>
      <c r="V81" s="1"/>
    </row>
    <row r="82" ht="15" spans="1:22">
      <c r="A82" s="33"/>
      <c r="B82" s="33"/>
      <c r="C82" s="33"/>
      <c r="D82" s="33"/>
      <c r="E82" s="52" t="s">
        <v>226</v>
      </c>
      <c r="F82" s="33" t="s">
        <v>208</v>
      </c>
      <c r="G82" s="53"/>
      <c r="H82" s="66"/>
      <c r="I82" s="53"/>
      <c r="J82" s="66"/>
      <c r="K82" s="53"/>
      <c r="L82" s="66"/>
      <c r="M82" s="53"/>
      <c r="N82" s="66"/>
      <c r="O82" s="53"/>
      <c r="P82" s="66"/>
      <c r="Q82" s="53"/>
      <c r="R82" s="103"/>
      <c r="S82" s="95"/>
      <c r="T82" s="67"/>
      <c r="U82" s="101"/>
      <c r="V82" s="1"/>
    </row>
    <row r="83" ht="15" customHeight="1" spans="1:21">
      <c r="A83" s="32"/>
      <c r="B83" s="114"/>
      <c r="C83" s="33"/>
      <c r="D83" s="115" t="s">
        <v>227</v>
      </c>
      <c r="E83" s="49" t="s">
        <v>228</v>
      </c>
      <c r="F83" s="29" t="s">
        <v>229</v>
      </c>
      <c r="G83" s="50"/>
      <c r="H83" s="59" t="s">
        <v>230</v>
      </c>
      <c r="I83" s="50">
        <v>5000000</v>
      </c>
      <c r="J83" s="59" t="s">
        <v>231</v>
      </c>
      <c r="K83" s="50">
        <v>20000000</v>
      </c>
      <c r="L83" s="59" t="s">
        <v>230</v>
      </c>
      <c r="M83" s="50">
        <v>50000000</v>
      </c>
      <c r="N83" s="59" t="s">
        <v>230</v>
      </c>
      <c r="O83" s="50">
        <v>50000000</v>
      </c>
      <c r="P83" s="59" t="s">
        <v>230</v>
      </c>
      <c r="Q83" s="50">
        <v>50000000</v>
      </c>
      <c r="R83" s="142" t="s">
        <v>230</v>
      </c>
      <c r="S83" s="96">
        <f>I83+K83+M83+O83+Q83</f>
        <v>175000000</v>
      </c>
      <c r="T83" s="97"/>
      <c r="U83" s="98"/>
    </row>
    <row r="84" ht="15" spans="1:21">
      <c r="A84" s="32"/>
      <c r="B84" s="114"/>
      <c r="C84" s="33"/>
      <c r="D84" s="110"/>
      <c r="E84" s="52" t="s">
        <v>207</v>
      </c>
      <c r="F84" s="33"/>
      <c r="G84" s="53"/>
      <c r="H84" s="35"/>
      <c r="I84" s="53"/>
      <c r="J84" s="35"/>
      <c r="K84" s="53"/>
      <c r="L84" s="35"/>
      <c r="M84" s="53"/>
      <c r="N84" s="35"/>
      <c r="O84" s="53"/>
      <c r="P84" s="35"/>
      <c r="Q84" s="53"/>
      <c r="R84" s="143"/>
      <c r="S84" s="95"/>
      <c r="T84" s="99"/>
      <c r="U84" s="94"/>
    </row>
    <row r="85" ht="15" spans="1:21">
      <c r="A85" s="33"/>
      <c r="B85" s="114"/>
      <c r="C85" s="33"/>
      <c r="D85" s="110"/>
      <c r="E85" s="52"/>
      <c r="F85" s="33"/>
      <c r="G85" s="53"/>
      <c r="H85" s="35"/>
      <c r="I85" s="53"/>
      <c r="J85" s="35"/>
      <c r="K85" s="53"/>
      <c r="L85" s="35"/>
      <c r="M85" s="53"/>
      <c r="N85" s="35"/>
      <c r="O85" s="53"/>
      <c r="P85" s="35"/>
      <c r="Q85" s="53"/>
      <c r="R85" s="143"/>
      <c r="S85" s="95"/>
      <c r="T85" s="99"/>
      <c r="U85" s="94"/>
    </row>
    <row r="86" ht="15" spans="1:21">
      <c r="A86" s="33"/>
      <c r="B86" s="114"/>
      <c r="C86" s="33"/>
      <c r="D86" s="110"/>
      <c r="E86" s="52"/>
      <c r="F86" s="33"/>
      <c r="G86" s="53"/>
      <c r="H86" s="35"/>
      <c r="I86" s="53"/>
      <c r="J86" s="35"/>
      <c r="K86" s="53"/>
      <c r="L86" s="35"/>
      <c r="M86" s="53"/>
      <c r="N86" s="35"/>
      <c r="O86" s="53"/>
      <c r="P86" s="35"/>
      <c r="Q86" s="53"/>
      <c r="R86" s="143"/>
      <c r="S86" s="95"/>
      <c r="T86" s="99"/>
      <c r="U86" s="94"/>
    </row>
    <row r="87" ht="15" spans="1:21">
      <c r="A87" s="33"/>
      <c r="B87" s="114"/>
      <c r="C87" s="33"/>
      <c r="D87" s="110"/>
      <c r="E87" s="52"/>
      <c r="F87" s="33"/>
      <c r="G87" s="53"/>
      <c r="H87" s="35"/>
      <c r="I87" s="53"/>
      <c r="J87" s="35"/>
      <c r="K87" s="53"/>
      <c r="L87" s="35"/>
      <c r="M87" s="53"/>
      <c r="N87" s="35"/>
      <c r="O87" s="53"/>
      <c r="P87" s="35"/>
      <c r="Q87" s="53"/>
      <c r="R87" s="143"/>
      <c r="S87" s="95"/>
      <c r="T87" s="99"/>
      <c r="U87" s="94"/>
    </row>
    <row r="88" ht="15" spans="1:21">
      <c r="A88" s="33"/>
      <c r="B88" s="114"/>
      <c r="C88" s="33"/>
      <c r="D88" s="114"/>
      <c r="E88" s="33"/>
      <c r="F88" s="33"/>
      <c r="G88" s="53"/>
      <c r="H88" s="47"/>
      <c r="I88" s="53"/>
      <c r="J88" s="47"/>
      <c r="K88" s="53"/>
      <c r="L88" s="47"/>
      <c r="M88" s="53"/>
      <c r="N88" s="47"/>
      <c r="O88" s="53"/>
      <c r="P88" s="47"/>
      <c r="Q88" s="53"/>
      <c r="R88" s="46"/>
      <c r="S88" s="95"/>
      <c r="T88" s="99"/>
      <c r="U88" s="94"/>
    </row>
    <row r="89" ht="15" spans="1:21">
      <c r="A89" s="33"/>
      <c r="B89" s="114"/>
      <c r="C89" s="33"/>
      <c r="D89" s="114" t="s">
        <v>232</v>
      </c>
      <c r="E89" s="401" t="s">
        <v>233</v>
      </c>
      <c r="F89" s="33" t="s">
        <v>234</v>
      </c>
      <c r="G89" s="53"/>
      <c r="H89" s="47"/>
      <c r="I89" s="53"/>
      <c r="J89" s="133"/>
      <c r="K89" s="53"/>
      <c r="L89" s="47"/>
      <c r="M89" s="53"/>
      <c r="N89" s="133" t="s">
        <v>224</v>
      </c>
      <c r="O89" s="53">
        <v>200000000</v>
      </c>
      <c r="P89" s="47"/>
      <c r="Q89" s="53"/>
      <c r="R89" s="47" t="s">
        <v>224</v>
      </c>
      <c r="S89" s="95">
        <f>I89+K89+M89+O89+Q89</f>
        <v>200000000</v>
      </c>
      <c r="T89" s="99"/>
      <c r="U89" s="94"/>
    </row>
    <row r="90" ht="15" spans="1:21">
      <c r="A90" s="33"/>
      <c r="B90" s="114"/>
      <c r="C90" s="33"/>
      <c r="D90" s="52"/>
      <c r="E90" s="401" t="s">
        <v>153</v>
      </c>
      <c r="F90" s="33"/>
      <c r="G90" s="53"/>
      <c r="H90" s="47"/>
      <c r="I90" s="53"/>
      <c r="J90" s="47"/>
      <c r="K90" s="53"/>
      <c r="L90" s="47"/>
      <c r="M90" s="53"/>
      <c r="N90" s="47"/>
      <c r="O90" s="53"/>
      <c r="P90" s="47"/>
      <c r="Q90" s="53"/>
      <c r="R90" s="46"/>
      <c r="S90" s="95"/>
      <c r="T90" s="99"/>
      <c r="U90" s="94"/>
    </row>
    <row r="91" ht="15" spans="1:21">
      <c r="A91" s="33"/>
      <c r="B91" s="114"/>
      <c r="C91" s="33"/>
      <c r="D91" s="52"/>
      <c r="E91" s="116"/>
      <c r="F91" s="33"/>
      <c r="G91" s="53"/>
      <c r="H91" s="47"/>
      <c r="I91" s="53"/>
      <c r="J91" s="47"/>
      <c r="K91" s="53"/>
      <c r="L91" s="47"/>
      <c r="M91" s="53"/>
      <c r="N91" s="47"/>
      <c r="O91" s="53"/>
      <c r="P91" s="47"/>
      <c r="Q91" s="53"/>
      <c r="R91" s="46"/>
      <c r="S91" s="95"/>
      <c r="T91" s="99"/>
      <c r="U91" s="94"/>
    </row>
    <row r="92" ht="15" customHeight="1" spans="1:21">
      <c r="A92" s="33"/>
      <c r="B92" s="114"/>
      <c r="C92" s="33"/>
      <c r="D92" s="52" t="s">
        <v>235</v>
      </c>
      <c r="E92" s="32" t="s">
        <v>228</v>
      </c>
      <c r="F92" s="33" t="s">
        <v>236</v>
      </c>
      <c r="G92" s="53"/>
      <c r="H92" s="35" t="s">
        <v>237</v>
      </c>
      <c r="I92" s="53">
        <v>40000000</v>
      </c>
      <c r="J92" s="35" t="s">
        <v>237</v>
      </c>
      <c r="K92" s="53">
        <v>36000000</v>
      </c>
      <c r="L92" s="35" t="s">
        <v>237</v>
      </c>
      <c r="M92" s="53">
        <v>40000000</v>
      </c>
      <c r="N92" s="35" t="s">
        <v>238</v>
      </c>
      <c r="O92" s="53">
        <v>40000000</v>
      </c>
      <c r="P92" s="35" t="s">
        <v>237</v>
      </c>
      <c r="Q92" s="53">
        <v>40000000</v>
      </c>
      <c r="R92" s="143" t="s">
        <v>237</v>
      </c>
      <c r="S92" s="95">
        <f>I92+K92+M92+O92+Q92</f>
        <v>196000000</v>
      </c>
      <c r="T92" s="99"/>
      <c r="U92" s="94"/>
    </row>
    <row r="93" ht="194.25" customHeight="1" spans="1:21">
      <c r="A93" s="33"/>
      <c r="B93" s="114"/>
      <c r="C93" s="33"/>
      <c r="D93" s="110"/>
      <c r="E93" s="117" t="s">
        <v>239</v>
      </c>
      <c r="F93" s="43" t="s">
        <v>240</v>
      </c>
      <c r="G93" s="53"/>
      <c r="H93" s="35"/>
      <c r="I93" s="53"/>
      <c r="J93" s="35"/>
      <c r="K93" s="53"/>
      <c r="L93" s="35"/>
      <c r="M93" s="53"/>
      <c r="N93" s="35"/>
      <c r="O93" s="53"/>
      <c r="P93" s="35"/>
      <c r="Q93" s="53"/>
      <c r="R93" s="143"/>
      <c r="S93" s="95"/>
      <c r="T93" s="99"/>
      <c r="U93" s="94"/>
    </row>
    <row r="94" ht="15" customHeight="1" spans="1:21">
      <c r="A94" s="33"/>
      <c r="B94" s="114"/>
      <c r="C94" s="33"/>
      <c r="D94" s="110" t="s">
        <v>241</v>
      </c>
      <c r="E94" s="113" t="s">
        <v>228</v>
      </c>
      <c r="F94" s="33" t="s">
        <v>200</v>
      </c>
      <c r="G94" s="53"/>
      <c r="H94" s="35" t="s">
        <v>242</v>
      </c>
      <c r="I94" s="53">
        <v>4000000</v>
      </c>
      <c r="J94" s="35" t="s">
        <v>242</v>
      </c>
      <c r="K94" s="53">
        <v>4000000</v>
      </c>
      <c r="L94" s="35" t="s">
        <v>242</v>
      </c>
      <c r="M94" s="53">
        <v>4000000</v>
      </c>
      <c r="N94" s="35" t="s">
        <v>243</v>
      </c>
      <c r="O94" s="53">
        <v>4000000</v>
      </c>
      <c r="P94" s="35" t="s">
        <v>242</v>
      </c>
      <c r="Q94" s="53">
        <v>4000000</v>
      </c>
      <c r="R94" s="35" t="s">
        <v>242</v>
      </c>
      <c r="S94" s="95">
        <f>I94+K94+M94+O94+Q94</f>
        <v>20000000</v>
      </c>
      <c r="T94" s="99"/>
      <c r="U94" s="94"/>
    </row>
    <row r="95" ht="15" spans="1:21">
      <c r="A95" s="33"/>
      <c r="B95" s="114"/>
      <c r="C95" s="33"/>
      <c r="D95" s="110"/>
      <c r="E95" s="113" t="s">
        <v>244</v>
      </c>
      <c r="F95" s="33" t="s">
        <v>240</v>
      </c>
      <c r="G95" s="53"/>
      <c r="H95" s="35"/>
      <c r="I95" s="53"/>
      <c r="J95" s="35"/>
      <c r="K95" s="53"/>
      <c r="L95" s="35"/>
      <c r="M95" s="53"/>
      <c r="N95" s="35"/>
      <c r="O95" s="53"/>
      <c r="P95" s="35"/>
      <c r="Q95" s="53"/>
      <c r="R95" s="35"/>
      <c r="S95" s="95"/>
      <c r="T95" s="99"/>
      <c r="U95" s="94"/>
    </row>
    <row r="96" ht="15" spans="1:21">
      <c r="A96" s="33"/>
      <c r="B96" s="114"/>
      <c r="C96" s="33"/>
      <c r="D96" s="110"/>
      <c r="E96" s="113"/>
      <c r="F96" s="33"/>
      <c r="G96" s="53"/>
      <c r="H96" s="35"/>
      <c r="I96" s="53"/>
      <c r="J96" s="35"/>
      <c r="K96" s="53"/>
      <c r="L96" s="35"/>
      <c r="M96" s="53"/>
      <c r="N96" s="35"/>
      <c r="O96" s="53"/>
      <c r="P96" s="35"/>
      <c r="Q96" s="53"/>
      <c r="R96" s="35"/>
      <c r="S96" s="95"/>
      <c r="T96" s="99"/>
      <c r="U96" s="94"/>
    </row>
    <row r="97" ht="15" spans="1:21">
      <c r="A97" s="33"/>
      <c r="B97" s="114"/>
      <c r="C97" s="33"/>
      <c r="D97" s="110"/>
      <c r="E97" s="52"/>
      <c r="F97" s="33"/>
      <c r="G97" s="53"/>
      <c r="H97" s="35"/>
      <c r="I97" s="53"/>
      <c r="J97" s="35"/>
      <c r="K97" s="53"/>
      <c r="L97" s="35"/>
      <c r="M97" s="53"/>
      <c r="N97" s="35"/>
      <c r="O97" s="53"/>
      <c r="P97" s="35"/>
      <c r="Q97" s="53"/>
      <c r="R97" s="35"/>
      <c r="S97" s="95"/>
      <c r="T97" s="99"/>
      <c r="U97" s="94"/>
    </row>
    <row r="98" ht="15" spans="1:21">
      <c r="A98" s="33"/>
      <c r="B98" s="114"/>
      <c r="C98" s="33"/>
      <c r="D98" s="110"/>
      <c r="E98" s="52"/>
      <c r="F98" s="33"/>
      <c r="G98" s="53"/>
      <c r="H98" s="35"/>
      <c r="I98" s="53"/>
      <c r="J98" s="35"/>
      <c r="K98" s="53"/>
      <c r="L98" s="35"/>
      <c r="M98" s="53"/>
      <c r="N98" s="35"/>
      <c r="O98" s="53"/>
      <c r="P98" s="35"/>
      <c r="Q98" s="53"/>
      <c r="R98" s="35"/>
      <c r="S98" s="95"/>
      <c r="T98" s="99"/>
      <c r="U98" s="94"/>
    </row>
    <row r="99" ht="15" spans="1:21">
      <c r="A99" s="33"/>
      <c r="B99" s="114"/>
      <c r="C99" s="33"/>
      <c r="D99" s="110"/>
      <c r="E99" s="52"/>
      <c r="F99" s="33"/>
      <c r="G99" s="53"/>
      <c r="H99" s="35"/>
      <c r="I99" s="53"/>
      <c r="J99" s="35"/>
      <c r="K99" s="53"/>
      <c r="L99" s="35"/>
      <c r="M99" s="53"/>
      <c r="N99" s="35"/>
      <c r="O99" s="53"/>
      <c r="P99" s="35"/>
      <c r="Q99" s="53"/>
      <c r="R99" s="35"/>
      <c r="S99" s="95"/>
      <c r="T99" s="99"/>
      <c r="U99" s="94"/>
    </row>
    <row r="100" ht="15" spans="1:21">
      <c r="A100" s="33"/>
      <c r="B100" s="114"/>
      <c r="C100" s="33"/>
      <c r="D100" s="110"/>
      <c r="E100" s="52"/>
      <c r="F100" s="33"/>
      <c r="G100" s="53"/>
      <c r="H100" s="35"/>
      <c r="I100" s="53"/>
      <c r="J100" s="35"/>
      <c r="K100" s="53"/>
      <c r="L100" s="35"/>
      <c r="M100" s="53"/>
      <c r="N100" s="35"/>
      <c r="O100" s="53"/>
      <c r="P100" s="35"/>
      <c r="Q100" s="53"/>
      <c r="R100" s="35"/>
      <c r="S100" s="95"/>
      <c r="T100" s="99"/>
      <c r="U100" s="94"/>
    </row>
    <row r="101" ht="15" spans="1:21">
      <c r="A101" s="33"/>
      <c r="B101" s="114"/>
      <c r="C101" s="33"/>
      <c r="D101" s="110"/>
      <c r="E101" s="52"/>
      <c r="F101" s="33"/>
      <c r="G101" s="53"/>
      <c r="H101" s="35"/>
      <c r="I101" s="53"/>
      <c r="J101" s="35"/>
      <c r="K101" s="53"/>
      <c r="L101" s="35"/>
      <c r="M101" s="53"/>
      <c r="N101" s="35"/>
      <c r="O101" s="53"/>
      <c r="P101" s="35"/>
      <c r="Q101" s="53"/>
      <c r="R101" s="35"/>
      <c r="S101" s="95"/>
      <c r="T101" s="99"/>
      <c r="U101" s="94"/>
    </row>
    <row r="102" ht="15" spans="1:21">
      <c r="A102" s="33"/>
      <c r="B102" s="114"/>
      <c r="C102" s="33"/>
      <c r="D102" s="110"/>
      <c r="E102" s="52"/>
      <c r="F102" s="33"/>
      <c r="G102" s="53"/>
      <c r="H102" s="35"/>
      <c r="I102" s="53"/>
      <c r="J102" s="35"/>
      <c r="K102" s="53"/>
      <c r="L102" s="35"/>
      <c r="M102" s="53"/>
      <c r="N102" s="35"/>
      <c r="O102" s="53"/>
      <c r="P102" s="35"/>
      <c r="Q102" s="53"/>
      <c r="R102" s="35"/>
      <c r="S102" s="95"/>
      <c r="T102" s="99"/>
      <c r="U102" s="94"/>
    </row>
    <row r="103" ht="15" spans="1:21">
      <c r="A103" s="33"/>
      <c r="B103" s="114"/>
      <c r="C103" s="33"/>
      <c r="D103" s="110"/>
      <c r="E103" s="52"/>
      <c r="F103" s="33"/>
      <c r="G103" s="53"/>
      <c r="H103" s="35"/>
      <c r="I103" s="53"/>
      <c r="J103" s="35"/>
      <c r="K103" s="53"/>
      <c r="L103" s="35"/>
      <c r="M103" s="53"/>
      <c r="N103" s="35"/>
      <c r="O103" s="53"/>
      <c r="P103" s="35"/>
      <c r="Q103" s="53"/>
      <c r="R103" s="35"/>
      <c r="S103" s="95"/>
      <c r="T103" s="99"/>
      <c r="U103" s="94"/>
    </row>
    <row r="104" ht="15" spans="1:21">
      <c r="A104" s="33"/>
      <c r="B104" s="114"/>
      <c r="C104" s="33"/>
      <c r="D104" s="110"/>
      <c r="E104" s="52"/>
      <c r="F104" s="33"/>
      <c r="G104" s="53"/>
      <c r="H104" s="35"/>
      <c r="I104" s="53"/>
      <c r="J104" s="35"/>
      <c r="K104" s="53"/>
      <c r="L104" s="35"/>
      <c r="M104" s="53"/>
      <c r="N104" s="35"/>
      <c r="O104" s="53"/>
      <c r="P104" s="35"/>
      <c r="Q104" s="53"/>
      <c r="R104" s="43"/>
      <c r="S104" s="95"/>
      <c r="T104" s="99"/>
      <c r="U104" s="94"/>
    </row>
    <row r="105" ht="15" spans="1:21">
      <c r="A105" s="33"/>
      <c r="B105" s="114"/>
      <c r="C105" s="33"/>
      <c r="D105" s="110"/>
      <c r="E105" s="52"/>
      <c r="F105" s="33"/>
      <c r="G105" s="53"/>
      <c r="H105" s="35"/>
      <c r="I105" s="53"/>
      <c r="J105" s="43"/>
      <c r="K105" s="53"/>
      <c r="L105" s="43"/>
      <c r="M105" s="53"/>
      <c r="N105" s="43"/>
      <c r="O105" s="53"/>
      <c r="P105" s="43"/>
      <c r="Q105" s="53"/>
      <c r="R105" s="43"/>
      <c r="S105" s="95"/>
      <c r="T105" s="99"/>
      <c r="U105" s="94"/>
    </row>
    <row r="106" ht="15" spans="1:21">
      <c r="A106" s="28" t="s">
        <v>107</v>
      </c>
      <c r="B106" s="118"/>
      <c r="C106" s="29" t="s">
        <v>192</v>
      </c>
      <c r="D106" s="115"/>
      <c r="E106" s="49"/>
      <c r="F106" s="29"/>
      <c r="G106" s="50"/>
      <c r="H106" s="119"/>
      <c r="I106" s="50"/>
      <c r="J106" s="119"/>
      <c r="K106" s="50"/>
      <c r="L106" s="119"/>
      <c r="M106" s="50"/>
      <c r="N106" s="119"/>
      <c r="O106" s="50"/>
      <c r="P106" s="119"/>
      <c r="Q106" s="50"/>
      <c r="R106" s="119"/>
      <c r="S106" s="96"/>
      <c r="T106" s="97"/>
      <c r="U106" s="98"/>
    </row>
    <row r="107" ht="15" spans="1:21">
      <c r="A107" s="32" t="s">
        <v>245</v>
      </c>
      <c r="B107" s="114"/>
      <c r="C107" s="52" t="s">
        <v>246</v>
      </c>
      <c r="D107" s="33"/>
      <c r="E107" s="52"/>
      <c r="F107" s="33"/>
      <c r="G107" s="53"/>
      <c r="H107" s="43"/>
      <c r="I107" s="53"/>
      <c r="J107" s="43"/>
      <c r="K107" s="53"/>
      <c r="L107" s="43"/>
      <c r="M107" s="53"/>
      <c r="N107" s="43"/>
      <c r="O107" s="53"/>
      <c r="P107" s="43"/>
      <c r="Q107" s="53"/>
      <c r="R107" s="43"/>
      <c r="S107" s="95"/>
      <c r="T107" s="99"/>
      <c r="U107" s="94"/>
    </row>
    <row r="108" ht="15" spans="1:21">
      <c r="A108" s="32" t="s">
        <v>247</v>
      </c>
      <c r="B108" s="114"/>
      <c r="C108" s="52" t="s">
        <v>248</v>
      </c>
      <c r="D108" s="33"/>
      <c r="E108" s="52"/>
      <c r="F108" s="33"/>
      <c r="G108" s="53"/>
      <c r="H108" s="43"/>
      <c r="I108" s="53"/>
      <c r="J108" s="43"/>
      <c r="K108" s="53"/>
      <c r="L108" s="43"/>
      <c r="M108" s="53"/>
      <c r="N108" s="43"/>
      <c r="O108" s="53"/>
      <c r="P108" s="43"/>
      <c r="Q108" s="53"/>
      <c r="R108" s="43"/>
      <c r="S108" s="95"/>
      <c r="T108" s="99"/>
      <c r="U108" s="94"/>
    </row>
    <row r="109" ht="15" spans="1:21">
      <c r="A109" s="55"/>
      <c r="B109" s="7"/>
      <c r="C109" s="56" t="s">
        <v>249</v>
      </c>
      <c r="D109" s="55"/>
      <c r="E109" s="56"/>
      <c r="F109" s="55"/>
      <c r="G109" s="57"/>
      <c r="H109" s="40"/>
      <c r="I109" s="57"/>
      <c r="J109" s="40"/>
      <c r="K109" s="57"/>
      <c r="L109" s="40"/>
      <c r="M109" s="57"/>
      <c r="N109" s="40"/>
      <c r="O109" s="57"/>
      <c r="P109" s="40"/>
      <c r="Q109" s="57"/>
      <c r="R109" s="40"/>
      <c r="S109" s="144"/>
      <c r="T109" s="100"/>
      <c r="U109" s="101"/>
    </row>
    <row r="110" ht="15" spans="1:21">
      <c r="A110" s="33"/>
      <c r="B110" s="33" t="s">
        <v>192</v>
      </c>
      <c r="C110" s="52"/>
      <c r="D110" s="29"/>
      <c r="E110" s="52"/>
      <c r="F110" s="38" t="s">
        <v>250</v>
      </c>
      <c r="G110" s="53"/>
      <c r="H110" s="39">
        <v>0.9</v>
      </c>
      <c r="I110" s="53"/>
      <c r="J110" s="39">
        <v>0.9</v>
      </c>
      <c r="K110" s="53"/>
      <c r="L110" s="39">
        <v>0.9</v>
      </c>
      <c r="M110" s="53"/>
      <c r="N110" s="39">
        <v>0.9</v>
      </c>
      <c r="O110" s="53"/>
      <c r="P110" s="43"/>
      <c r="Q110" s="53"/>
      <c r="R110" s="43"/>
      <c r="S110" s="95"/>
      <c r="T110" s="99"/>
      <c r="U110" s="94"/>
    </row>
    <row r="111" ht="15" spans="1:21">
      <c r="A111" s="33"/>
      <c r="B111" s="33" t="s">
        <v>245</v>
      </c>
      <c r="C111" s="52"/>
      <c r="D111" s="33"/>
      <c r="E111" s="52"/>
      <c r="F111" s="38" t="s">
        <v>251</v>
      </c>
      <c r="G111" s="53"/>
      <c r="H111" s="43"/>
      <c r="I111" s="53"/>
      <c r="J111" s="43"/>
      <c r="K111" s="53"/>
      <c r="L111" s="43"/>
      <c r="M111" s="53"/>
      <c r="N111" s="43"/>
      <c r="O111" s="53"/>
      <c r="P111" s="43"/>
      <c r="Q111" s="53"/>
      <c r="R111" s="43"/>
      <c r="S111" s="95"/>
      <c r="T111" s="99"/>
      <c r="U111" s="94"/>
    </row>
    <row r="112" ht="15" spans="1:21">
      <c r="A112" s="33"/>
      <c r="B112" s="33" t="s">
        <v>252</v>
      </c>
      <c r="C112" s="52"/>
      <c r="D112" s="33"/>
      <c r="E112" s="52"/>
      <c r="F112" s="33"/>
      <c r="G112" s="53"/>
      <c r="H112" s="43"/>
      <c r="I112" s="53"/>
      <c r="J112" s="43"/>
      <c r="K112" s="53"/>
      <c r="L112" s="43"/>
      <c r="M112" s="53"/>
      <c r="N112" s="43"/>
      <c r="O112" s="53"/>
      <c r="P112" s="43"/>
      <c r="Q112" s="53"/>
      <c r="R112" s="43"/>
      <c r="S112" s="95"/>
      <c r="T112" s="99"/>
      <c r="U112" s="94"/>
    </row>
    <row r="113" ht="15" spans="1:21">
      <c r="A113" s="55"/>
      <c r="B113" s="55" t="s">
        <v>253</v>
      </c>
      <c r="C113" s="55"/>
      <c r="D113" s="120"/>
      <c r="E113" s="56"/>
      <c r="F113" s="55"/>
      <c r="G113" s="57"/>
      <c r="H113" s="40"/>
      <c r="I113" s="57"/>
      <c r="J113" s="40"/>
      <c r="K113" s="57"/>
      <c r="L113" s="40"/>
      <c r="M113" s="57"/>
      <c r="N113" s="40"/>
      <c r="O113" s="57"/>
      <c r="P113" s="40"/>
      <c r="Q113" s="57"/>
      <c r="R113" s="40"/>
      <c r="S113" s="144"/>
      <c r="T113" s="100"/>
      <c r="U113" s="101"/>
    </row>
    <row r="114" ht="15" spans="1:21">
      <c r="A114" s="31"/>
      <c r="B114" s="108"/>
      <c r="D114" s="33" t="s">
        <v>254</v>
      </c>
      <c r="E114" s="44" t="s">
        <v>255</v>
      </c>
      <c r="F114" s="31"/>
      <c r="G114" s="121"/>
      <c r="H114" s="31"/>
      <c r="I114" s="134">
        <f>I116</f>
        <v>49800000</v>
      </c>
      <c r="J114" s="31"/>
      <c r="K114" s="134">
        <f>K116</f>
        <v>0</v>
      </c>
      <c r="L114" s="31"/>
      <c r="M114" s="134">
        <f>M116</f>
        <v>49800000</v>
      </c>
      <c r="N114" s="31"/>
      <c r="O114" s="135">
        <f>O116</f>
        <v>0</v>
      </c>
      <c r="P114" s="39">
        <v>0.9</v>
      </c>
      <c r="Q114" s="135">
        <f>Q116</f>
        <v>49800000</v>
      </c>
      <c r="R114" s="145">
        <v>0.9</v>
      </c>
      <c r="S114" s="74">
        <f>S116</f>
        <v>149400000</v>
      </c>
      <c r="T114" s="99"/>
      <c r="U114" s="94"/>
    </row>
    <row r="115" ht="15" spans="1:21">
      <c r="A115" s="108"/>
      <c r="B115" s="108"/>
      <c r="D115" s="33"/>
      <c r="E115" s="44" t="s">
        <v>247</v>
      </c>
      <c r="F115" s="108"/>
      <c r="G115" s="121"/>
      <c r="H115" s="66"/>
      <c r="I115" s="136"/>
      <c r="J115" s="66"/>
      <c r="K115" s="136"/>
      <c r="L115" s="109"/>
      <c r="M115" s="136"/>
      <c r="N115" s="109"/>
      <c r="O115" s="136"/>
      <c r="P115" s="109"/>
      <c r="Q115" s="136"/>
      <c r="R115" s="146"/>
      <c r="S115" s="95"/>
      <c r="T115" s="99"/>
      <c r="U115" s="94"/>
    </row>
    <row r="116" ht="15" spans="1:21">
      <c r="A116" s="108"/>
      <c r="B116" s="108"/>
      <c r="D116" s="33" t="s">
        <v>256</v>
      </c>
      <c r="E116" s="52" t="s">
        <v>257</v>
      </c>
      <c r="F116" s="33" t="s">
        <v>258</v>
      </c>
      <c r="G116" s="121" t="s">
        <v>259</v>
      </c>
      <c r="H116" s="66" t="s">
        <v>260</v>
      </c>
      <c r="I116" s="136">
        <v>49800000</v>
      </c>
      <c r="J116" s="66"/>
      <c r="K116" s="136"/>
      <c r="L116" s="66" t="s">
        <v>261</v>
      </c>
      <c r="M116" s="136">
        <v>49800000</v>
      </c>
      <c r="N116" s="66"/>
      <c r="O116" s="136"/>
      <c r="P116" s="66" t="s">
        <v>261</v>
      </c>
      <c r="Q116" s="136">
        <v>49800000</v>
      </c>
      <c r="R116" s="146" t="s">
        <v>262</v>
      </c>
      <c r="S116" s="95">
        <f>I116+K116+M116+O116+Q116</f>
        <v>149400000</v>
      </c>
      <c r="T116" s="99"/>
      <c r="U116" s="94"/>
    </row>
    <row r="117" ht="15" spans="1:21">
      <c r="A117" s="32"/>
      <c r="B117" s="108"/>
      <c r="D117" s="33"/>
      <c r="E117" s="52" t="s">
        <v>263</v>
      </c>
      <c r="F117" s="33" t="s">
        <v>264</v>
      </c>
      <c r="G117" s="121"/>
      <c r="H117" s="66"/>
      <c r="I117" s="136"/>
      <c r="J117" s="66"/>
      <c r="K117" s="136"/>
      <c r="L117" s="109"/>
      <c r="M117" s="136"/>
      <c r="N117" s="109"/>
      <c r="O117" s="136"/>
      <c r="P117" s="109"/>
      <c r="Q117" s="136"/>
      <c r="R117" s="146"/>
      <c r="S117" s="95"/>
      <c r="T117" s="99"/>
      <c r="U117" s="94"/>
    </row>
    <row r="118" ht="15" spans="1:21">
      <c r="A118" s="107"/>
      <c r="B118" s="108"/>
      <c r="D118" s="33"/>
      <c r="E118" s="52"/>
      <c r="F118" s="33"/>
      <c r="G118" s="121"/>
      <c r="H118" s="66"/>
      <c r="I118" s="136"/>
      <c r="J118" s="66"/>
      <c r="K118" s="136"/>
      <c r="L118" s="109"/>
      <c r="M118" s="136"/>
      <c r="N118" s="109"/>
      <c r="O118" s="136"/>
      <c r="P118" s="109"/>
      <c r="Q118" s="136"/>
      <c r="R118" s="146"/>
      <c r="S118" s="95"/>
      <c r="T118" s="99"/>
      <c r="U118" s="94"/>
    </row>
    <row r="119" ht="15" spans="1:21">
      <c r="A119" s="28" t="s">
        <v>107</v>
      </c>
      <c r="B119" s="122"/>
      <c r="C119" s="29" t="s">
        <v>192</v>
      </c>
      <c r="D119" s="29"/>
      <c r="E119" s="49"/>
      <c r="F119" s="29"/>
      <c r="G119" s="123"/>
      <c r="H119" s="65"/>
      <c r="I119" s="137"/>
      <c r="J119" s="65"/>
      <c r="K119" s="137"/>
      <c r="L119" s="138"/>
      <c r="M119" s="137"/>
      <c r="N119" s="138"/>
      <c r="O119" s="137"/>
      <c r="P119" s="138"/>
      <c r="Q119" s="137"/>
      <c r="R119" s="147"/>
      <c r="S119" s="96"/>
      <c r="T119" s="97"/>
      <c r="U119" s="98"/>
    </row>
    <row r="120" ht="15" spans="1:21">
      <c r="A120" s="32" t="s">
        <v>248</v>
      </c>
      <c r="C120" s="52" t="s">
        <v>265</v>
      </c>
      <c r="D120" s="33"/>
      <c r="E120" s="52"/>
      <c r="F120" s="33"/>
      <c r="G120" s="121"/>
      <c r="H120" s="66"/>
      <c r="I120" s="136"/>
      <c r="J120" s="66"/>
      <c r="K120" s="136"/>
      <c r="L120" s="109"/>
      <c r="M120" s="136"/>
      <c r="N120" s="109"/>
      <c r="O120" s="136"/>
      <c r="P120" s="109"/>
      <c r="Q120" s="136"/>
      <c r="R120" s="146"/>
      <c r="S120" s="95"/>
      <c r="T120" s="99"/>
      <c r="U120" s="94"/>
    </row>
    <row r="121" ht="15" spans="1:21">
      <c r="A121" s="32" t="s">
        <v>266</v>
      </c>
      <c r="C121" s="52" t="s">
        <v>266</v>
      </c>
      <c r="D121" s="33"/>
      <c r="E121" s="52"/>
      <c r="F121" s="33"/>
      <c r="G121" s="121"/>
      <c r="H121" s="66"/>
      <c r="I121" s="136"/>
      <c r="J121" s="66"/>
      <c r="K121" s="136"/>
      <c r="L121" s="109"/>
      <c r="M121" s="136"/>
      <c r="N121" s="109"/>
      <c r="O121" s="136"/>
      <c r="P121" s="109"/>
      <c r="Q121" s="136"/>
      <c r="R121" s="146"/>
      <c r="S121" s="95"/>
      <c r="T121" s="99"/>
      <c r="U121" s="94"/>
    </row>
    <row r="122" ht="15" spans="1:21">
      <c r="A122" s="107" t="s">
        <v>267</v>
      </c>
      <c r="B122" s="124"/>
      <c r="C122" s="56" t="s">
        <v>267</v>
      </c>
      <c r="D122" s="55"/>
      <c r="E122" s="56"/>
      <c r="F122" s="55"/>
      <c r="G122" s="125"/>
      <c r="H122" s="67"/>
      <c r="I122" s="139"/>
      <c r="J122" s="67"/>
      <c r="K122" s="139"/>
      <c r="L122" s="140"/>
      <c r="M122" s="139"/>
      <c r="N122" s="140"/>
      <c r="O122" s="139"/>
      <c r="P122" s="140"/>
      <c r="Q122" s="139"/>
      <c r="R122" s="148"/>
      <c r="S122" s="144"/>
      <c r="T122" s="100"/>
      <c r="U122" s="101"/>
    </row>
    <row r="123" ht="15" spans="1:21">
      <c r="A123" s="32"/>
      <c r="B123" s="33" t="s">
        <v>192</v>
      </c>
      <c r="D123" s="33"/>
      <c r="E123" s="52"/>
      <c r="F123" s="38" t="s">
        <v>268</v>
      </c>
      <c r="G123" s="121"/>
      <c r="H123" s="66"/>
      <c r="I123" s="136"/>
      <c r="J123" s="66"/>
      <c r="K123" s="136"/>
      <c r="L123" s="109"/>
      <c r="M123" s="136"/>
      <c r="N123" s="109"/>
      <c r="O123" s="136"/>
      <c r="P123" s="109"/>
      <c r="Q123" s="136"/>
      <c r="R123" s="146"/>
      <c r="S123" s="95"/>
      <c r="T123" s="99"/>
      <c r="U123" s="94"/>
    </row>
    <row r="124" ht="15" spans="1:21">
      <c r="A124" s="32"/>
      <c r="B124" s="33" t="s">
        <v>266</v>
      </c>
      <c r="D124" s="33"/>
      <c r="E124" s="52"/>
      <c r="F124" s="38" t="s">
        <v>269</v>
      </c>
      <c r="G124" s="121"/>
      <c r="H124" s="66"/>
      <c r="I124" s="136"/>
      <c r="J124" s="66"/>
      <c r="K124" s="136"/>
      <c r="L124" s="109"/>
      <c r="M124" s="136"/>
      <c r="N124" s="109"/>
      <c r="O124" s="136"/>
      <c r="P124" s="109"/>
      <c r="Q124" s="136"/>
      <c r="R124" s="146"/>
      <c r="S124" s="95"/>
      <c r="T124" s="99"/>
      <c r="U124" s="94"/>
    </row>
    <row r="125" ht="15" spans="1:21">
      <c r="A125" s="32"/>
      <c r="B125" s="33" t="s">
        <v>267</v>
      </c>
      <c r="D125" s="33"/>
      <c r="E125" s="52"/>
      <c r="F125" s="33"/>
      <c r="G125" s="121"/>
      <c r="H125" s="66"/>
      <c r="I125" s="136"/>
      <c r="J125" s="66"/>
      <c r="K125" s="136"/>
      <c r="L125" s="109"/>
      <c r="M125" s="136"/>
      <c r="N125" s="109"/>
      <c r="O125" s="136"/>
      <c r="P125" s="109"/>
      <c r="Q125" s="136"/>
      <c r="R125" s="146"/>
      <c r="S125" s="95"/>
      <c r="T125" s="99"/>
      <c r="U125" s="94"/>
    </row>
    <row r="126" ht="15" spans="1:21">
      <c r="A126" s="122"/>
      <c r="B126" s="31"/>
      <c r="C126" s="122"/>
      <c r="D126" s="29" t="s">
        <v>270</v>
      </c>
      <c r="E126" s="126" t="s">
        <v>271</v>
      </c>
      <c r="F126" s="122"/>
      <c r="G126" s="50"/>
      <c r="H126" s="127">
        <v>0.9</v>
      </c>
      <c r="I126" s="134">
        <f>I128</f>
        <v>50000000</v>
      </c>
      <c r="J126" s="127">
        <v>0.9</v>
      </c>
      <c r="K126" s="134">
        <f>K128</f>
        <v>45000000</v>
      </c>
      <c r="L126" s="127">
        <v>0.9</v>
      </c>
      <c r="M126" s="134">
        <f>M128</f>
        <v>50000000</v>
      </c>
      <c r="N126" s="127">
        <v>0.9</v>
      </c>
      <c r="O126" s="134">
        <f>O128</f>
        <v>50000000</v>
      </c>
      <c r="P126" s="127">
        <v>0.9</v>
      </c>
      <c r="Q126" s="134">
        <f>Q128</f>
        <v>50000000</v>
      </c>
      <c r="R126" s="149">
        <v>0.9</v>
      </c>
      <c r="S126" s="134">
        <f>S128</f>
        <v>245000000</v>
      </c>
      <c r="T126" s="97" t="s">
        <v>118</v>
      </c>
      <c r="U126" s="98" t="s">
        <v>119</v>
      </c>
    </row>
    <row r="127" ht="15" spans="2:21">
      <c r="B127" s="108"/>
      <c r="D127" s="33"/>
      <c r="E127" s="44" t="s">
        <v>272</v>
      </c>
      <c r="F127" s="3"/>
      <c r="G127" s="53"/>
      <c r="H127" s="66"/>
      <c r="I127" s="33"/>
      <c r="J127" s="66"/>
      <c r="K127" s="53"/>
      <c r="L127" s="109"/>
      <c r="M127" s="53"/>
      <c r="N127" s="109"/>
      <c r="O127" s="53"/>
      <c r="P127" s="109"/>
      <c r="Q127" s="53"/>
      <c r="R127" s="146"/>
      <c r="S127" s="95"/>
      <c r="T127" s="99"/>
      <c r="U127" s="94"/>
    </row>
    <row r="128" ht="45" spans="2:21">
      <c r="B128" s="128"/>
      <c r="C128" s="124"/>
      <c r="D128" s="55" t="s">
        <v>273</v>
      </c>
      <c r="E128" s="129" t="s">
        <v>274</v>
      </c>
      <c r="F128" s="55" t="s">
        <v>275</v>
      </c>
      <c r="G128" s="57"/>
      <c r="H128" s="67" t="s">
        <v>276</v>
      </c>
      <c r="I128" s="57">
        <v>50000000</v>
      </c>
      <c r="J128" s="67" t="s">
        <v>276</v>
      </c>
      <c r="K128" s="57">
        <v>45000000</v>
      </c>
      <c r="L128" s="67" t="s">
        <v>276</v>
      </c>
      <c r="M128" s="57">
        <v>50000000</v>
      </c>
      <c r="N128" s="67" t="s">
        <v>276</v>
      </c>
      <c r="O128" s="57">
        <v>50000000</v>
      </c>
      <c r="P128" s="67" t="s">
        <v>276</v>
      </c>
      <c r="Q128" s="57">
        <v>50000000</v>
      </c>
      <c r="R128" s="104" t="s">
        <v>277</v>
      </c>
      <c r="S128" s="144">
        <f>I128+K128+M128+O128+Q128</f>
        <v>245000000</v>
      </c>
      <c r="T128" s="100"/>
      <c r="U128" s="101"/>
    </row>
    <row r="129" ht="15" spans="1:21">
      <c r="A129" s="28" t="s">
        <v>107</v>
      </c>
      <c r="B129" s="33"/>
      <c r="C129" s="33" t="s">
        <v>192</v>
      </c>
      <c r="D129" s="33"/>
      <c r="E129" s="52"/>
      <c r="F129" s="33"/>
      <c r="G129" s="53"/>
      <c r="H129" s="66"/>
      <c r="I129" s="53"/>
      <c r="J129" s="66"/>
      <c r="K129" s="53"/>
      <c r="L129" s="109"/>
      <c r="M129" s="53"/>
      <c r="N129" s="109"/>
      <c r="O129" s="53"/>
      <c r="P129" s="109"/>
      <c r="Q129" s="53"/>
      <c r="R129" s="146"/>
      <c r="S129" s="95"/>
      <c r="T129" s="99"/>
      <c r="U129" s="94"/>
    </row>
    <row r="130" ht="15" spans="1:21">
      <c r="A130" s="32" t="s">
        <v>278</v>
      </c>
      <c r="B130" s="33"/>
      <c r="C130" s="52" t="s">
        <v>246</v>
      </c>
      <c r="D130" s="33"/>
      <c r="E130" s="52"/>
      <c r="F130" s="33"/>
      <c r="G130" s="53"/>
      <c r="H130" s="66"/>
      <c r="I130" s="53"/>
      <c r="J130" s="66"/>
      <c r="K130" s="53"/>
      <c r="L130" s="109"/>
      <c r="M130" s="53"/>
      <c r="N130" s="109"/>
      <c r="O130" s="53"/>
      <c r="P130" s="109"/>
      <c r="Q130" s="53"/>
      <c r="R130" s="146"/>
      <c r="S130" s="95"/>
      <c r="T130" s="99"/>
      <c r="U130" s="94"/>
    </row>
    <row r="131" ht="15" spans="1:21">
      <c r="A131" s="32" t="s">
        <v>279</v>
      </c>
      <c r="B131" s="33"/>
      <c r="C131" s="52" t="s">
        <v>280</v>
      </c>
      <c r="D131" s="33"/>
      <c r="E131" s="52"/>
      <c r="F131" s="33"/>
      <c r="G131" s="53"/>
      <c r="H131" s="66"/>
      <c r="I131" s="53"/>
      <c r="J131" s="66"/>
      <c r="K131" s="53"/>
      <c r="L131" s="109"/>
      <c r="M131" s="53"/>
      <c r="N131" s="109"/>
      <c r="O131" s="53"/>
      <c r="P131" s="109"/>
      <c r="Q131" s="53"/>
      <c r="R131" s="146"/>
      <c r="S131" s="95"/>
      <c r="T131" s="99"/>
      <c r="U131" s="94"/>
    </row>
    <row r="132" ht="15" spans="1:21">
      <c r="A132" s="32" t="s">
        <v>281</v>
      </c>
      <c r="B132" s="33"/>
      <c r="C132" s="52" t="s">
        <v>282</v>
      </c>
      <c r="D132" s="33"/>
      <c r="E132" s="52"/>
      <c r="F132" s="33"/>
      <c r="G132" s="53"/>
      <c r="H132" s="66"/>
      <c r="I132" s="53"/>
      <c r="J132" s="66"/>
      <c r="K132" s="53"/>
      <c r="L132" s="109"/>
      <c r="M132" s="53"/>
      <c r="N132" s="109"/>
      <c r="O132" s="53"/>
      <c r="P132" s="109"/>
      <c r="Q132" s="53"/>
      <c r="R132" s="146"/>
      <c r="S132" s="95"/>
      <c r="T132" s="99"/>
      <c r="U132" s="94"/>
    </row>
    <row r="133" ht="15" spans="1:21">
      <c r="A133" s="107" t="s">
        <v>283</v>
      </c>
      <c r="B133" s="55"/>
      <c r="C133" s="56" t="s">
        <v>284</v>
      </c>
      <c r="D133" s="55"/>
      <c r="E133" s="56"/>
      <c r="F133" s="55"/>
      <c r="G133" s="57"/>
      <c r="H133" s="67"/>
      <c r="I133" s="57"/>
      <c r="J133" s="67"/>
      <c r="K133" s="57"/>
      <c r="L133" s="140"/>
      <c r="M133" s="57"/>
      <c r="N133" s="140"/>
      <c r="O133" s="57"/>
      <c r="P133" s="140"/>
      <c r="Q133" s="57"/>
      <c r="R133" s="148"/>
      <c r="S133" s="144"/>
      <c r="T133" s="100"/>
      <c r="U133" s="101"/>
    </row>
    <row r="134" ht="15" spans="1:21">
      <c r="A134" s="116"/>
      <c r="B134" s="33" t="s">
        <v>192</v>
      </c>
      <c r="C134" s="52"/>
      <c r="D134" s="33"/>
      <c r="E134" s="52"/>
      <c r="F134" s="150" t="s">
        <v>285</v>
      </c>
      <c r="G134" s="53"/>
      <c r="H134" s="66"/>
      <c r="I134" s="53"/>
      <c r="J134" s="66"/>
      <c r="K134" s="53"/>
      <c r="L134" s="109"/>
      <c r="M134" s="53"/>
      <c r="N134" s="109"/>
      <c r="O134" s="53"/>
      <c r="P134" s="109"/>
      <c r="Q134" s="53"/>
      <c r="R134" s="146"/>
      <c r="S134" s="95"/>
      <c r="T134" s="99"/>
      <c r="U134" s="94"/>
    </row>
    <row r="135" ht="15" spans="1:21">
      <c r="A135" s="116"/>
      <c r="B135" s="33" t="s">
        <v>280</v>
      </c>
      <c r="C135" s="52"/>
      <c r="D135" s="33"/>
      <c r="E135" s="52"/>
      <c r="F135" s="150"/>
      <c r="G135" s="53"/>
      <c r="H135" s="66"/>
      <c r="I135" s="53"/>
      <c r="J135" s="66"/>
      <c r="K135" s="53"/>
      <c r="L135" s="109"/>
      <c r="M135" s="53"/>
      <c r="N135" s="109"/>
      <c r="O135" s="53"/>
      <c r="P135" s="109"/>
      <c r="Q135" s="53"/>
      <c r="R135" s="146"/>
      <c r="S135" s="95"/>
      <c r="T135" s="99"/>
      <c r="U135" s="94"/>
    </row>
    <row r="136" ht="15" spans="1:21">
      <c r="A136" s="116"/>
      <c r="B136" s="33" t="s">
        <v>286</v>
      </c>
      <c r="C136" s="52"/>
      <c r="D136" s="33"/>
      <c r="E136" s="52"/>
      <c r="F136" s="150"/>
      <c r="G136" s="53"/>
      <c r="H136" s="66"/>
      <c r="I136" s="53"/>
      <c r="J136" s="66"/>
      <c r="K136" s="53"/>
      <c r="L136" s="109"/>
      <c r="M136" s="53"/>
      <c r="N136" s="109"/>
      <c r="O136" s="53"/>
      <c r="P136" s="109"/>
      <c r="Q136" s="53"/>
      <c r="R136" s="146"/>
      <c r="S136" s="95"/>
      <c r="T136" s="99"/>
      <c r="U136" s="94"/>
    </row>
    <row r="137" ht="15" spans="1:21">
      <c r="A137" s="116"/>
      <c r="B137" s="33" t="s">
        <v>287</v>
      </c>
      <c r="C137" s="52"/>
      <c r="D137" s="33"/>
      <c r="E137" s="52"/>
      <c r="F137" s="150"/>
      <c r="G137" s="53"/>
      <c r="H137" s="66"/>
      <c r="I137" s="53"/>
      <c r="J137" s="66"/>
      <c r="K137" s="53"/>
      <c r="L137" s="109"/>
      <c r="M137" s="53"/>
      <c r="N137" s="109"/>
      <c r="O137" s="53"/>
      <c r="P137" s="109"/>
      <c r="Q137" s="53"/>
      <c r="R137" s="146"/>
      <c r="S137" s="95"/>
      <c r="T137" s="99"/>
      <c r="U137" s="94"/>
    </row>
    <row r="138" ht="15" spans="1:21">
      <c r="A138" s="151"/>
      <c r="B138" s="55" t="s">
        <v>283</v>
      </c>
      <c r="C138" s="56"/>
      <c r="D138" s="55"/>
      <c r="E138" s="56"/>
      <c r="F138" s="55"/>
      <c r="G138" s="57"/>
      <c r="H138" s="67"/>
      <c r="I138" s="57"/>
      <c r="J138" s="67"/>
      <c r="K138" s="57"/>
      <c r="L138" s="140"/>
      <c r="M138" s="57"/>
      <c r="N138" s="140"/>
      <c r="O138" s="57"/>
      <c r="P138" s="140"/>
      <c r="Q138" s="57"/>
      <c r="R138" s="148"/>
      <c r="S138" s="144"/>
      <c r="T138" s="100"/>
      <c r="U138" s="101"/>
    </row>
    <row r="139" ht="15" spans="1:21">
      <c r="A139" s="31"/>
      <c r="B139" s="108"/>
      <c r="D139" s="33" t="s">
        <v>288</v>
      </c>
      <c r="E139" s="38" t="s">
        <v>289</v>
      </c>
      <c r="F139" s="3"/>
      <c r="G139" s="53"/>
      <c r="H139" s="39">
        <v>0.9</v>
      </c>
      <c r="I139" s="74">
        <f>SUM(I144:I147)</f>
        <v>1000000</v>
      </c>
      <c r="J139" s="39">
        <v>0.9</v>
      </c>
      <c r="K139" s="74">
        <f>SUM(K144:K147)</f>
        <v>1000000</v>
      </c>
      <c r="L139" s="39">
        <v>0.9</v>
      </c>
      <c r="M139" s="74">
        <f>SUM(M144:M147)</f>
        <v>1000000</v>
      </c>
      <c r="N139" s="39">
        <v>0.9</v>
      </c>
      <c r="O139" s="74">
        <f>SUM(O144:O147)</f>
        <v>1000000</v>
      </c>
      <c r="P139" s="39">
        <v>0.9</v>
      </c>
      <c r="Q139" s="74">
        <f>SUM(Q144:Q147)</f>
        <v>1000000</v>
      </c>
      <c r="R139" s="145">
        <v>0.9</v>
      </c>
      <c r="S139" s="74">
        <f>SUM(S144:S147)</f>
        <v>5000000</v>
      </c>
      <c r="T139" s="99" t="s">
        <v>118</v>
      </c>
      <c r="U139" s="94" t="s">
        <v>119</v>
      </c>
    </row>
    <row r="140" ht="15" spans="1:21">
      <c r="A140" s="108"/>
      <c r="B140" s="108"/>
      <c r="D140" s="33"/>
      <c r="E140" s="38" t="s">
        <v>290</v>
      </c>
      <c r="F140" s="3"/>
      <c r="G140" s="53"/>
      <c r="H140" s="66"/>
      <c r="I140" s="53"/>
      <c r="J140" s="66"/>
      <c r="K140" s="53"/>
      <c r="L140" s="109"/>
      <c r="M140" s="53"/>
      <c r="N140" s="109"/>
      <c r="O140" s="53"/>
      <c r="P140" s="109"/>
      <c r="Q140" s="53"/>
      <c r="R140" s="146"/>
      <c r="S140" s="95"/>
      <c r="T140" s="99"/>
      <c r="U140" s="94"/>
    </row>
    <row r="141" customHeight="1" spans="1:21">
      <c r="A141" s="108"/>
      <c r="B141" s="108"/>
      <c r="D141" s="33"/>
      <c r="E141" s="44" t="s">
        <v>291</v>
      </c>
      <c r="F141" s="3"/>
      <c r="G141" s="53"/>
      <c r="H141" s="66"/>
      <c r="I141" s="53"/>
      <c r="J141" s="66"/>
      <c r="K141" s="53"/>
      <c r="L141" s="109"/>
      <c r="M141" s="53"/>
      <c r="N141" s="109"/>
      <c r="O141" s="53"/>
      <c r="P141" s="109"/>
      <c r="Q141" s="53"/>
      <c r="R141" s="146"/>
      <c r="S141" s="95"/>
      <c r="T141" s="99"/>
      <c r="U141" s="94"/>
    </row>
    <row r="142" ht="15" hidden="1" spans="1:21">
      <c r="A142" s="108"/>
      <c r="B142" s="108"/>
      <c r="D142" s="33"/>
      <c r="E142" s="44" t="s">
        <v>292</v>
      </c>
      <c r="F142" s="3"/>
      <c r="G142" s="53"/>
      <c r="H142" s="66"/>
      <c r="I142" s="53"/>
      <c r="J142" s="66"/>
      <c r="K142" s="53"/>
      <c r="L142" s="109"/>
      <c r="M142" s="53"/>
      <c r="N142" s="109"/>
      <c r="O142" s="53"/>
      <c r="P142" s="109"/>
      <c r="Q142" s="53"/>
      <c r="R142" s="146"/>
      <c r="S142" s="95"/>
      <c r="T142" s="99"/>
      <c r="U142" s="94"/>
    </row>
    <row r="143" ht="15" spans="1:21">
      <c r="A143" s="108"/>
      <c r="B143" s="108"/>
      <c r="D143" s="33"/>
      <c r="E143" s="44" t="s">
        <v>293</v>
      </c>
      <c r="F143" s="150"/>
      <c r="G143" s="53"/>
      <c r="H143" s="66"/>
      <c r="I143" s="53"/>
      <c r="J143" s="66"/>
      <c r="K143" s="53"/>
      <c r="L143" s="109"/>
      <c r="M143" s="53"/>
      <c r="N143" s="109"/>
      <c r="O143" s="53"/>
      <c r="P143" s="109"/>
      <c r="Q143" s="53"/>
      <c r="R143" s="146"/>
      <c r="S143" s="95"/>
      <c r="T143" s="99"/>
      <c r="U143" s="94"/>
    </row>
    <row r="144" ht="15" spans="1:21">
      <c r="A144" s="32"/>
      <c r="B144" s="33"/>
      <c r="C144" s="52"/>
      <c r="D144" s="33" t="s">
        <v>294</v>
      </c>
      <c r="E144" s="52" t="s">
        <v>295</v>
      </c>
      <c r="F144" s="33" t="s">
        <v>296</v>
      </c>
      <c r="G144" s="53"/>
      <c r="H144" s="66" t="s">
        <v>151</v>
      </c>
      <c r="I144" s="53">
        <v>500000</v>
      </c>
      <c r="J144" s="66" t="s">
        <v>151</v>
      </c>
      <c r="K144" s="53">
        <v>500000</v>
      </c>
      <c r="L144" s="66" t="s">
        <v>151</v>
      </c>
      <c r="M144" s="53">
        <v>500000</v>
      </c>
      <c r="N144" s="66" t="s">
        <v>151</v>
      </c>
      <c r="O144" s="53">
        <v>500000</v>
      </c>
      <c r="P144" s="66" t="s">
        <v>151</v>
      </c>
      <c r="Q144" s="53">
        <v>500000</v>
      </c>
      <c r="R144" s="103" t="s">
        <v>152</v>
      </c>
      <c r="S144" s="95">
        <f>I144+K144+M144+O144+Q144</f>
        <v>2500000</v>
      </c>
      <c r="T144" s="99"/>
      <c r="U144" s="94"/>
    </row>
    <row r="145" ht="26.25" customHeight="1" spans="1:21">
      <c r="A145" s="116"/>
      <c r="B145" s="33"/>
      <c r="C145" s="52"/>
      <c r="D145" s="33"/>
      <c r="E145" s="152" t="s">
        <v>297</v>
      </c>
      <c r="F145" s="43" t="s">
        <v>298</v>
      </c>
      <c r="G145" s="53"/>
      <c r="H145" s="66"/>
      <c r="I145" s="53"/>
      <c r="J145" s="66"/>
      <c r="K145" s="53"/>
      <c r="L145" s="109"/>
      <c r="M145" s="53"/>
      <c r="N145" s="109"/>
      <c r="O145" s="53"/>
      <c r="P145" s="109"/>
      <c r="Q145" s="53"/>
      <c r="R145" s="146"/>
      <c r="S145" s="95"/>
      <c r="T145" s="99"/>
      <c r="U145" s="94"/>
    </row>
    <row r="146" ht="15" spans="1:21">
      <c r="A146" s="33"/>
      <c r="B146" s="33"/>
      <c r="C146" s="52"/>
      <c r="D146" s="33" t="s">
        <v>299</v>
      </c>
      <c r="E146" s="52" t="s">
        <v>300</v>
      </c>
      <c r="F146" s="33" t="s">
        <v>301</v>
      </c>
      <c r="G146" s="53"/>
      <c r="H146" s="66" t="s">
        <v>302</v>
      </c>
      <c r="I146" s="53">
        <v>500000</v>
      </c>
      <c r="J146" s="66" t="s">
        <v>302</v>
      </c>
      <c r="K146" s="53">
        <v>500000</v>
      </c>
      <c r="L146" s="66" t="s">
        <v>302</v>
      </c>
      <c r="M146" s="53">
        <v>500000</v>
      </c>
      <c r="N146" s="66" t="s">
        <v>302</v>
      </c>
      <c r="O146" s="53">
        <v>500000</v>
      </c>
      <c r="P146" s="66" t="s">
        <v>302</v>
      </c>
      <c r="Q146" s="53">
        <v>500000</v>
      </c>
      <c r="R146" s="103" t="s">
        <v>303</v>
      </c>
      <c r="S146" s="95">
        <f>I146+K146+M146+O146+Q146</f>
        <v>2500000</v>
      </c>
      <c r="T146" s="99"/>
      <c r="U146" s="94"/>
    </row>
    <row r="147" ht="15" spans="1:21">
      <c r="A147" s="33"/>
      <c r="B147" s="33"/>
      <c r="C147" s="52"/>
      <c r="D147" s="33"/>
      <c r="E147" s="52" t="s">
        <v>304</v>
      </c>
      <c r="F147" s="33" t="s">
        <v>305</v>
      </c>
      <c r="G147" s="53"/>
      <c r="H147" s="66"/>
      <c r="I147" s="53"/>
      <c r="J147" s="66"/>
      <c r="K147" s="53"/>
      <c r="L147" s="66"/>
      <c r="M147" s="53"/>
      <c r="N147" s="66"/>
      <c r="O147" s="53"/>
      <c r="P147" s="66"/>
      <c r="Q147" s="53"/>
      <c r="R147" s="103"/>
      <c r="S147" s="95"/>
      <c r="T147" s="99"/>
      <c r="U147" s="94"/>
    </row>
    <row r="148" ht="15" spans="1:21">
      <c r="A148" s="33"/>
      <c r="B148" s="33"/>
      <c r="C148" s="52"/>
      <c r="D148" s="33"/>
      <c r="E148" s="52"/>
      <c r="F148" s="33" t="s">
        <v>306</v>
      </c>
      <c r="G148" s="53"/>
      <c r="H148" s="66"/>
      <c r="I148" s="53"/>
      <c r="J148" s="66"/>
      <c r="K148" s="53"/>
      <c r="L148" s="66"/>
      <c r="M148" s="53"/>
      <c r="N148" s="66"/>
      <c r="O148" s="53"/>
      <c r="P148" s="66"/>
      <c r="Q148" s="53"/>
      <c r="R148" s="103"/>
      <c r="S148" s="95"/>
      <c r="T148" s="99"/>
      <c r="U148" s="94"/>
    </row>
    <row r="149" ht="15" spans="1:21">
      <c r="A149" s="33"/>
      <c r="B149" s="33"/>
      <c r="C149" s="52"/>
      <c r="D149" s="33"/>
      <c r="E149" s="52"/>
      <c r="F149" s="33" t="s">
        <v>307</v>
      </c>
      <c r="G149" s="53"/>
      <c r="H149" s="66"/>
      <c r="I149" s="53"/>
      <c r="J149" s="66"/>
      <c r="K149" s="53"/>
      <c r="L149" s="66"/>
      <c r="M149" s="53"/>
      <c r="N149" s="66"/>
      <c r="O149" s="53"/>
      <c r="P149" s="66"/>
      <c r="Q149" s="53"/>
      <c r="R149" s="103"/>
      <c r="S149" s="95"/>
      <c r="T149" s="99"/>
      <c r="U149" s="94"/>
    </row>
    <row r="150" ht="15" spans="1:21">
      <c r="A150" s="33"/>
      <c r="B150" s="33"/>
      <c r="C150" s="52"/>
      <c r="D150" s="33"/>
      <c r="E150" s="52"/>
      <c r="F150" s="33"/>
      <c r="G150" s="53"/>
      <c r="H150" s="66"/>
      <c r="I150" s="53"/>
      <c r="J150" s="66"/>
      <c r="K150" s="53"/>
      <c r="L150" s="66"/>
      <c r="M150" s="53"/>
      <c r="N150" s="66"/>
      <c r="O150" s="53"/>
      <c r="P150" s="66"/>
      <c r="Q150" s="53"/>
      <c r="R150" s="103"/>
      <c r="S150" s="95"/>
      <c r="T150" s="99"/>
      <c r="U150" s="94"/>
    </row>
    <row r="151" ht="60" spans="1:21">
      <c r="A151" s="153" t="s">
        <v>308</v>
      </c>
      <c r="B151" s="55"/>
      <c r="C151" s="129" t="s">
        <v>309</v>
      </c>
      <c r="D151" s="55"/>
      <c r="E151" s="56"/>
      <c r="F151" s="55"/>
      <c r="G151" s="57"/>
      <c r="H151" s="154">
        <v>0.8</v>
      </c>
      <c r="I151" s="57"/>
      <c r="J151" s="154">
        <v>0.82</v>
      </c>
      <c r="K151" s="57"/>
      <c r="L151" s="154">
        <v>0.84</v>
      </c>
      <c r="M151" s="57"/>
      <c r="N151" s="154">
        <v>0.86</v>
      </c>
      <c r="O151" s="57"/>
      <c r="P151" s="154">
        <v>0.88</v>
      </c>
      <c r="Q151" s="57"/>
      <c r="R151" s="104"/>
      <c r="S151" s="144"/>
      <c r="T151" s="100"/>
      <c r="U151" s="101"/>
    </row>
    <row r="152" ht="75" spans="1:21">
      <c r="A152" s="155"/>
      <c r="B152" s="156" t="s">
        <v>310</v>
      </c>
      <c r="C152" s="157" t="s">
        <v>311</v>
      </c>
      <c r="D152" s="155"/>
      <c r="E152" s="155"/>
      <c r="F152" s="155"/>
      <c r="G152" s="158"/>
      <c r="H152" s="159">
        <v>0.07</v>
      </c>
      <c r="I152" s="155"/>
      <c r="J152" s="159">
        <v>0.08</v>
      </c>
      <c r="K152" s="155"/>
      <c r="L152" s="159">
        <v>0.09</v>
      </c>
      <c r="M152" s="155"/>
      <c r="N152" s="159">
        <v>0.1</v>
      </c>
      <c r="O152" s="155"/>
      <c r="P152" s="159">
        <v>0.11</v>
      </c>
      <c r="Q152" s="155"/>
      <c r="R152" s="155"/>
      <c r="S152" s="155"/>
      <c r="T152" s="155"/>
      <c r="U152" s="155"/>
    </row>
    <row r="153" ht="78" customHeight="1" spans="1:21">
      <c r="A153" s="160"/>
      <c r="B153" s="161"/>
      <c r="C153" s="162"/>
      <c r="D153" s="163" t="s">
        <v>312</v>
      </c>
      <c r="E153" s="164" t="s">
        <v>313</v>
      </c>
      <c r="F153" s="165" t="s">
        <v>314</v>
      </c>
      <c r="G153" s="166"/>
      <c r="H153" s="167">
        <v>23400</v>
      </c>
      <c r="I153" s="191">
        <f>SUM(I154:I210)</f>
        <v>2493971000</v>
      </c>
      <c r="J153" s="167">
        <v>25200</v>
      </c>
      <c r="K153" s="191">
        <f>SUM(K154:K210)</f>
        <v>3310568000</v>
      </c>
      <c r="L153" s="192">
        <v>27000</v>
      </c>
      <c r="M153" s="191">
        <f>SUM(M154:M210)</f>
        <v>4157818750</v>
      </c>
      <c r="N153" s="192">
        <v>28800</v>
      </c>
      <c r="O153" s="191">
        <f>SUM(O154:O210)</f>
        <v>11408554687</v>
      </c>
      <c r="P153" s="192">
        <v>30600</v>
      </c>
      <c r="Q153" s="191">
        <f>SUM(Q154:Q210)</f>
        <v>40543270847</v>
      </c>
      <c r="R153" s="204">
        <v>30600</v>
      </c>
      <c r="S153" s="191">
        <f>SUM(S154:S210)</f>
        <v>61914183284</v>
      </c>
      <c r="T153" s="205" t="s">
        <v>118</v>
      </c>
      <c r="U153" s="206" t="s">
        <v>119</v>
      </c>
    </row>
    <row r="154" ht="15" customHeight="1" spans="1:21">
      <c r="A154" s="32"/>
      <c r="B154" s="32"/>
      <c r="C154" s="33"/>
      <c r="D154" s="168" t="s">
        <v>315</v>
      </c>
      <c r="E154" s="152" t="s">
        <v>316</v>
      </c>
      <c r="F154" s="33" t="s">
        <v>317</v>
      </c>
      <c r="G154" s="169"/>
      <c r="H154" s="170"/>
      <c r="I154" s="53">
        <v>80010000</v>
      </c>
      <c r="J154" s="66"/>
      <c r="K154" s="53"/>
      <c r="L154" s="193"/>
      <c r="M154" s="194"/>
      <c r="N154" s="193"/>
      <c r="O154" s="194"/>
      <c r="P154" s="193"/>
      <c r="Q154" s="194"/>
      <c r="R154" s="146"/>
      <c r="S154" s="207">
        <f>I154+K154+M154+O154+Q154</f>
        <v>80010000</v>
      </c>
      <c r="T154" s="99"/>
      <c r="U154" s="94"/>
    </row>
    <row r="155" ht="15" customHeight="1" spans="1:21">
      <c r="A155" s="32"/>
      <c r="B155" s="32"/>
      <c r="C155" s="33"/>
      <c r="D155" s="171"/>
      <c r="E155" s="152" t="s">
        <v>318</v>
      </c>
      <c r="F155" s="33"/>
      <c r="G155" s="169"/>
      <c r="H155" s="170"/>
      <c r="I155" s="53"/>
      <c r="J155" s="66"/>
      <c r="K155" s="53"/>
      <c r="L155" s="193"/>
      <c r="M155" s="194"/>
      <c r="N155" s="193"/>
      <c r="O155" s="194"/>
      <c r="P155" s="193"/>
      <c r="Q155" s="194"/>
      <c r="R155" s="146"/>
      <c r="S155" s="95"/>
      <c r="T155" s="99"/>
      <c r="U155" s="94"/>
    </row>
    <row r="156" ht="15" customHeight="1" spans="1:21">
      <c r="A156" s="32"/>
      <c r="B156" s="32"/>
      <c r="C156" s="33"/>
      <c r="D156" s="171"/>
      <c r="E156" s="152" t="s">
        <v>319</v>
      </c>
      <c r="F156" s="33"/>
      <c r="G156" s="169"/>
      <c r="H156" s="170"/>
      <c r="I156" s="53"/>
      <c r="J156" s="66"/>
      <c r="K156" s="53"/>
      <c r="L156" s="193"/>
      <c r="M156" s="194"/>
      <c r="N156" s="193"/>
      <c r="O156" s="194"/>
      <c r="P156" s="193"/>
      <c r="Q156" s="194"/>
      <c r="R156" s="146"/>
      <c r="S156" s="95"/>
      <c r="T156" s="99"/>
      <c r="U156" s="94"/>
    </row>
    <row r="157" ht="15" customHeight="1" spans="1:21">
      <c r="A157" s="32"/>
      <c r="B157" s="32"/>
      <c r="C157" s="33"/>
      <c r="D157" s="171"/>
      <c r="E157" s="152" t="s">
        <v>320</v>
      </c>
      <c r="F157" s="33"/>
      <c r="G157" s="169"/>
      <c r="H157" s="170"/>
      <c r="I157" s="53"/>
      <c r="J157" s="66"/>
      <c r="K157" s="53"/>
      <c r="L157" s="193"/>
      <c r="M157" s="194"/>
      <c r="N157" s="193"/>
      <c r="O157" s="194"/>
      <c r="P157" s="193"/>
      <c r="Q157" s="194"/>
      <c r="R157" s="146"/>
      <c r="S157" s="95"/>
      <c r="T157" s="208"/>
      <c r="U157" s="94"/>
    </row>
    <row r="158" ht="15" customHeight="1" spans="1:21">
      <c r="A158" s="32"/>
      <c r="B158" s="32"/>
      <c r="C158" s="33"/>
      <c r="D158" s="171"/>
      <c r="E158" s="152"/>
      <c r="F158" s="33"/>
      <c r="G158" s="169"/>
      <c r="H158" s="170"/>
      <c r="I158" s="53"/>
      <c r="J158" s="66"/>
      <c r="K158" s="53"/>
      <c r="L158" s="193"/>
      <c r="M158" s="194"/>
      <c r="N158" s="193"/>
      <c r="O158" s="194"/>
      <c r="P158" s="193"/>
      <c r="Q158" s="194"/>
      <c r="R158" s="146"/>
      <c r="S158" s="95"/>
      <c r="T158" s="208"/>
      <c r="U158" s="94"/>
    </row>
    <row r="159" ht="15" customHeight="1" spans="1:21">
      <c r="A159" s="32"/>
      <c r="B159" s="32"/>
      <c r="C159" s="33"/>
      <c r="D159" s="171"/>
      <c r="E159" s="152"/>
      <c r="F159" s="33"/>
      <c r="G159" s="169"/>
      <c r="H159" s="170"/>
      <c r="I159" s="53"/>
      <c r="J159" s="66"/>
      <c r="K159" s="53"/>
      <c r="L159" s="193"/>
      <c r="M159" s="194"/>
      <c r="N159" s="193"/>
      <c r="O159" s="194"/>
      <c r="P159" s="193"/>
      <c r="Q159" s="194"/>
      <c r="R159" s="146"/>
      <c r="S159" s="95"/>
      <c r="T159" s="208"/>
      <c r="U159" s="94"/>
    </row>
    <row r="160" ht="15" customHeight="1" spans="1:21">
      <c r="A160" s="32"/>
      <c r="B160" s="32"/>
      <c r="C160" s="33"/>
      <c r="D160" s="171"/>
      <c r="E160" s="152"/>
      <c r="F160" s="33"/>
      <c r="G160" s="169"/>
      <c r="H160" s="170"/>
      <c r="I160" s="53"/>
      <c r="J160" s="66"/>
      <c r="K160" s="53"/>
      <c r="L160" s="193"/>
      <c r="M160" s="194"/>
      <c r="N160" s="193"/>
      <c r="O160" s="194"/>
      <c r="P160" s="193"/>
      <c r="Q160" s="194"/>
      <c r="R160" s="146"/>
      <c r="S160" s="95"/>
      <c r="T160" s="208"/>
      <c r="U160" s="94"/>
    </row>
    <row r="161" ht="15" customHeight="1" spans="1:21">
      <c r="A161" s="32"/>
      <c r="B161" s="32"/>
      <c r="C161" s="33"/>
      <c r="D161" s="171"/>
      <c r="E161" s="152"/>
      <c r="F161" s="33"/>
      <c r="G161" s="169"/>
      <c r="H161" s="170"/>
      <c r="I161" s="53"/>
      <c r="J161" s="66"/>
      <c r="K161" s="53"/>
      <c r="L161" s="193"/>
      <c r="M161" s="194"/>
      <c r="N161" s="193"/>
      <c r="O161" s="194"/>
      <c r="P161" s="193"/>
      <c r="Q161" s="194"/>
      <c r="R161" s="146"/>
      <c r="S161" s="95"/>
      <c r="T161" s="66"/>
      <c r="U161" s="94"/>
    </row>
    <row r="162" ht="72" customHeight="1" spans="1:21">
      <c r="A162" s="32"/>
      <c r="B162" s="32"/>
      <c r="C162" s="33"/>
      <c r="D162" s="172" t="s">
        <v>321</v>
      </c>
      <c r="E162" s="173" t="s">
        <v>322</v>
      </c>
      <c r="F162" s="132" t="s">
        <v>323</v>
      </c>
      <c r="G162" s="53"/>
      <c r="H162" s="174" t="s">
        <v>324</v>
      </c>
      <c r="I162" s="95">
        <v>79557000</v>
      </c>
      <c r="J162" s="174" t="s">
        <v>324</v>
      </c>
      <c r="K162" s="95">
        <v>150000000</v>
      </c>
      <c r="L162" s="195" t="s">
        <v>324</v>
      </c>
      <c r="M162" s="196">
        <v>155000000</v>
      </c>
      <c r="N162" s="195" t="s">
        <v>324</v>
      </c>
      <c r="O162" s="196">
        <v>160000000</v>
      </c>
      <c r="P162" s="195" t="s">
        <v>324</v>
      </c>
      <c r="Q162" s="196">
        <v>165000000</v>
      </c>
      <c r="R162" s="209" t="s">
        <v>324</v>
      </c>
      <c r="S162" s="210">
        <f>I162+K162+M162+O162+Q162</f>
        <v>709557000</v>
      </c>
      <c r="T162" s="109"/>
      <c r="U162" s="211"/>
    </row>
    <row r="163" ht="14.25" customHeight="1" spans="1:21">
      <c r="A163" s="33"/>
      <c r="B163" s="116"/>
      <c r="C163" s="6"/>
      <c r="D163" s="33"/>
      <c r="E163" s="175"/>
      <c r="F163" s="33" t="s">
        <v>325</v>
      </c>
      <c r="G163" s="53"/>
      <c r="H163" s="174"/>
      <c r="I163" s="109"/>
      <c r="J163" s="174"/>
      <c r="K163" s="109"/>
      <c r="L163" s="195"/>
      <c r="M163" s="193"/>
      <c r="N163" s="195"/>
      <c r="O163" s="193"/>
      <c r="P163" s="195"/>
      <c r="Q163" s="193"/>
      <c r="R163" s="209"/>
      <c r="S163" s="95"/>
      <c r="T163" s="109"/>
      <c r="U163" s="211"/>
    </row>
    <row r="164" ht="14.25" customHeight="1" spans="1:21">
      <c r="A164" s="33"/>
      <c r="B164" s="33"/>
      <c r="C164" s="6"/>
      <c r="D164" s="33"/>
      <c r="E164" s="175"/>
      <c r="F164" s="33" t="s">
        <v>326</v>
      </c>
      <c r="G164" s="53"/>
      <c r="H164" s="174"/>
      <c r="I164" s="109"/>
      <c r="J164" s="174"/>
      <c r="K164" s="109"/>
      <c r="L164" s="195"/>
      <c r="M164" s="193"/>
      <c r="N164" s="195"/>
      <c r="O164" s="193"/>
      <c r="P164" s="195"/>
      <c r="Q164" s="193"/>
      <c r="R164" s="209"/>
      <c r="S164" s="95"/>
      <c r="T164" s="109"/>
      <c r="U164" s="211"/>
    </row>
    <row r="165" ht="14.25" customHeight="1" spans="1:21">
      <c r="A165" s="33"/>
      <c r="B165" s="33"/>
      <c r="C165" s="33"/>
      <c r="D165" s="33"/>
      <c r="E165" s="176"/>
      <c r="F165" s="33" t="s">
        <v>327</v>
      </c>
      <c r="G165" s="53"/>
      <c r="H165" s="174"/>
      <c r="I165" s="109"/>
      <c r="J165" s="174"/>
      <c r="K165" s="109"/>
      <c r="L165" s="195"/>
      <c r="M165" s="193"/>
      <c r="N165" s="195"/>
      <c r="O165" s="193"/>
      <c r="P165" s="195"/>
      <c r="Q165" s="193"/>
      <c r="R165" s="209"/>
      <c r="S165" s="95"/>
      <c r="T165" s="109"/>
      <c r="U165" s="211"/>
    </row>
    <row r="166" ht="14.25" customHeight="1" spans="1:21">
      <c r="A166" s="33"/>
      <c r="B166" s="33"/>
      <c r="C166" s="52"/>
      <c r="D166" s="33"/>
      <c r="E166" s="116"/>
      <c r="F166" s="33" t="s">
        <v>328</v>
      </c>
      <c r="G166" s="53"/>
      <c r="H166" s="174"/>
      <c r="I166" s="109"/>
      <c r="J166" s="174"/>
      <c r="K166" s="109"/>
      <c r="L166" s="195"/>
      <c r="M166" s="193"/>
      <c r="N166" s="195"/>
      <c r="O166" s="193"/>
      <c r="P166" s="174"/>
      <c r="Q166" s="193"/>
      <c r="R166" s="174"/>
      <c r="S166" s="95"/>
      <c r="T166" s="109"/>
      <c r="U166" s="211"/>
    </row>
    <row r="167" ht="14.25" customHeight="1" spans="1:21">
      <c r="A167" s="33"/>
      <c r="B167" s="33"/>
      <c r="C167" s="33"/>
      <c r="D167" s="33"/>
      <c r="E167" s="116"/>
      <c r="F167" s="33" t="s">
        <v>329</v>
      </c>
      <c r="G167" s="53"/>
      <c r="H167" s="174"/>
      <c r="I167" s="109"/>
      <c r="J167" s="174"/>
      <c r="K167" s="109"/>
      <c r="L167" s="174"/>
      <c r="M167" s="193"/>
      <c r="N167" s="174"/>
      <c r="O167" s="197"/>
      <c r="P167" s="174"/>
      <c r="Q167" s="193"/>
      <c r="R167" s="209"/>
      <c r="S167" s="95"/>
      <c r="T167" s="109"/>
      <c r="U167" s="211"/>
    </row>
    <row r="168" ht="14.25" customHeight="1" spans="1:21">
      <c r="A168" s="33"/>
      <c r="B168" s="33"/>
      <c r="C168" s="33"/>
      <c r="D168" s="33"/>
      <c r="E168" s="116"/>
      <c r="F168" s="33" t="s">
        <v>330</v>
      </c>
      <c r="G168" s="53"/>
      <c r="H168" s="174"/>
      <c r="I168" s="109"/>
      <c r="J168" s="174"/>
      <c r="K168" s="109"/>
      <c r="L168" s="174"/>
      <c r="M168" s="193"/>
      <c r="N168" s="174"/>
      <c r="O168" s="197"/>
      <c r="P168" s="174"/>
      <c r="Q168" s="193"/>
      <c r="R168" s="209"/>
      <c r="S168" s="95"/>
      <c r="T168" s="109"/>
      <c r="U168" s="211"/>
    </row>
    <row r="169" ht="14.25" customHeight="1" spans="1:21">
      <c r="A169" s="33"/>
      <c r="B169" s="33"/>
      <c r="C169" s="33"/>
      <c r="D169" s="33"/>
      <c r="E169" s="116"/>
      <c r="F169" s="33" t="s">
        <v>331</v>
      </c>
      <c r="G169" s="53"/>
      <c r="H169" s="174"/>
      <c r="I169" s="109"/>
      <c r="J169" s="174"/>
      <c r="K169" s="109"/>
      <c r="L169" s="174"/>
      <c r="M169" s="193"/>
      <c r="N169" s="174"/>
      <c r="O169" s="197"/>
      <c r="P169" s="174"/>
      <c r="Q169" s="193"/>
      <c r="R169" s="209"/>
      <c r="S169" s="95"/>
      <c r="T169" s="109"/>
      <c r="U169" s="211"/>
    </row>
    <row r="170" ht="14.25" customHeight="1" spans="1:21">
      <c r="A170" s="33"/>
      <c r="B170" s="33"/>
      <c r="C170" s="33"/>
      <c r="D170" s="33"/>
      <c r="E170" s="116"/>
      <c r="F170" s="33" t="s">
        <v>332</v>
      </c>
      <c r="G170" s="53"/>
      <c r="H170" s="174"/>
      <c r="I170" s="109"/>
      <c r="J170" s="174"/>
      <c r="K170" s="109"/>
      <c r="L170" s="174"/>
      <c r="M170" s="193"/>
      <c r="N170" s="174"/>
      <c r="O170" s="197"/>
      <c r="P170" s="174"/>
      <c r="Q170" s="193"/>
      <c r="R170" s="209"/>
      <c r="S170" s="95"/>
      <c r="T170" s="109"/>
      <c r="U170" s="211"/>
    </row>
    <row r="171" ht="14.25" customHeight="1" spans="1:21">
      <c r="A171" s="33"/>
      <c r="B171" s="33"/>
      <c r="C171" s="33"/>
      <c r="D171" s="33"/>
      <c r="E171" s="116"/>
      <c r="F171" s="33" t="s">
        <v>333</v>
      </c>
      <c r="G171" s="53"/>
      <c r="H171" s="174"/>
      <c r="I171" s="109"/>
      <c r="J171" s="174"/>
      <c r="K171" s="109"/>
      <c r="L171" s="174"/>
      <c r="M171" s="193"/>
      <c r="N171" s="174"/>
      <c r="O171" s="197"/>
      <c r="P171" s="174"/>
      <c r="Q171" s="193"/>
      <c r="R171" s="209"/>
      <c r="S171" s="95"/>
      <c r="T171" s="109"/>
      <c r="U171" s="211"/>
    </row>
    <row r="172" s="1" customFormat="1" ht="14.25" customHeight="1" spans="1:21">
      <c r="A172" s="33"/>
      <c r="B172" s="33"/>
      <c r="C172" s="33"/>
      <c r="D172" s="33"/>
      <c r="E172" s="175"/>
      <c r="F172" s="47" t="s">
        <v>334</v>
      </c>
      <c r="G172" s="53"/>
      <c r="H172" s="174"/>
      <c r="I172" s="53"/>
      <c r="J172" s="174"/>
      <c r="K172" s="53"/>
      <c r="L172" s="174"/>
      <c r="M172" s="53"/>
      <c r="N172" s="174"/>
      <c r="O172" s="53"/>
      <c r="P172" s="195"/>
      <c r="Q172" s="53"/>
      <c r="R172" s="209"/>
      <c r="S172" s="95"/>
      <c r="T172" s="109"/>
      <c r="U172" s="211"/>
    </row>
    <row r="173" ht="14.25" customHeight="1" spans="1:21">
      <c r="A173" s="33"/>
      <c r="B173" s="33"/>
      <c r="C173" s="33"/>
      <c r="D173" s="33"/>
      <c r="E173" s="175"/>
      <c r="F173" s="47" t="s">
        <v>335</v>
      </c>
      <c r="G173" s="53"/>
      <c r="H173" s="170"/>
      <c r="I173" s="53"/>
      <c r="J173" s="174"/>
      <c r="K173" s="75"/>
      <c r="L173" s="174"/>
      <c r="M173" s="198"/>
      <c r="N173" s="174"/>
      <c r="O173" s="198"/>
      <c r="P173" s="174"/>
      <c r="Q173" s="198"/>
      <c r="R173" s="174"/>
      <c r="S173" s="95"/>
      <c r="T173" s="109"/>
      <c r="U173" s="211"/>
    </row>
    <row r="174" ht="14.25" customHeight="1" spans="1:21">
      <c r="A174" s="33"/>
      <c r="B174" s="33"/>
      <c r="C174" s="33"/>
      <c r="D174" s="33"/>
      <c r="E174" s="52"/>
      <c r="F174" s="47" t="s">
        <v>336</v>
      </c>
      <c r="G174" s="53"/>
      <c r="H174" s="170"/>
      <c r="I174" s="53"/>
      <c r="J174" s="174"/>
      <c r="K174" s="75"/>
      <c r="L174" s="174"/>
      <c r="M174" s="75"/>
      <c r="N174" s="174"/>
      <c r="O174" s="75"/>
      <c r="P174" s="174"/>
      <c r="Q174" s="75"/>
      <c r="R174" s="174"/>
      <c r="S174" s="95"/>
      <c r="T174" s="109"/>
      <c r="U174" s="211"/>
    </row>
    <row r="175" ht="15" spans="1:21">
      <c r="A175" s="33"/>
      <c r="B175" s="33"/>
      <c r="C175" s="33"/>
      <c r="D175" s="177" t="s">
        <v>337</v>
      </c>
      <c r="E175" s="49" t="s">
        <v>338</v>
      </c>
      <c r="F175" s="63" t="s">
        <v>339</v>
      </c>
      <c r="G175" s="50"/>
      <c r="H175" s="178" t="s">
        <v>340</v>
      </c>
      <c r="I175" s="50">
        <v>18500000</v>
      </c>
      <c r="J175" s="178"/>
      <c r="K175" s="199"/>
      <c r="L175" s="178"/>
      <c r="M175" s="199"/>
      <c r="N175" s="178"/>
      <c r="O175" s="199"/>
      <c r="P175" s="178"/>
      <c r="Q175" s="199"/>
      <c r="R175" s="178" t="s">
        <v>340</v>
      </c>
      <c r="S175" s="212">
        <f>I175+K175+M175+O175+Q175</f>
        <v>18500000</v>
      </c>
      <c r="T175" s="213"/>
      <c r="U175" s="214"/>
    </row>
    <row r="176" ht="15" spans="1:21">
      <c r="A176" s="33"/>
      <c r="B176" s="33"/>
      <c r="C176" s="33"/>
      <c r="D176" s="33"/>
      <c r="E176" s="52" t="s">
        <v>341</v>
      </c>
      <c r="F176" s="47"/>
      <c r="G176" s="53"/>
      <c r="H176" s="174"/>
      <c r="I176" s="53"/>
      <c r="J176" s="174"/>
      <c r="K176" s="75"/>
      <c r="L176" s="174"/>
      <c r="M176" s="75"/>
      <c r="N176" s="174"/>
      <c r="O176" s="75"/>
      <c r="P176" s="174"/>
      <c r="Q176" s="75"/>
      <c r="R176" s="209"/>
      <c r="S176" s="207"/>
      <c r="T176" s="215"/>
      <c r="U176" s="211"/>
    </row>
    <row r="177" ht="15" customHeight="1" spans="1:21">
      <c r="A177" s="33"/>
      <c r="B177" s="33"/>
      <c r="C177" s="33"/>
      <c r="D177" s="172" t="s">
        <v>342</v>
      </c>
      <c r="E177" s="179" t="s">
        <v>343</v>
      </c>
      <c r="F177" s="47" t="s">
        <v>344</v>
      </c>
      <c r="G177" s="53"/>
      <c r="H177" s="174" t="s">
        <v>345</v>
      </c>
      <c r="I177" s="53">
        <v>98751000</v>
      </c>
      <c r="J177" s="174"/>
      <c r="K177" s="75"/>
      <c r="L177" s="174"/>
      <c r="M177" s="75"/>
      <c r="N177" s="174"/>
      <c r="O177" s="75"/>
      <c r="P177" s="174"/>
      <c r="Q177" s="75"/>
      <c r="R177" s="209" t="s">
        <v>345</v>
      </c>
      <c r="S177" s="207">
        <f>I177+K177+M177+O177+Q177</f>
        <v>98751000</v>
      </c>
      <c r="T177" s="215"/>
      <c r="U177" s="211"/>
    </row>
    <row r="178" ht="15" spans="1:21">
      <c r="A178" s="33"/>
      <c r="B178" s="33"/>
      <c r="C178" s="33"/>
      <c r="D178" s="33"/>
      <c r="E178" s="52" t="s">
        <v>346</v>
      </c>
      <c r="F178" s="47"/>
      <c r="G178" s="53"/>
      <c r="H178" s="174"/>
      <c r="I178" s="53"/>
      <c r="J178" s="174"/>
      <c r="K178" s="75"/>
      <c r="L178" s="174"/>
      <c r="M178" s="75"/>
      <c r="N178" s="174"/>
      <c r="O178" s="75"/>
      <c r="P178" s="174"/>
      <c r="Q178" s="75"/>
      <c r="R178" s="209"/>
      <c r="S178" s="207"/>
      <c r="T178" s="215"/>
      <c r="U178" s="211"/>
    </row>
    <row r="179" ht="15" spans="1:21">
      <c r="A179" s="33"/>
      <c r="B179" s="33"/>
      <c r="C179" s="33"/>
      <c r="D179" s="33"/>
      <c r="E179" s="52"/>
      <c r="F179" s="33"/>
      <c r="G179" s="53"/>
      <c r="H179" s="170"/>
      <c r="I179" s="53"/>
      <c r="J179" s="170"/>
      <c r="K179" s="53"/>
      <c r="L179" s="170"/>
      <c r="M179" s="194"/>
      <c r="N179" s="170"/>
      <c r="O179" s="194"/>
      <c r="P179" s="200"/>
      <c r="Q179" s="194"/>
      <c r="R179" s="216"/>
      <c r="S179" s="95"/>
      <c r="T179" s="215"/>
      <c r="U179" s="211"/>
    </row>
    <row r="180" ht="15" customHeight="1" spans="1:21">
      <c r="A180" s="33"/>
      <c r="B180" s="33"/>
      <c r="C180" s="33"/>
      <c r="D180" s="33" t="s">
        <v>347</v>
      </c>
      <c r="E180" s="180" t="s">
        <v>348</v>
      </c>
      <c r="F180" s="181" t="s">
        <v>349</v>
      </c>
      <c r="G180" s="182"/>
      <c r="H180" s="181"/>
      <c r="I180" s="53"/>
      <c r="J180" s="181" t="s">
        <v>350</v>
      </c>
      <c r="K180" s="53">
        <v>294000000</v>
      </c>
      <c r="L180" s="181" t="s">
        <v>350</v>
      </c>
      <c r="M180" s="194">
        <v>280000000</v>
      </c>
      <c r="N180" s="181" t="s">
        <v>350</v>
      </c>
      <c r="O180" s="194">
        <v>290000000</v>
      </c>
      <c r="P180" s="181" t="s">
        <v>350</v>
      </c>
      <c r="Q180" s="194">
        <v>330000000</v>
      </c>
      <c r="R180" s="181" t="s">
        <v>351</v>
      </c>
      <c r="S180" s="207">
        <f>I180+K180+M180+O180+Q180</f>
        <v>1194000000</v>
      </c>
      <c r="T180" s="215"/>
      <c r="U180" s="211"/>
    </row>
    <row r="181" ht="96.75" customHeight="1" spans="1:21">
      <c r="A181" s="33"/>
      <c r="B181" s="33"/>
      <c r="C181" s="33"/>
      <c r="D181" s="33"/>
      <c r="E181" s="180" t="s">
        <v>352</v>
      </c>
      <c r="F181" s="181"/>
      <c r="G181" s="182"/>
      <c r="H181" s="181"/>
      <c r="I181" s="53"/>
      <c r="J181" s="181"/>
      <c r="K181" s="53"/>
      <c r="L181" s="181"/>
      <c r="M181" s="193"/>
      <c r="N181" s="181"/>
      <c r="O181" s="193"/>
      <c r="P181" s="181"/>
      <c r="Q181" s="217"/>
      <c r="R181" s="181"/>
      <c r="S181" s="95"/>
      <c r="T181" s="215"/>
      <c r="U181" s="211"/>
    </row>
    <row r="182" ht="45" spans="1:21">
      <c r="A182" s="33"/>
      <c r="B182" s="33"/>
      <c r="C182" s="33"/>
      <c r="D182" s="183" t="s">
        <v>353</v>
      </c>
      <c r="E182" s="183" t="s">
        <v>354</v>
      </c>
      <c r="F182" s="184" t="s">
        <v>355</v>
      </c>
      <c r="G182" s="33"/>
      <c r="H182" s="33"/>
      <c r="I182" s="33"/>
      <c r="J182" s="133" t="s">
        <v>356</v>
      </c>
      <c r="K182" s="201">
        <v>250000000</v>
      </c>
      <c r="L182" s="133" t="s">
        <v>356</v>
      </c>
      <c r="M182" s="201">
        <v>250000000</v>
      </c>
      <c r="N182" s="133" t="s">
        <v>356</v>
      </c>
      <c r="O182" s="201">
        <v>250000000</v>
      </c>
      <c r="P182" s="133" t="s">
        <v>356</v>
      </c>
      <c r="Q182" s="201">
        <v>250000000</v>
      </c>
      <c r="R182" s="133" t="s">
        <v>357</v>
      </c>
      <c r="S182" s="75">
        <f>I182+K182+M182+O182+Q182</f>
        <v>1000000000</v>
      </c>
      <c r="T182" s="109"/>
      <c r="U182" s="211"/>
    </row>
    <row r="183" ht="15" spans="1:21">
      <c r="A183" s="33"/>
      <c r="B183" s="33"/>
      <c r="C183" s="33"/>
      <c r="D183" s="43" t="s">
        <v>358</v>
      </c>
      <c r="E183" s="43" t="s">
        <v>359</v>
      </c>
      <c r="F183" s="170" t="s">
        <v>360</v>
      </c>
      <c r="G183" s="53"/>
      <c r="H183" s="95"/>
      <c r="I183" s="75"/>
      <c r="J183" s="95" t="s">
        <v>276</v>
      </c>
      <c r="K183" s="75">
        <v>35000000</v>
      </c>
      <c r="L183" s="95" t="s">
        <v>276</v>
      </c>
      <c r="M183" s="202">
        <v>52000000</v>
      </c>
      <c r="N183" s="95" t="s">
        <v>276</v>
      </c>
      <c r="O183" s="198">
        <v>53000000</v>
      </c>
      <c r="P183" s="95" t="s">
        <v>276</v>
      </c>
      <c r="Q183" s="198">
        <v>54000000</v>
      </c>
      <c r="R183" s="95" t="s">
        <v>276</v>
      </c>
      <c r="S183" s="95">
        <f>I183+K183+M183+O183+Q183</f>
        <v>194000000</v>
      </c>
      <c r="T183" s="109"/>
      <c r="U183" s="211"/>
    </row>
    <row r="184" ht="139.5" customHeight="1" spans="1:21">
      <c r="A184" s="33"/>
      <c r="B184" s="33"/>
      <c r="C184" s="33"/>
      <c r="D184" s="43" t="s">
        <v>361</v>
      </c>
      <c r="E184" s="185" t="s">
        <v>362</v>
      </c>
      <c r="F184" s="143" t="s">
        <v>363</v>
      </c>
      <c r="G184" s="53"/>
      <c r="H184" s="181" t="s">
        <v>364</v>
      </c>
      <c r="I184" s="75">
        <v>469164000</v>
      </c>
      <c r="J184" s="174" t="s">
        <v>365</v>
      </c>
      <c r="K184" s="75">
        <v>500000000</v>
      </c>
      <c r="L184" s="174" t="s">
        <v>366</v>
      </c>
      <c r="M184" s="75">
        <v>500000000</v>
      </c>
      <c r="N184" s="174" t="s">
        <v>366</v>
      </c>
      <c r="O184" s="75">
        <v>500000000</v>
      </c>
      <c r="P184" s="174" t="s">
        <v>366</v>
      </c>
      <c r="Q184" s="75">
        <v>500000000</v>
      </c>
      <c r="R184" s="181" t="s">
        <v>367</v>
      </c>
      <c r="S184" s="95">
        <f>I184+K184+M184+O184+Q184</f>
        <v>2469164000</v>
      </c>
      <c r="T184" s="109"/>
      <c r="U184" s="211"/>
    </row>
    <row r="185" ht="48.75" customHeight="1" spans="1:21">
      <c r="A185" s="33"/>
      <c r="B185" s="33"/>
      <c r="C185" s="33"/>
      <c r="D185" s="43" t="s">
        <v>361</v>
      </c>
      <c r="E185" s="186" t="s">
        <v>368</v>
      </c>
      <c r="F185" s="46" t="s">
        <v>369</v>
      </c>
      <c r="G185" s="53"/>
      <c r="H185" s="181" t="s">
        <v>370</v>
      </c>
      <c r="I185" s="75">
        <v>185489000</v>
      </c>
      <c r="J185" s="181"/>
      <c r="K185" s="75"/>
      <c r="L185" s="181"/>
      <c r="M185" s="75"/>
      <c r="N185" s="181"/>
      <c r="O185" s="75"/>
      <c r="P185" s="181"/>
      <c r="Q185" s="75"/>
      <c r="R185" s="181" t="s">
        <v>370</v>
      </c>
      <c r="S185" s="95">
        <f t="shared" ref="S185:S193" si="0">I185+K185+M185+O185+Q185</f>
        <v>185489000</v>
      </c>
      <c r="T185" s="109"/>
      <c r="U185" s="211"/>
    </row>
    <row r="186" ht="30" customHeight="1" spans="1:21">
      <c r="A186" s="33"/>
      <c r="B186" s="33"/>
      <c r="C186" s="33"/>
      <c r="D186" s="43"/>
      <c r="E186" s="187" t="s">
        <v>371</v>
      </c>
      <c r="F186" s="46" t="s">
        <v>372</v>
      </c>
      <c r="G186" s="53"/>
      <c r="H186" s="174" t="s">
        <v>151</v>
      </c>
      <c r="I186" s="75">
        <v>135000000</v>
      </c>
      <c r="J186" s="174" t="s">
        <v>151</v>
      </c>
      <c r="K186" s="75">
        <v>50000000</v>
      </c>
      <c r="L186" s="174" t="s">
        <v>151</v>
      </c>
      <c r="M186" s="75">
        <v>50000000</v>
      </c>
      <c r="N186" s="174" t="s">
        <v>151</v>
      </c>
      <c r="O186" s="75">
        <v>50000000</v>
      </c>
      <c r="P186" s="174" t="s">
        <v>151</v>
      </c>
      <c r="Q186" s="75">
        <v>50000000</v>
      </c>
      <c r="R186" s="174" t="s">
        <v>152</v>
      </c>
      <c r="S186" s="95">
        <f t="shared" si="0"/>
        <v>335000000</v>
      </c>
      <c r="T186" s="109"/>
      <c r="U186" s="211"/>
    </row>
    <row r="187" ht="21" customHeight="1" spans="1:21">
      <c r="A187" s="33"/>
      <c r="B187" s="33"/>
      <c r="C187" s="33"/>
      <c r="D187" s="43"/>
      <c r="E187" s="186" t="s">
        <v>373</v>
      </c>
      <c r="F187" s="46" t="s">
        <v>374</v>
      </c>
      <c r="G187" s="53"/>
      <c r="H187" s="174" t="s">
        <v>151</v>
      </c>
      <c r="I187" s="75">
        <v>1427500000</v>
      </c>
      <c r="J187" s="174" t="s">
        <v>151</v>
      </c>
      <c r="K187" s="75">
        <v>1498875000</v>
      </c>
      <c r="L187" s="174" t="s">
        <v>151</v>
      </c>
      <c r="M187" s="75">
        <v>1573818750</v>
      </c>
      <c r="N187" s="174" t="s">
        <v>151</v>
      </c>
      <c r="O187" s="75">
        <v>1652509687</v>
      </c>
      <c r="P187" s="174" t="s">
        <v>151</v>
      </c>
      <c r="Q187" s="75">
        <v>1735135172</v>
      </c>
      <c r="R187" s="174" t="s">
        <v>152</v>
      </c>
      <c r="S187" s="95">
        <f t="shared" si="0"/>
        <v>7887838609</v>
      </c>
      <c r="T187" s="109"/>
      <c r="U187" s="211"/>
    </row>
    <row r="188" ht="120" customHeight="1" spans="1:21">
      <c r="A188" s="33"/>
      <c r="B188" s="33"/>
      <c r="C188" s="33"/>
      <c r="D188" s="43" t="s">
        <v>375</v>
      </c>
      <c r="E188" s="185" t="s">
        <v>376</v>
      </c>
      <c r="F188" s="46" t="s">
        <v>377</v>
      </c>
      <c r="G188" s="53"/>
      <c r="H188" s="181"/>
      <c r="I188" s="75"/>
      <c r="J188" s="181" t="s">
        <v>378</v>
      </c>
      <c r="K188" s="75">
        <v>160000000</v>
      </c>
      <c r="L188" s="181" t="s">
        <v>379</v>
      </c>
      <c r="M188" s="75">
        <v>202000000</v>
      </c>
      <c r="N188" s="181" t="s">
        <v>380</v>
      </c>
      <c r="O188" s="75">
        <v>205045000</v>
      </c>
      <c r="P188" s="181" t="s">
        <v>381</v>
      </c>
      <c r="Q188" s="75">
        <v>208135675</v>
      </c>
      <c r="R188" s="181" t="s">
        <v>382</v>
      </c>
      <c r="S188" s="95">
        <f t="shared" si="0"/>
        <v>775180675</v>
      </c>
      <c r="T188" s="109"/>
      <c r="U188" s="211"/>
    </row>
    <row r="189" ht="48" customHeight="1" spans="1:21">
      <c r="A189" s="33"/>
      <c r="B189" s="33"/>
      <c r="C189" s="33"/>
      <c r="D189" s="43"/>
      <c r="E189" s="185" t="s">
        <v>383</v>
      </c>
      <c r="F189" s="46" t="s">
        <v>384</v>
      </c>
      <c r="G189" s="53"/>
      <c r="H189" s="181"/>
      <c r="I189" s="75"/>
      <c r="J189" s="181" t="s">
        <v>385</v>
      </c>
      <c r="K189" s="75">
        <v>20000000</v>
      </c>
      <c r="L189" s="181" t="s">
        <v>386</v>
      </c>
      <c r="M189" s="75">
        <v>21000000</v>
      </c>
      <c r="N189" s="181" t="s">
        <v>387</v>
      </c>
      <c r="O189" s="75">
        <v>22000000</v>
      </c>
      <c r="P189" s="181" t="s">
        <v>388</v>
      </c>
      <c r="Q189" s="75">
        <v>23000000</v>
      </c>
      <c r="R189" s="181" t="s">
        <v>389</v>
      </c>
      <c r="S189" s="95">
        <f t="shared" si="0"/>
        <v>86000000</v>
      </c>
      <c r="T189" s="109"/>
      <c r="U189" s="211"/>
    </row>
    <row r="190" ht="45" spans="1:21">
      <c r="A190" s="33"/>
      <c r="B190" s="33"/>
      <c r="C190" s="33"/>
      <c r="D190" s="188" t="s">
        <v>390</v>
      </c>
      <c r="E190" s="189" t="s">
        <v>391</v>
      </c>
      <c r="F190" s="47" t="s">
        <v>392</v>
      </c>
      <c r="G190" s="75"/>
      <c r="H190" s="95"/>
      <c r="I190" s="75"/>
      <c r="J190" s="174" t="s">
        <v>393</v>
      </c>
      <c r="K190" s="75">
        <v>72000000</v>
      </c>
      <c r="L190" s="170" t="s">
        <v>393</v>
      </c>
      <c r="M190" s="75">
        <f>50000000+74000000</f>
        <v>124000000</v>
      </c>
      <c r="N190" s="174" t="s">
        <v>393</v>
      </c>
      <c r="O190" s="75">
        <v>76000000</v>
      </c>
      <c r="P190" s="174" t="s">
        <v>393</v>
      </c>
      <c r="Q190" s="75">
        <v>78000000</v>
      </c>
      <c r="R190" s="170" t="s">
        <v>394</v>
      </c>
      <c r="S190" s="95">
        <f t="shared" si="0"/>
        <v>350000000</v>
      </c>
      <c r="T190" s="109"/>
      <c r="U190" s="211"/>
    </row>
    <row r="191" ht="30" spans="1:21">
      <c r="A191" s="52"/>
      <c r="B191" s="52"/>
      <c r="C191" s="33"/>
      <c r="D191" s="188" t="s">
        <v>395</v>
      </c>
      <c r="E191" s="46" t="s">
        <v>396</v>
      </c>
      <c r="F191" s="46" t="s">
        <v>397</v>
      </c>
      <c r="G191" s="75"/>
      <c r="H191" s="95"/>
      <c r="I191" s="75"/>
      <c r="J191" s="174" t="s">
        <v>398</v>
      </c>
      <c r="K191" s="75">
        <v>130693000</v>
      </c>
      <c r="L191" s="95" t="s">
        <v>398</v>
      </c>
      <c r="M191" s="75">
        <v>150000000</v>
      </c>
      <c r="N191" s="95" t="s">
        <v>398</v>
      </c>
      <c r="O191" s="75">
        <v>150000000</v>
      </c>
      <c r="P191" s="95" t="s">
        <v>398</v>
      </c>
      <c r="Q191" s="75">
        <v>150000000</v>
      </c>
      <c r="R191" s="95" t="s">
        <v>399</v>
      </c>
      <c r="S191" s="95">
        <f t="shared" si="0"/>
        <v>580693000</v>
      </c>
      <c r="T191" s="109"/>
      <c r="U191" s="211"/>
    </row>
    <row r="192" ht="30" spans="1:21">
      <c r="A192" s="179"/>
      <c r="B192" s="179"/>
      <c r="C192" s="179"/>
      <c r="D192" s="188" t="s">
        <v>400</v>
      </c>
      <c r="E192" s="185" t="s">
        <v>401</v>
      </c>
      <c r="F192" s="184" t="s">
        <v>402</v>
      </c>
      <c r="G192" s="53"/>
      <c r="H192" s="190"/>
      <c r="I192" s="53"/>
      <c r="J192" s="203" t="s">
        <v>403</v>
      </c>
      <c r="K192" s="75">
        <v>100000000</v>
      </c>
      <c r="L192" s="190"/>
      <c r="M192" s="53"/>
      <c r="N192" s="190"/>
      <c r="O192" s="53"/>
      <c r="P192" s="190"/>
      <c r="Q192" s="53"/>
      <c r="R192" s="203" t="s">
        <v>403</v>
      </c>
      <c r="S192" s="95">
        <f t="shared" si="0"/>
        <v>100000000</v>
      </c>
      <c r="T192" s="66"/>
      <c r="U192" s="94"/>
    </row>
    <row r="193" ht="15" spans="1:21">
      <c r="A193" s="179"/>
      <c r="B193" s="179"/>
      <c r="C193" s="179"/>
      <c r="D193" s="33" t="s">
        <v>404</v>
      </c>
      <c r="E193" s="113" t="s">
        <v>405</v>
      </c>
      <c r="F193" s="33" t="s">
        <v>406</v>
      </c>
      <c r="G193" s="53"/>
      <c r="H193" s="66"/>
      <c r="I193" s="53"/>
      <c r="J193" s="66"/>
      <c r="K193" s="53"/>
      <c r="L193" s="66"/>
      <c r="M193" s="53">
        <v>0</v>
      </c>
      <c r="N193" s="66" t="s">
        <v>407</v>
      </c>
      <c r="O193" s="53">
        <v>8000000000</v>
      </c>
      <c r="P193" s="66" t="s">
        <v>407</v>
      </c>
      <c r="Q193" s="194">
        <v>22000000000</v>
      </c>
      <c r="R193" s="286" t="s">
        <v>407</v>
      </c>
      <c r="S193" s="95">
        <f t="shared" si="0"/>
        <v>30000000000</v>
      </c>
      <c r="T193" s="99"/>
      <c r="U193" s="94"/>
    </row>
    <row r="194" ht="15" spans="1:21">
      <c r="A194" s="179"/>
      <c r="B194" s="179"/>
      <c r="C194" s="179"/>
      <c r="D194" s="33"/>
      <c r="E194" s="52" t="s">
        <v>408</v>
      </c>
      <c r="F194" s="33"/>
      <c r="G194" s="53"/>
      <c r="H194" s="66"/>
      <c r="I194" s="53"/>
      <c r="J194" s="66"/>
      <c r="K194" s="53"/>
      <c r="L194" s="66"/>
      <c r="M194" s="53"/>
      <c r="N194" s="66"/>
      <c r="O194" s="53"/>
      <c r="P194" s="66"/>
      <c r="Q194" s="53"/>
      <c r="R194" s="103"/>
      <c r="S194" s="95"/>
      <c r="T194" s="99"/>
      <c r="U194" s="94"/>
    </row>
    <row r="195" ht="15" spans="1:21">
      <c r="A195" s="179"/>
      <c r="B195" s="179"/>
      <c r="C195" s="179"/>
      <c r="D195" s="33"/>
      <c r="E195" s="52"/>
      <c r="F195" s="33"/>
      <c r="G195" s="53"/>
      <c r="H195" s="66"/>
      <c r="I195" s="53"/>
      <c r="J195" s="66"/>
      <c r="K195" s="53"/>
      <c r="L195" s="66"/>
      <c r="M195" s="53"/>
      <c r="N195" s="66"/>
      <c r="O195" s="53"/>
      <c r="P195" s="66"/>
      <c r="Q195" s="53"/>
      <c r="R195" s="103"/>
      <c r="S195" s="95"/>
      <c r="T195" s="99"/>
      <c r="U195" s="94"/>
    </row>
    <row r="196" ht="15" spans="1:21">
      <c r="A196" s="179"/>
      <c r="B196" s="179"/>
      <c r="C196" s="179"/>
      <c r="D196" s="33" t="s">
        <v>221</v>
      </c>
      <c r="E196" s="52" t="s">
        <v>409</v>
      </c>
      <c r="F196" s="33" t="s">
        <v>410</v>
      </c>
      <c r="G196" s="53"/>
      <c r="H196" s="66"/>
      <c r="I196" s="53"/>
      <c r="J196" s="66" t="s">
        <v>411</v>
      </c>
      <c r="K196" s="53">
        <v>0</v>
      </c>
      <c r="L196" s="66"/>
      <c r="M196" s="53"/>
      <c r="N196" s="66"/>
      <c r="O196" s="53"/>
      <c r="P196" s="66"/>
      <c r="Q196" s="53"/>
      <c r="R196" s="66" t="s">
        <v>411</v>
      </c>
      <c r="S196" s="95">
        <f>I196+K196+M196+O196+Q196</f>
        <v>0</v>
      </c>
      <c r="T196" s="99"/>
      <c r="U196" s="94"/>
    </row>
    <row r="197" ht="15" spans="1:21">
      <c r="A197" s="179"/>
      <c r="B197" s="179"/>
      <c r="C197" s="179"/>
      <c r="D197" s="33"/>
      <c r="E197" s="52"/>
      <c r="F197" s="33"/>
      <c r="G197" s="53"/>
      <c r="H197" s="66"/>
      <c r="I197" s="53"/>
      <c r="J197" s="66"/>
      <c r="K197" s="53"/>
      <c r="L197" s="66"/>
      <c r="M197" s="53"/>
      <c r="N197" s="66"/>
      <c r="O197" s="53"/>
      <c r="P197" s="66"/>
      <c r="Q197" s="53"/>
      <c r="R197" s="103"/>
      <c r="S197" s="95"/>
      <c r="T197" s="99"/>
      <c r="U197" s="94"/>
    </row>
    <row r="198" ht="15" spans="1:21">
      <c r="A198" s="179"/>
      <c r="B198" s="179"/>
      <c r="C198" s="179"/>
      <c r="D198" s="33"/>
      <c r="E198" s="52"/>
      <c r="F198" s="33"/>
      <c r="G198" s="53"/>
      <c r="H198" s="66"/>
      <c r="I198" s="53"/>
      <c r="J198" s="66"/>
      <c r="K198" s="53"/>
      <c r="L198" s="66"/>
      <c r="M198" s="53"/>
      <c r="N198" s="66"/>
      <c r="O198" s="53"/>
      <c r="P198" s="66"/>
      <c r="Q198" s="53"/>
      <c r="R198" s="103"/>
      <c r="S198" s="95"/>
      <c r="T198" s="99"/>
      <c r="U198" s="94"/>
    </row>
    <row r="199" ht="15" spans="1:21">
      <c r="A199" s="179"/>
      <c r="B199" s="179"/>
      <c r="C199" s="179"/>
      <c r="D199" s="33"/>
      <c r="E199" s="52" t="s">
        <v>412</v>
      </c>
      <c r="F199" s="33" t="s">
        <v>413</v>
      </c>
      <c r="G199" s="53"/>
      <c r="H199" s="66"/>
      <c r="I199" s="53"/>
      <c r="J199" s="66" t="s">
        <v>414</v>
      </c>
      <c r="K199" s="53">
        <v>50000000</v>
      </c>
      <c r="L199" s="66"/>
      <c r="M199" s="53"/>
      <c r="N199" s="66"/>
      <c r="O199" s="53"/>
      <c r="P199" s="66"/>
      <c r="Q199" s="53"/>
      <c r="R199" s="103"/>
      <c r="S199" s="95">
        <f>I199+K199+M199+O199+Q199</f>
        <v>50000000</v>
      </c>
      <c r="T199" s="99"/>
      <c r="U199" s="94"/>
    </row>
    <row r="200" ht="15" spans="1:21">
      <c r="A200" s="179"/>
      <c r="B200" s="179"/>
      <c r="C200" s="179"/>
      <c r="D200" s="33"/>
      <c r="E200" s="52"/>
      <c r="F200" s="33"/>
      <c r="G200" s="53"/>
      <c r="H200" s="66"/>
      <c r="I200" s="53"/>
      <c r="J200" s="66"/>
      <c r="K200" s="53"/>
      <c r="L200" s="66"/>
      <c r="M200" s="53"/>
      <c r="N200" s="66"/>
      <c r="O200" s="53"/>
      <c r="P200" s="66"/>
      <c r="Q200" s="53"/>
      <c r="R200" s="103"/>
      <c r="S200" s="95"/>
      <c r="T200" s="99"/>
      <c r="U200" s="94"/>
    </row>
    <row r="201" ht="15" spans="1:21">
      <c r="A201" s="179"/>
      <c r="B201" s="179"/>
      <c r="C201" s="179"/>
      <c r="D201" s="33"/>
      <c r="E201" s="52"/>
      <c r="F201" s="33"/>
      <c r="G201" s="53"/>
      <c r="H201" s="66"/>
      <c r="I201" s="53"/>
      <c r="J201" s="66"/>
      <c r="K201" s="53"/>
      <c r="L201" s="66"/>
      <c r="M201" s="53"/>
      <c r="N201" s="66"/>
      <c r="O201" s="53"/>
      <c r="P201" s="66"/>
      <c r="Q201" s="53"/>
      <c r="R201" s="103"/>
      <c r="S201" s="95"/>
      <c r="T201" s="99"/>
      <c r="U201" s="94"/>
    </row>
    <row r="202" ht="15" spans="1:21">
      <c r="A202" s="218"/>
      <c r="B202" s="43"/>
      <c r="C202" s="43"/>
      <c r="D202" s="33"/>
      <c r="E202" s="114" t="s">
        <v>415</v>
      </c>
      <c r="F202" s="33" t="s">
        <v>416</v>
      </c>
      <c r="G202" s="53"/>
      <c r="H202" s="66"/>
      <c r="I202" s="53"/>
      <c r="J202" s="66"/>
      <c r="K202" s="53"/>
      <c r="L202" s="66" t="s">
        <v>414</v>
      </c>
      <c r="M202" s="53">
        <v>500000000</v>
      </c>
      <c r="N202" s="66"/>
      <c r="O202" s="53"/>
      <c r="P202" s="66"/>
      <c r="Q202" s="53"/>
      <c r="R202" s="103"/>
      <c r="S202" s="95">
        <f>I202+K202+M202+O202+Q202</f>
        <v>500000000</v>
      </c>
      <c r="T202" s="99"/>
      <c r="U202" s="94"/>
    </row>
    <row r="203" ht="15" spans="1:21">
      <c r="A203" s="179"/>
      <c r="B203" s="179"/>
      <c r="C203" s="179"/>
      <c r="D203" s="33"/>
      <c r="E203" s="52"/>
      <c r="F203" s="33"/>
      <c r="G203" s="53"/>
      <c r="H203" s="66"/>
      <c r="I203" s="53"/>
      <c r="J203" s="66"/>
      <c r="K203" s="53"/>
      <c r="L203" s="66"/>
      <c r="M203" s="53"/>
      <c r="N203" s="66"/>
      <c r="O203" s="53"/>
      <c r="P203" s="66"/>
      <c r="Q203" s="53"/>
      <c r="R203" s="103"/>
      <c r="S203" s="95"/>
      <c r="T203" s="99"/>
      <c r="U203" s="94"/>
    </row>
    <row r="204" ht="15" spans="1:21">
      <c r="A204" s="179"/>
      <c r="B204" s="179"/>
      <c r="C204" s="179"/>
      <c r="D204" s="33"/>
      <c r="E204" s="52"/>
      <c r="F204" s="33"/>
      <c r="G204" s="53"/>
      <c r="H204" s="66"/>
      <c r="I204" s="53"/>
      <c r="J204" s="66"/>
      <c r="K204" s="53"/>
      <c r="L204" s="66"/>
      <c r="M204" s="53"/>
      <c r="N204" s="66"/>
      <c r="O204" s="53"/>
      <c r="P204" s="66"/>
      <c r="Q204" s="53"/>
      <c r="R204" s="103"/>
      <c r="S204" s="95"/>
      <c r="T204" s="99"/>
      <c r="U204" s="94"/>
    </row>
    <row r="205" ht="15" spans="1:21">
      <c r="A205" s="179"/>
      <c r="B205" s="179"/>
      <c r="C205" s="179"/>
      <c r="D205" s="33"/>
      <c r="E205" s="52" t="s">
        <v>417</v>
      </c>
      <c r="F205" s="33" t="s">
        <v>418</v>
      </c>
      <c r="G205" s="53"/>
      <c r="H205" s="66"/>
      <c r="I205" s="53"/>
      <c r="J205" s="66"/>
      <c r="K205" s="53"/>
      <c r="L205" s="66" t="s">
        <v>414</v>
      </c>
      <c r="M205" s="53">
        <v>300000000</v>
      </c>
      <c r="N205" s="66"/>
      <c r="O205" s="53"/>
      <c r="P205" s="66"/>
      <c r="Q205" s="53"/>
      <c r="R205" s="103"/>
      <c r="S205" s="95">
        <f>I205+K205+M205+O205+Q205</f>
        <v>300000000</v>
      </c>
      <c r="T205" s="99"/>
      <c r="U205" s="94"/>
    </row>
    <row r="206" ht="15" spans="1:21">
      <c r="A206" s="179"/>
      <c r="B206" s="179"/>
      <c r="C206" s="179"/>
      <c r="D206" s="33"/>
      <c r="E206" s="52"/>
      <c r="F206" s="33"/>
      <c r="G206" s="53"/>
      <c r="H206" s="66"/>
      <c r="I206" s="53"/>
      <c r="J206" s="66"/>
      <c r="K206" s="53"/>
      <c r="L206" s="66"/>
      <c r="M206" s="53"/>
      <c r="N206" s="66"/>
      <c r="O206" s="53"/>
      <c r="P206" s="66"/>
      <c r="Q206" s="53"/>
      <c r="R206" s="103"/>
      <c r="S206" s="95"/>
      <c r="T206" s="99"/>
      <c r="U206" s="94"/>
    </row>
    <row r="207" ht="15" spans="1:21">
      <c r="A207" s="179"/>
      <c r="B207" s="179"/>
      <c r="C207" s="179"/>
      <c r="D207" s="33"/>
      <c r="E207" s="52"/>
      <c r="F207" s="33"/>
      <c r="G207" s="53"/>
      <c r="H207" s="66"/>
      <c r="I207" s="53"/>
      <c r="J207" s="66"/>
      <c r="K207" s="53"/>
      <c r="L207" s="66"/>
      <c r="M207" s="53"/>
      <c r="N207" s="66"/>
      <c r="O207" s="53"/>
      <c r="P207" s="66"/>
      <c r="Q207" s="53"/>
      <c r="R207" s="103"/>
      <c r="S207" s="95"/>
      <c r="T207" s="99"/>
      <c r="U207" s="94"/>
    </row>
    <row r="208" ht="15" spans="1:21">
      <c r="A208" s="179"/>
      <c r="B208" s="179"/>
      <c r="C208" s="179"/>
      <c r="D208" s="33"/>
      <c r="E208" s="52" t="s">
        <v>419</v>
      </c>
      <c r="F208" s="33" t="s">
        <v>420</v>
      </c>
      <c r="G208" s="53"/>
      <c r="H208" s="66"/>
      <c r="I208" s="53"/>
      <c r="J208" s="66"/>
      <c r="K208" s="53"/>
      <c r="L208" s="66"/>
      <c r="M208" s="53"/>
      <c r="N208" s="66"/>
      <c r="O208" s="53"/>
      <c r="P208" s="66" t="s">
        <v>421</v>
      </c>
      <c r="Q208" s="53">
        <v>15000000000</v>
      </c>
      <c r="R208" s="103"/>
      <c r="S208" s="95">
        <f>I208+K208+M208+O208+Q208</f>
        <v>15000000000</v>
      </c>
      <c r="T208" s="99"/>
      <c r="U208" s="94"/>
    </row>
    <row r="209" ht="15" spans="1:21">
      <c r="A209" s="179"/>
      <c r="B209" s="179"/>
      <c r="C209" s="179"/>
      <c r="D209" s="33"/>
      <c r="E209" s="52"/>
      <c r="F209" s="33"/>
      <c r="G209" s="53"/>
      <c r="H209" s="66"/>
      <c r="I209" s="53"/>
      <c r="J209" s="66"/>
      <c r="K209" s="53"/>
      <c r="L209" s="66"/>
      <c r="M209" s="53"/>
      <c r="N209" s="66"/>
      <c r="O209" s="53"/>
      <c r="P209" s="66"/>
      <c r="Q209" s="53"/>
      <c r="R209" s="103"/>
      <c r="S209" s="95"/>
      <c r="T209" s="99"/>
      <c r="U209" s="94"/>
    </row>
    <row r="210" ht="15" customHeight="1" spans="1:21">
      <c r="A210" s="219"/>
      <c r="B210" s="219"/>
      <c r="C210" s="220"/>
      <c r="D210" s="221"/>
      <c r="E210" s="222"/>
      <c r="F210" s="222"/>
      <c r="G210" s="112"/>
      <c r="H210" s="223"/>
      <c r="I210" s="262"/>
      <c r="J210" s="223"/>
      <c r="K210" s="263"/>
      <c r="L210" s="223"/>
      <c r="M210" s="263"/>
      <c r="N210" s="223"/>
      <c r="O210" s="263"/>
      <c r="P210" s="223"/>
      <c r="Q210" s="263"/>
      <c r="R210" s="287"/>
      <c r="S210" s="95">
        <f t="shared" ref="S210:S234" si="1">I210+K210+M210+O210+Q210</f>
        <v>0</v>
      </c>
      <c r="T210" s="288"/>
      <c r="U210" s="289"/>
    </row>
    <row r="211" ht="15" customHeight="1" spans="1:21">
      <c r="A211" s="224" t="s">
        <v>422</v>
      </c>
      <c r="B211" s="225"/>
      <c r="C211" s="225" t="s">
        <v>423</v>
      </c>
      <c r="D211" s="226"/>
      <c r="E211" s="227"/>
      <c r="F211" s="227"/>
      <c r="G211" s="228"/>
      <c r="H211" s="229" t="s">
        <v>424</v>
      </c>
      <c r="I211" s="77"/>
      <c r="J211" s="229" t="s">
        <v>425</v>
      </c>
      <c r="K211" s="264"/>
      <c r="L211" s="229" t="s">
        <v>426</v>
      </c>
      <c r="M211" s="264"/>
      <c r="N211" s="229" t="s">
        <v>427</v>
      </c>
      <c r="O211" s="264"/>
      <c r="P211" s="229" t="s">
        <v>428</v>
      </c>
      <c r="Q211" s="264"/>
      <c r="R211" s="290"/>
      <c r="S211" s="96"/>
      <c r="T211" s="291"/>
      <c r="U211" s="292"/>
    </row>
    <row r="212" ht="15" customHeight="1" spans="1:21">
      <c r="A212" s="230"/>
      <c r="B212" s="219"/>
      <c r="C212" s="220"/>
      <c r="D212" s="231"/>
      <c r="E212" s="222"/>
      <c r="F212" s="222"/>
      <c r="G212" s="112"/>
      <c r="H212" s="223"/>
      <c r="I212" s="262"/>
      <c r="J212" s="223"/>
      <c r="K212" s="263"/>
      <c r="L212" s="223"/>
      <c r="M212" s="263"/>
      <c r="N212" s="223"/>
      <c r="O212" s="263"/>
      <c r="P212" s="223"/>
      <c r="Q212" s="263"/>
      <c r="R212" s="287"/>
      <c r="S212" s="95"/>
      <c r="T212" s="288"/>
      <c r="U212" s="289"/>
    </row>
    <row r="213" ht="15" customHeight="1" spans="1:21">
      <c r="A213" s="230"/>
      <c r="B213" s="219"/>
      <c r="C213" s="220"/>
      <c r="D213" s="231"/>
      <c r="E213" s="222"/>
      <c r="F213" s="222"/>
      <c r="G213" s="112"/>
      <c r="H213" s="223"/>
      <c r="I213" s="262"/>
      <c r="J213" s="223"/>
      <c r="K213" s="263"/>
      <c r="L213" s="223"/>
      <c r="M213" s="263"/>
      <c r="N213" s="223"/>
      <c r="O213" s="263"/>
      <c r="P213" s="223"/>
      <c r="Q213" s="263"/>
      <c r="R213" s="287"/>
      <c r="S213" s="95"/>
      <c r="T213" s="288"/>
      <c r="U213" s="289"/>
    </row>
    <row r="214" ht="15" customHeight="1" spans="1:21">
      <c r="A214" s="230"/>
      <c r="B214" s="219"/>
      <c r="C214" s="220"/>
      <c r="D214" s="231"/>
      <c r="E214" s="222"/>
      <c r="F214" s="222"/>
      <c r="G214" s="112"/>
      <c r="H214" s="223"/>
      <c r="I214" s="262"/>
      <c r="J214" s="223"/>
      <c r="K214" s="263"/>
      <c r="L214" s="223"/>
      <c r="M214" s="263"/>
      <c r="N214" s="223"/>
      <c r="O214" s="263"/>
      <c r="P214" s="223"/>
      <c r="Q214" s="263"/>
      <c r="R214" s="287"/>
      <c r="S214" s="95"/>
      <c r="T214" s="288"/>
      <c r="U214" s="289"/>
    </row>
    <row r="215" ht="15" customHeight="1" spans="1:21">
      <c r="A215" s="232"/>
      <c r="B215" s="233"/>
      <c r="C215" s="234"/>
      <c r="D215" s="221"/>
      <c r="E215" s="235"/>
      <c r="F215" s="235"/>
      <c r="G215" s="236"/>
      <c r="H215" s="237"/>
      <c r="I215" s="265"/>
      <c r="J215" s="237"/>
      <c r="K215" s="266"/>
      <c r="L215" s="237"/>
      <c r="M215" s="266"/>
      <c r="N215" s="237"/>
      <c r="O215" s="266"/>
      <c r="P215" s="237"/>
      <c r="Q215" s="266"/>
      <c r="R215" s="293"/>
      <c r="S215" s="144"/>
      <c r="T215" s="294"/>
      <c r="U215" s="295"/>
    </row>
    <row r="216" ht="117" customHeight="1" spans="1:21">
      <c r="A216" s="238"/>
      <c r="B216" s="238" t="s">
        <v>429</v>
      </c>
      <c r="C216" s="239" t="s">
        <v>430</v>
      </c>
      <c r="D216" s="240"/>
      <c r="E216" s="235"/>
      <c r="F216" s="235"/>
      <c r="G216" s="236"/>
      <c r="H216" s="241">
        <v>0.12</v>
      </c>
      <c r="I216" s="266"/>
      <c r="J216" s="241">
        <v>0.2</v>
      </c>
      <c r="K216" s="266"/>
      <c r="L216" s="241">
        <v>0.29</v>
      </c>
      <c r="M216" s="266"/>
      <c r="N216" s="241">
        <v>0.37</v>
      </c>
      <c r="O216" s="266"/>
      <c r="P216" s="241">
        <v>0.45</v>
      </c>
      <c r="Q216" s="266"/>
      <c r="R216" s="293"/>
      <c r="S216" s="95"/>
      <c r="T216" s="288"/>
      <c r="U216" s="289"/>
    </row>
    <row r="217" ht="52.5" customHeight="1" spans="1:21">
      <c r="A217" s="31"/>
      <c r="B217" s="220"/>
      <c r="D217" s="231" t="s">
        <v>431</v>
      </c>
      <c r="E217" s="242" t="s">
        <v>432</v>
      </c>
      <c r="F217" s="243" t="s">
        <v>433</v>
      </c>
      <c r="G217" s="228"/>
      <c r="H217" s="244"/>
      <c r="I217" s="267">
        <f>SUM(I219:I234)</f>
        <v>422897000</v>
      </c>
      <c r="J217" s="268" t="s">
        <v>434</v>
      </c>
      <c r="K217" s="267">
        <f>SUM(K219:K234)</f>
        <v>675000000</v>
      </c>
      <c r="L217" s="268" t="s">
        <v>435</v>
      </c>
      <c r="M217" s="267">
        <f>SUM(M219:M234)</f>
        <v>860000000</v>
      </c>
      <c r="N217" s="268" t="s">
        <v>436</v>
      </c>
      <c r="O217" s="267">
        <f>SUM(O219:O234)</f>
        <v>730000000</v>
      </c>
      <c r="P217" s="268" t="s">
        <v>437</v>
      </c>
      <c r="Q217" s="267">
        <f>SUM(Q219:Q234)</f>
        <v>423000000</v>
      </c>
      <c r="R217" s="243"/>
      <c r="S217" s="296">
        <f t="shared" si="1"/>
        <v>3110897000</v>
      </c>
      <c r="T217" s="297" t="s">
        <v>118</v>
      </c>
      <c r="U217" s="298" t="s">
        <v>119</v>
      </c>
    </row>
    <row r="218" ht="37.5" customHeight="1" spans="1:21">
      <c r="A218" s="108"/>
      <c r="B218" s="220"/>
      <c r="D218" s="231"/>
      <c r="E218" s="245"/>
      <c r="F218" s="245" t="s">
        <v>438</v>
      </c>
      <c r="G218" s="112"/>
      <c r="H218" s="246" t="s">
        <v>439</v>
      </c>
      <c r="I218" s="269"/>
      <c r="J218" s="270" t="s">
        <v>440</v>
      </c>
      <c r="K218" s="269"/>
      <c r="L218" s="270" t="s">
        <v>441</v>
      </c>
      <c r="M218" s="269"/>
      <c r="N218" s="270" t="s">
        <v>442</v>
      </c>
      <c r="O218" s="269"/>
      <c r="P218" s="270" t="s">
        <v>443</v>
      </c>
      <c r="Q218" s="269"/>
      <c r="R218" s="274"/>
      <c r="S218" s="299"/>
      <c r="T218" s="300"/>
      <c r="U218" s="301"/>
    </row>
    <row r="219" ht="49.5" customHeight="1" spans="1:21">
      <c r="A219" s="108"/>
      <c r="B219" s="220"/>
      <c r="D219" s="231"/>
      <c r="E219" s="222" t="s">
        <v>444</v>
      </c>
      <c r="F219" s="222" t="s">
        <v>445</v>
      </c>
      <c r="G219" s="112"/>
      <c r="H219" s="247" t="s">
        <v>446</v>
      </c>
      <c r="I219" s="271">
        <v>165443000</v>
      </c>
      <c r="J219" s="220" t="s">
        <v>447</v>
      </c>
      <c r="K219" s="272">
        <v>140000000</v>
      </c>
      <c r="L219" s="222" t="s">
        <v>448</v>
      </c>
      <c r="M219" s="272">
        <v>245000000</v>
      </c>
      <c r="N219" s="222" t="s">
        <v>449</v>
      </c>
      <c r="O219" s="272">
        <v>175000000</v>
      </c>
      <c r="P219" s="222" t="s">
        <v>450</v>
      </c>
      <c r="Q219" s="272">
        <v>50000000</v>
      </c>
      <c r="R219" s="274"/>
      <c r="S219" s="95">
        <f t="shared" si="1"/>
        <v>775443000</v>
      </c>
      <c r="T219" s="300"/>
      <c r="U219" s="301"/>
    </row>
    <row r="220" ht="62.25" customHeight="1" spans="1:21">
      <c r="A220" s="108"/>
      <c r="B220" s="220"/>
      <c r="D220" s="231"/>
      <c r="E220" s="222" t="s">
        <v>451</v>
      </c>
      <c r="F220" s="222" t="s">
        <v>452</v>
      </c>
      <c r="G220" s="112"/>
      <c r="H220" s="248" t="s">
        <v>453</v>
      </c>
      <c r="I220" s="271">
        <v>71200000</v>
      </c>
      <c r="J220" s="273" t="s">
        <v>454</v>
      </c>
      <c r="K220" s="269"/>
      <c r="L220" s="273" t="s">
        <v>455</v>
      </c>
      <c r="M220" s="269"/>
      <c r="N220" s="273" t="s">
        <v>456</v>
      </c>
      <c r="O220" s="274"/>
      <c r="P220" s="273" t="s">
        <v>457</v>
      </c>
      <c r="Q220" s="274"/>
      <c r="R220" s="248"/>
      <c r="S220" s="95">
        <f t="shared" si="1"/>
        <v>71200000</v>
      </c>
      <c r="T220" s="300"/>
      <c r="U220" s="301"/>
    </row>
    <row r="221" ht="24" customHeight="1" spans="1:21">
      <c r="A221" s="108"/>
      <c r="B221" s="220"/>
      <c r="D221" s="231"/>
      <c r="E221" s="223" t="s">
        <v>458</v>
      </c>
      <c r="F221" s="249" t="s">
        <v>459</v>
      </c>
      <c r="G221" s="249"/>
      <c r="H221" s="250" t="s">
        <v>460</v>
      </c>
      <c r="I221" s="275">
        <v>20000000</v>
      </c>
      <c r="J221" s="276"/>
      <c r="K221" s="277"/>
      <c r="L221" s="276"/>
      <c r="M221" s="277"/>
      <c r="N221" s="276"/>
      <c r="O221" s="278"/>
      <c r="P221" s="276"/>
      <c r="Q221" s="278"/>
      <c r="R221" s="278"/>
      <c r="S221" s="302">
        <f t="shared" si="1"/>
        <v>20000000</v>
      </c>
      <c r="T221" s="303"/>
      <c r="U221" s="304"/>
    </row>
    <row r="222" ht="47.25" customHeight="1" spans="1:21">
      <c r="A222" s="108"/>
      <c r="B222" s="220"/>
      <c r="D222" s="231" t="s">
        <v>461</v>
      </c>
      <c r="E222" s="222" t="s">
        <v>462</v>
      </c>
      <c r="F222" s="222" t="s">
        <v>463</v>
      </c>
      <c r="G222" s="112"/>
      <c r="H222" s="48"/>
      <c r="I222" s="271"/>
      <c r="J222" s="220"/>
      <c r="K222" s="272"/>
      <c r="L222" s="222" t="s">
        <v>435</v>
      </c>
      <c r="M222" s="272">
        <v>30000000</v>
      </c>
      <c r="N222" s="222" t="s">
        <v>436</v>
      </c>
      <c r="O222" s="272">
        <v>10000000</v>
      </c>
      <c r="P222" s="222" t="s">
        <v>437</v>
      </c>
      <c r="Q222" s="272">
        <v>10000000</v>
      </c>
      <c r="R222" s="222"/>
      <c r="S222" s="95">
        <f t="shared" si="1"/>
        <v>50000000</v>
      </c>
      <c r="T222" s="305"/>
      <c r="U222" s="289"/>
    </row>
    <row r="223" ht="31.5" customHeight="1" spans="1:21">
      <c r="A223" s="230"/>
      <c r="B223" s="220"/>
      <c r="C223" s="220"/>
      <c r="D223" s="231" t="s">
        <v>464</v>
      </c>
      <c r="E223" s="222" t="s">
        <v>465</v>
      </c>
      <c r="F223" s="222" t="s">
        <v>466</v>
      </c>
      <c r="G223" s="251"/>
      <c r="H223" s="251"/>
      <c r="I223" s="271">
        <v>115864000</v>
      </c>
      <c r="J223" s="220" t="s">
        <v>467</v>
      </c>
      <c r="K223" s="272">
        <v>145000000</v>
      </c>
      <c r="L223" s="220" t="s">
        <v>468</v>
      </c>
      <c r="M223" s="272">
        <v>175000000</v>
      </c>
      <c r="N223" s="220" t="s">
        <v>469</v>
      </c>
      <c r="O223" s="272">
        <v>175000000</v>
      </c>
      <c r="P223" s="220" t="s">
        <v>470</v>
      </c>
      <c r="Q223" s="272">
        <v>163000000</v>
      </c>
      <c r="R223" s="222"/>
      <c r="S223" s="95">
        <f t="shared" si="1"/>
        <v>773864000</v>
      </c>
      <c r="T223" s="305"/>
      <c r="U223" s="289"/>
    </row>
    <row r="224" ht="31.5" customHeight="1" spans="1:21">
      <c r="A224" s="230"/>
      <c r="B224" s="220"/>
      <c r="C224" s="220"/>
      <c r="D224" s="252"/>
      <c r="E224" s="222"/>
      <c r="F224" s="222" t="s">
        <v>471</v>
      </c>
      <c r="G224" s="251"/>
      <c r="H224" s="251"/>
      <c r="I224" s="271"/>
      <c r="J224" s="220" t="s">
        <v>472</v>
      </c>
      <c r="K224" s="272"/>
      <c r="L224" s="220" t="s">
        <v>467</v>
      </c>
      <c r="M224" s="272"/>
      <c r="N224" s="220" t="s">
        <v>473</v>
      </c>
      <c r="O224" s="272"/>
      <c r="P224" s="220" t="s">
        <v>468</v>
      </c>
      <c r="Q224" s="272"/>
      <c r="R224" s="222"/>
      <c r="S224" s="95"/>
      <c r="T224" s="305"/>
      <c r="U224" s="289"/>
    </row>
    <row r="225" ht="31.5" customHeight="1" spans="1:21">
      <c r="A225" s="230"/>
      <c r="B225" s="220"/>
      <c r="C225" s="220"/>
      <c r="D225" s="231"/>
      <c r="E225" s="222"/>
      <c r="F225" s="222" t="s">
        <v>474</v>
      </c>
      <c r="G225" s="251"/>
      <c r="H225" s="251" t="s">
        <v>456</v>
      </c>
      <c r="I225" s="271"/>
      <c r="J225" s="220" t="s">
        <v>475</v>
      </c>
      <c r="K225" s="272"/>
      <c r="L225" s="220" t="s">
        <v>457</v>
      </c>
      <c r="M225" s="272"/>
      <c r="N225" s="220" t="s">
        <v>424</v>
      </c>
      <c r="O225" s="272"/>
      <c r="P225" s="220" t="s">
        <v>476</v>
      </c>
      <c r="Q225" s="272"/>
      <c r="R225" s="222"/>
      <c r="S225" s="95"/>
      <c r="T225" s="305"/>
      <c r="U225" s="289"/>
    </row>
    <row r="226" ht="31.5" customHeight="1" spans="1:21">
      <c r="A226" s="230"/>
      <c r="B226" s="220"/>
      <c r="C226" s="220"/>
      <c r="D226" s="231"/>
      <c r="E226" s="222"/>
      <c r="F226" s="222" t="s">
        <v>477</v>
      </c>
      <c r="G226" s="251"/>
      <c r="H226" s="251" t="s">
        <v>478</v>
      </c>
      <c r="I226" s="271"/>
      <c r="J226" s="251" t="s">
        <v>478</v>
      </c>
      <c r="K226" s="272"/>
      <c r="L226" s="251" t="s">
        <v>478</v>
      </c>
      <c r="M226" s="272"/>
      <c r="N226" s="251" t="s">
        <v>478</v>
      </c>
      <c r="O226" s="272"/>
      <c r="P226" s="251" t="s">
        <v>478</v>
      </c>
      <c r="Q226" s="272"/>
      <c r="R226" s="222"/>
      <c r="S226" s="95"/>
      <c r="T226" s="305"/>
      <c r="U226" s="289"/>
    </row>
    <row r="227" ht="63" customHeight="1" spans="1:21">
      <c r="A227" s="230"/>
      <c r="B227" s="220"/>
      <c r="C227" s="220"/>
      <c r="D227" s="231"/>
      <c r="E227" s="222" t="s">
        <v>479</v>
      </c>
      <c r="F227" s="222" t="s">
        <v>480</v>
      </c>
      <c r="G227" s="251"/>
      <c r="H227" s="253" t="s">
        <v>439</v>
      </c>
      <c r="I227" s="271">
        <v>30790000</v>
      </c>
      <c r="J227" s="253" t="s">
        <v>440</v>
      </c>
      <c r="K227" s="272">
        <v>40000000</v>
      </c>
      <c r="L227" s="253" t="s">
        <v>441</v>
      </c>
      <c r="M227" s="272">
        <v>40000000</v>
      </c>
      <c r="N227" s="253" t="s">
        <v>442</v>
      </c>
      <c r="O227" s="272">
        <v>40000000</v>
      </c>
      <c r="P227" s="253" t="s">
        <v>443</v>
      </c>
      <c r="Q227" s="272">
        <v>40000000</v>
      </c>
      <c r="R227" s="253" t="s">
        <v>443</v>
      </c>
      <c r="S227" s="95">
        <f t="shared" si="1"/>
        <v>190790000</v>
      </c>
      <c r="T227" s="305"/>
      <c r="U227" s="289"/>
    </row>
    <row r="228" ht="30.75" customHeight="1" spans="1:21">
      <c r="A228" s="254"/>
      <c r="B228" s="220"/>
      <c r="C228" s="220"/>
      <c r="D228" s="231"/>
      <c r="E228" s="222" t="s">
        <v>481</v>
      </c>
      <c r="F228" s="222" t="s">
        <v>482</v>
      </c>
      <c r="G228" s="251"/>
      <c r="H228" s="253" t="s">
        <v>483</v>
      </c>
      <c r="I228" s="271">
        <v>19600000</v>
      </c>
      <c r="J228" s="220"/>
      <c r="K228" s="272"/>
      <c r="L228" s="222"/>
      <c r="M228" s="272"/>
      <c r="N228" s="222"/>
      <c r="O228" s="272"/>
      <c r="P228" s="222"/>
      <c r="Q228" s="272"/>
      <c r="R228" s="253" t="s">
        <v>483</v>
      </c>
      <c r="S228" s="95">
        <f t="shared" si="1"/>
        <v>19600000</v>
      </c>
      <c r="T228" s="305"/>
      <c r="U228" s="289"/>
    </row>
    <row r="229" ht="64.5" customHeight="1" spans="1:21">
      <c r="A229" s="255"/>
      <c r="B229" s="256"/>
      <c r="C229" s="112"/>
      <c r="D229" s="231"/>
      <c r="E229" s="220" t="s">
        <v>484</v>
      </c>
      <c r="F229" s="222" t="s">
        <v>485</v>
      </c>
      <c r="G229" s="112"/>
      <c r="H229" s="222"/>
      <c r="I229" s="272"/>
      <c r="J229" s="222" t="s">
        <v>486</v>
      </c>
      <c r="K229" s="272">
        <v>30000000</v>
      </c>
      <c r="L229" s="222" t="s">
        <v>486</v>
      </c>
      <c r="M229" s="272">
        <v>30000000</v>
      </c>
      <c r="N229" s="222" t="s">
        <v>486</v>
      </c>
      <c r="O229" s="272">
        <v>30000000</v>
      </c>
      <c r="P229" s="272">
        <v>0</v>
      </c>
      <c r="Q229" s="272">
        <v>0</v>
      </c>
      <c r="R229" s="222" t="s">
        <v>487</v>
      </c>
      <c r="S229" s="95">
        <f t="shared" si="1"/>
        <v>90000000</v>
      </c>
      <c r="T229" s="305"/>
      <c r="U229" s="289"/>
    </row>
    <row r="230" ht="35.25" customHeight="1" spans="1:21">
      <c r="A230" s="255"/>
      <c r="B230" s="256"/>
      <c r="C230" s="112"/>
      <c r="D230" s="231"/>
      <c r="E230" s="222" t="s">
        <v>488</v>
      </c>
      <c r="F230" s="222" t="s">
        <v>489</v>
      </c>
      <c r="G230" s="112"/>
      <c r="H230" s="222"/>
      <c r="I230" s="271">
        <v>0</v>
      </c>
      <c r="J230" s="222" t="s">
        <v>440</v>
      </c>
      <c r="K230" s="272">
        <v>180000000</v>
      </c>
      <c r="L230" s="222" t="s">
        <v>490</v>
      </c>
      <c r="M230" s="272">
        <f>10000000+50000000+10000000+100000000</f>
        <v>170000000</v>
      </c>
      <c r="N230" s="222" t="s">
        <v>443</v>
      </c>
      <c r="O230" s="272">
        <f>10000000+20000000+10000000+100000000</f>
        <v>140000000</v>
      </c>
      <c r="P230" s="272"/>
      <c r="Q230" s="272">
        <v>0</v>
      </c>
      <c r="R230" s="222" t="s">
        <v>443</v>
      </c>
      <c r="S230" s="95">
        <f t="shared" si="1"/>
        <v>490000000</v>
      </c>
      <c r="T230" s="305"/>
      <c r="U230" s="289"/>
    </row>
    <row r="231" ht="46.5" customHeight="1" spans="1:21">
      <c r="A231" s="255"/>
      <c r="B231" s="256"/>
      <c r="C231" s="112"/>
      <c r="D231" s="231"/>
      <c r="E231" s="222"/>
      <c r="F231" s="222" t="s">
        <v>491</v>
      </c>
      <c r="G231" s="112"/>
      <c r="H231" s="222"/>
      <c r="I231" s="271"/>
      <c r="J231" s="222" t="s">
        <v>492</v>
      </c>
      <c r="K231" s="272"/>
      <c r="L231" s="222" t="s">
        <v>493</v>
      </c>
      <c r="M231" s="272"/>
      <c r="N231" s="222" t="s">
        <v>493</v>
      </c>
      <c r="O231" s="272"/>
      <c r="P231" s="279"/>
      <c r="Q231" s="272"/>
      <c r="R231" s="306" t="s">
        <v>494</v>
      </c>
      <c r="S231" s="95"/>
      <c r="T231" s="305"/>
      <c r="U231" s="289"/>
    </row>
    <row r="232" ht="30" customHeight="1" spans="1:21">
      <c r="A232" s="255"/>
      <c r="B232" s="256"/>
      <c r="C232" s="112"/>
      <c r="D232" s="231"/>
      <c r="E232" s="222" t="s">
        <v>495</v>
      </c>
      <c r="F232" s="222" t="s">
        <v>496</v>
      </c>
      <c r="G232" s="112"/>
      <c r="H232" s="222"/>
      <c r="I232" s="271"/>
      <c r="J232" s="223" t="s">
        <v>497</v>
      </c>
      <c r="K232" s="272">
        <v>20000000</v>
      </c>
      <c r="L232" s="223" t="s">
        <v>498</v>
      </c>
      <c r="M232" s="272">
        <v>20000000</v>
      </c>
      <c r="N232" s="223" t="s">
        <v>499</v>
      </c>
      <c r="O232" s="272">
        <v>20000000</v>
      </c>
      <c r="P232" s="223" t="s">
        <v>500</v>
      </c>
      <c r="Q232" s="272">
        <v>20000000</v>
      </c>
      <c r="R232" s="222"/>
      <c r="S232" s="95">
        <f t="shared" si="1"/>
        <v>80000000</v>
      </c>
      <c r="T232" s="305"/>
      <c r="U232" s="289"/>
    </row>
    <row r="233" ht="45" spans="1:21">
      <c r="A233" s="112"/>
      <c r="B233" s="112"/>
      <c r="C233" s="112"/>
      <c r="D233" s="231"/>
      <c r="E233" s="257" t="s">
        <v>501</v>
      </c>
      <c r="F233" s="222" t="s">
        <v>502</v>
      </c>
      <c r="G233" s="112"/>
      <c r="H233" s="112"/>
      <c r="I233" s="223"/>
      <c r="J233" s="280" t="s">
        <v>503</v>
      </c>
      <c r="K233" s="272">
        <v>20000000</v>
      </c>
      <c r="L233" s="280" t="s">
        <v>503</v>
      </c>
      <c r="M233" s="272">
        <v>30000000</v>
      </c>
      <c r="N233" s="280" t="s">
        <v>503</v>
      </c>
      <c r="O233" s="272">
        <v>20000000</v>
      </c>
      <c r="P233" s="280" t="s">
        <v>503</v>
      </c>
      <c r="Q233" s="272">
        <v>20000000</v>
      </c>
      <c r="R233" s="280"/>
      <c r="S233" s="95">
        <f t="shared" si="1"/>
        <v>90000000</v>
      </c>
      <c r="T233" s="305"/>
      <c r="U233" s="289"/>
    </row>
    <row r="234" ht="60" spans="1:21">
      <c r="A234" s="112"/>
      <c r="B234" s="112"/>
      <c r="C234" s="112"/>
      <c r="D234" s="231"/>
      <c r="E234" s="258" t="s">
        <v>504</v>
      </c>
      <c r="F234" s="235" t="s">
        <v>505</v>
      </c>
      <c r="G234" s="236"/>
      <c r="H234" s="236"/>
      <c r="I234" s="237"/>
      <c r="J234" s="281" t="s">
        <v>506</v>
      </c>
      <c r="K234" s="282">
        <v>100000000</v>
      </c>
      <c r="L234" s="281" t="s">
        <v>506</v>
      </c>
      <c r="M234" s="282">
        <v>120000000</v>
      </c>
      <c r="N234" s="281" t="s">
        <v>506</v>
      </c>
      <c r="O234" s="282">
        <v>120000000</v>
      </c>
      <c r="P234" s="281" t="s">
        <v>506</v>
      </c>
      <c r="Q234" s="282">
        <v>120000000</v>
      </c>
      <c r="R234" s="281"/>
      <c r="S234" s="144">
        <f t="shared" si="1"/>
        <v>460000000</v>
      </c>
      <c r="T234" s="305"/>
      <c r="U234" s="289"/>
    </row>
    <row r="235" ht="15" spans="1:21">
      <c r="A235" s="259" t="s">
        <v>507</v>
      </c>
      <c r="B235" s="259"/>
      <c r="C235" s="259"/>
      <c r="D235" s="259"/>
      <c r="E235" s="259"/>
      <c r="F235" s="259"/>
      <c r="G235" s="260"/>
      <c r="H235" s="261"/>
      <c r="I235" s="283">
        <f>SUM(I20+I71+I114+I126+I139+I153+I217)</f>
        <v>4316141000</v>
      </c>
      <c r="J235" s="283"/>
      <c r="K235" s="283">
        <f>SUM(K20+K71+K114+K126+K139+K153+K217)</f>
        <v>5173281100</v>
      </c>
      <c r="L235" s="283"/>
      <c r="M235" s="283">
        <f>SUM(M20+M71+M114+M126+M139+M153+M217)</f>
        <v>6464843133</v>
      </c>
      <c r="N235" s="283"/>
      <c r="O235" s="283">
        <f>SUM(O20+O71+O114+O126+O139+O153+O217)</f>
        <v>13691423475</v>
      </c>
      <c r="P235" s="283"/>
      <c r="Q235" s="283">
        <f>SUM(Q20+Q71+Q114+Q126+Q139+Q153+Q217)</f>
        <v>42364593707</v>
      </c>
      <c r="R235" s="283"/>
      <c r="S235" s="283">
        <f>SUM(S20+S71+S114+S126+S139+S153+S217)</f>
        <v>72010282415</v>
      </c>
      <c r="T235" s="307"/>
      <c r="U235" s="308"/>
    </row>
    <row r="236" ht="15" spans="1:20">
      <c r="A236" s="6"/>
      <c r="B236" s="6"/>
      <c r="C236" s="6"/>
      <c r="D236" s="6"/>
      <c r="E236" s="6"/>
      <c r="F236" s="118"/>
      <c r="G236" s="6"/>
      <c r="H236" s="8"/>
      <c r="I236" s="6"/>
      <c r="J236" s="8"/>
      <c r="K236" s="6"/>
      <c r="L236" s="8"/>
      <c r="M236" s="6"/>
      <c r="N236" s="8"/>
      <c r="O236" s="6"/>
      <c r="P236" s="8"/>
      <c r="Q236" s="6"/>
      <c r="R236" s="8"/>
      <c r="S236" s="285"/>
      <c r="T236" s="6"/>
    </row>
    <row r="237" ht="15" spans="1:20">
      <c r="A237" s="6"/>
      <c r="B237" s="6"/>
      <c r="C237" s="6"/>
      <c r="D237" s="6"/>
      <c r="E237" s="6"/>
      <c r="F237" s="114"/>
      <c r="G237" s="6"/>
      <c r="H237" s="8"/>
      <c r="I237" s="6"/>
      <c r="J237" s="8"/>
      <c r="K237" s="6"/>
      <c r="L237" s="8"/>
      <c r="M237" s="6"/>
      <c r="N237" s="8"/>
      <c r="O237" s="6"/>
      <c r="P237" s="8"/>
      <c r="Q237" s="6"/>
      <c r="R237" s="8"/>
      <c r="S237" s="6"/>
      <c r="T237" s="6"/>
    </row>
    <row r="238" ht="15" spans="1:20">
      <c r="A238" s="6"/>
      <c r="B238" s="6"/>
      <c r="C238" s="6"/>
      <c r="D238" s="6"/>
      <c r="E238" s="6"/>
      <c r="F238" s="114"/>
      <c r="G238" s="6"/>
      <c r="H238" s="8"/>
      <c r="I238" s="284"/>
      <c r="J238" s="8"/>
      <c r="K238" s="6"/>
      <c r="L238" s="8"/>
      <c r="M238" s="6"/>
      <c r="N238" s="8"/>
      <c r="O238" s="6"/>
      <c r="P238" s="8"/>
      <c r="Q238" s="6"/>
      <c r="R238" s="8"/>
      <c r="S238" s="285"/>
      <c r="T238" s="6"/>
    </row>
    <row r="239" ht="15" spans="1:20">
      <c r="A239" s="6"/>
      <c r="B239" s="6"/>
      <c r="C239" s="6"/>
      <c r="D239" s="6"/>
      <c r="E239" s="6"/>
      <c r="F239" s="114"/>
      <c r="G239" s="6"/>
      <c r="H239" s="8"/>
      <c r="I239" s="284"/>
      <c r="J239" s="8"/>
      <c r="K239" s="6"/>
      <c r="L239" s="8"/>
      <c r="M239" s="6"/>
      <c r="N239" s="8"/>
      <c r="O239" s="6"/>
      <c r="P239" s="8"/>
      <c r="Q239" s="6"/>
      <c r="R239" s="8"/>
      <c r="S239" s="6"/>
      <c r="T239" s="6"/>
    </row>
    <row r="240" ht="15" spans="1:20">
      <c r="A240" s="6"/>
      <c r="B240" s="6"/>
      <c r="C240" s="6"/>
      <c r="D240" s="6"/>
      <c r="E240" s="6"/>
      <c r="F240" s="114"/>
      <c r="G240" s="6"/>
      <c r="H240" s="8"/>
      <c r="I240" s="285"/>
      <c r="J240" s="8"/>
      <c r="K240" s="6"/>
      <c r="L240" s="8"/>
      <c r="M240" s="6"/>
      <c r="N240" s="8"/>
      <c r="O240" s="6"/>
      <c r="P240" s="8"/>
      <c r="Q240" s="6"/>
      <c r="R240" s="8"/>
      <c r="S240" s="6"/>
      <c r="T240" s="6"/>
    </row>
    <row r="241" s="2" customFormat="1" ht="15" spans="1:21">
      <c r="A241" s="6"/>
      <c r="B241" s="6"/>
      <c r="C241" s="6"/>
      <c r="D241" s="6"/>
      <c r="E241" s="6"/>
      <c r="F241" s="114"/>
      <c r="G241" s="6"/>
      <c r="H241" s="8"/>
      <c r="I241" s="284"/>
      <c r="J241" s="8"/>
      <c r="K241" s="6"/>
      <c r="L241" s="8"/>
      <c r="M241" s="6"/>
      <c r="N241" s="8"/>
      <c r="O241" s="285"/>
      <c r="P241" s="8"/>
      <c r="Q241" s="285"/>
      <c r="R241" s="8"/>
      <c r="S241" s="6"/>
      <c r="T241" s="6"/>
      <c r="U241" s="3"/>
    </row>
    <row r="242" s="2" customFormat="1" ht="15" spans="1:21">
      <c r="A242" s="6"/>
      <c r="B242" s="6"/>
      <c r="C242" s="6"/>
      <c r="D242" s="6"/>
      <c r="E242" s="6"/>
      <c r="F242" s="114"/>
      <c r="G242" s="6"/>
      <c r="H242" s="8"/>
      <c r="I242" s="285"/>
      <c r="J242" s="8"/>
      <c r="K242" s="6"/>
      <c r="L242" s="8"/>
      <c r="M242" s="6"/>
      <c r="N242" s="8"/>
      <c r="O242" s="114"/>
      <c r="P242" s="8"/>
      <c r="Q242" s="6"/>
      <c r="R242" s="8"/>
      <c r="S242" s="6"/>
      <c r="T242" s="6"/>
      <c r="U242" s="3"/>
    </row>
    <row r="243" s="2" customFormat="1" ht="15" spans="1:21">
      <c r="A243" s="6"/>
      <c r="B243" s="6"/>
      <c r="C243" s="6"/>
      <c r="D243" s="6"/>
      <c r="E243" s="6"/>
      <c r="F243" s="114"/>
      <c r="G243" s="6"/>
      <c r="H243" s="8"/>
      <c r="I243" s="6"/>
      <c r="J243" s="8"/>
      <c r="K243" s="6"/>
      <c r="L243" s="8"/>
      <c r="M243" s="6"/>
      <c r="N243" s="8"/>
      <c r="O243" s="136"/>
      <c r="P243" s="8"/>
      <c r="Q243" s="6"/>
      <c r="R243" s="8"/>
      <c r="S243" s="6"/>
      <c r="T243" s="6"/>
      <c r="U243" s="3"/>
    </row>
    <row r="244" ht="15" spans="1:20">
      <c r="A244" s="6"/>
      <c r="B244" s="6"/>
      <c r="C244" s="6"/>
      <c r="D244" s="6"/>
      <c r="E244" s="6"/>
      <c r="F244" s="114"/>
      <c r="G244" s="6"/>
      <c r="H244" s="8"/>
      <c r="I244" s="6"/>
      <c r="J244" s="8"/>
      <c r="K244" s="6"/>
      <c r="L244" s="8"/>
      <c r="M244" s="6"/>
      <c r="N244" s="8"/>
      <c r="O244" s="6"/>
      <c r="P244" s="8"/>
      <c r="Q244" s="6"/>
      <c r="R244" s="8"/>
      <c r="S244" s="6"/>
      <c r="T244" s="6"/>
    </row>
    <row r="245" ht="15" spans="1:20">
      <c r="A245" s="6"/>
      <c r="B245" s="6"/>
      <c r="C245" s="6"/>
      <c r="D245" s="6"/>
      <c r="E245" s="6"/>
      <c r="F245" s="114"/>
      <c r="G245" s="6"/>
      <c r="H245" s="8"/>
      <c r="I245" s="6"/>
      <c r="J245" s="8"/>
      <c r="K245" s="6"/>
      <c r="L245" s="8"/>
      <c r="M245" s="6"/>
      <c r="N245" s="8"/>
      <c r="O245" s="6"/>
      <c r="P245" s="8"/>
      <c r="Q245" s="6"/>
      <c r="R245" s="8"/>
      <c r="S245" s="6"/>
      <c r="T245" s="6"/>
    </row>
    <row r="246" ht="15" spans="1:20">
      <c r="A246" s="6"/>
      <c r="B246" s="6"/>
      <c r="C246" s="6"/>
      <c r="D246" s="6"/>
      <c r="E246" s="6"/>
      <c r="F246" s="114"/>
      <c r="G246" s="6"/>
      <c r="H246" s="8"/>
      <c r="I246" s="6"/>
      <c r="J246" s="8"/>
      <c r="K246" s="6"/>
      <c r="L246" s="8"/>
      <c r="M246" s="6"/>
      <c r="N246" s="8"/>
      <c r="O246" s="6"/>
      <c r="P246" s="8"/>
      <c r="Q246" s="6"/>
      <c r="R246" s="8"/>
      <c r="S246" s="6"/>
      <c r="T246" s="6"/>
    </row>
    <row r="247" ht="15" spans="1:20">
      <c r="A247" s="6"/>
      <c r="B247" s="6"/>
      <c r="C247" s="6"/>
      <c r="D247" s="6"/>
      <c r="E247" s="6"/>
      <c r="F247" s="114"/>
      <c r="G247" s="6"/>
      <c r="H247" s="8"/>
      <c r="I247" s="6"/>
      <c r="J247" s="8"/>
      <c r="K247" s="6"/>
      <c r="L247" s="8"/>
      <c r="M247" s="6"/>
      <c r="N247" s="8"/>
      <c r="O247" s="6"/>
      <c r="P247" s="8"/>
      <c r="Q247" s="6"/>
      <c r="R247" s="8"/>
      <c r="S247" s="6"/>
      <c r="T247" s="6"/>
    </row>
    <row r="248" ht="15" spans="1:20">
      <c r="A248" s="6"/>
      <c r="B248" s="6"/>
      <c r="C248" s="6"/>
      <c r="D248" s="6"/>
      <c r="E248" s="6"/>
      <c r="F248" s="114"/>
      <c r="G248" s="6"/>
      <c r="H248" s="8"/>
      <c r="I248" s="6"/>
      <c r="J248" s="8"/>
      <c r="K248" s="6"/>
      <c r="L248" s="8"/>
      <c r="M248" s="6"/>
      <c r="N248" s="8"/>
      <c r="O248" s="6"/>
      <c r="P248" s="8"/>
      <c r="Q248" s="6"/>
      <c r="R248" s="8"/>
      <c r="S248" s="6"/>
      <c r="T248" s="6"/>
    </row>
    <row r="249" ht="15" spans="1:20">
      <c r="A249" s="6"/>
      <c r="B249" s="6"/>
      <c r="C249" s="6"/>
      <c r="D249" s="6"/>
      <c r="E249" s="6"/>
      <c r="F249" s="114"/>
      <c r="G249" s="6"/>
      <c r="H249" s="8"/>
      <c r="I249" s="6"/>
      <c r="J249" s="8"/>
      <c r="K249" s="6"/>
      <c r="L249" s="8"/>
      <c r="M249" s="6"/>
      <c r="N249" s="8"/>
      <c r="O249" s="6"/>
      <c r="P249" s="8"/>
      <c r="Q249" s="6"/>
      <c r="R249" s="8"/>
      <c r="S249" s="6"/>
      <c r="T249" s="6"/>
    </row>
    <row r="250" ht="15" spans="1:20">
      <c r="A250" s="6"/>
      <c r="B250" s="6"/>
      <c r="C250" s="6"/>
      <c r="D250" s="6"/>
      <c r="E250" s="6"/>
      <c r="F250" s="114"/>
      <c r="G250" s="6"/>
      <c r="H250" s="8"/>
      <c r="I250" s="6"/>
      <c r="J250" s="8"/>
      <c r="K250" s="6"/>
      <c r="L250" s="8"/>
      <c r="M250" s="6"/>
      <c r="N250" s="8"/>
      <c r="O250" s="6"/>
      <c r="P250" s="8"/>
      <c r="Q250" s="6"/>
      <c r="R250" s="8"/>
      <c r="S250" s="6"/>
      <c r="T250" s="6"/>
    </row>
    <row r="251" ht="15" spans="1:20">
      <c r="A251" s="6"/>
      <c r="B251" s="6"/>
      <c r="C251" s="6"/>
      <c r="D251" s="6"/>
      <c r="E251" s="6"/>
      <c r="F251" s="114"/>
      <c r="G251" s="6"/>
      <c r="H251" s="8"/>
      <c r="I251" s="6"/>
      <c r="J251" s="8"/>
      <c r="K251" s="6"/>
      <c r="L251" s="8"/>
      <c r="M251" s="6"/>
      <c r="N251" s="8"/>
      <c r="O251" s="6"/>
      <c r="P251" s="8"/>
      <c r="Q251" s="6"/>
      <c r="R251" s="8"/>
      <c r="S251" s="6"/>
      <c r="T251" s="6"/>
    </row>
    <row r="252" ht="15" spans="1:20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ht="15" spans="1:20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ht="15" spans="1:20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ht="15" spans="1:20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ht="15" spans="1:20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ht="15" spans="1:20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ht="15" spans="1:20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ht="15" spans="1:20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ht="15" spans="1:2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ht="15" spans="1:20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ht="15" spans="1:20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ht="15" spans="1:20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ht="15" spans="1:20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ht="15" spans="1:20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ht="15" spans="1:20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ht="15" spans="1:20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ht="15" spans="1:20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ht="15" spans="1:20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ht="15" spans="1:2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ht="15" spans="1:20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ht="15" spans="1:20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ht="15" spans="1:20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ht="15" spans="1:20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ht="15" spans="1:20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ht="15" spans="1:20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ht="15" spans="1:20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ht="15" spans="1:20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ht="15" spans="1:20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ht="15" spans="1:2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ht="15" spans="1:20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ht="15" spans="1:20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ht="15" spans="1:20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ht="15" spans="1:20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ht="15" spans="1:20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ht="15" spans="1:20">
      <c r="A286" s="6"/>
      <c r="B286" s="6"/>
      <c r="C286" s="6"/>
      <c r="D286" s="6"/>
      <c r="E286" s="6"/>
      <c r="F286" s="52"/>
      <c r="G286" s="6"/>
      <c r="H286" s="8"/>
      <c r="I286" s="6"/>
      <c r="J286" s="8"/>
      <c r="K286" s="6"/>
      <c r="L286" s="8"/>
      <c r="M286" s="6"/>
      <c r="N286" s="8"/>
      <c r="O286" s="6"/>
      <c r="P286" s="8"/>
      <c r="Q286" s="6"/>
      <c r="R286" s="8"/>
      <c r="S286" s="6"/>
      <c r="T286" s="6"/>
    </row>
    <row r="287" ht="15" spans="1:20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ht="15" spans="1:20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6:18">
      <c r="F289" s="3"/>
      <c r="H289" s="3"/>
      <c r="J289" s="3"/>
      <c r="L289" s="3"/>
      <c r="N289" s="3"/>
      <c r="P289" s="3"/>
      <c r="R289" s="3"/>
    </row>
    <row r="290" spans="6:18">
      <c r="F290" s="3"/>
      <c r="H290" s="3"/>
      <c r="J290" s="3"/>
      <c r="L290" s="3"/>
      <c r="N290" s="3"/>
      <c r="P290" s="3"/>
      <c r="R290" s="3"/>
    </row>
    <row r="291" spans="6:18">
      <c r="F291" s="3"/>
      <c r="H291" s="3"/>
      <c r="J291" s="3"/>
      <c r="L291" s="3"/>
      <c r="N291" s="3"/>
      <c r="P291" s="3"/>
      <c r="R291" s="3"/>
    </row>
    <row r="292" spans="6:18">
      <c r="F292" s="3"/>
      <c r="H292" s="3"/>
      <c r="J292" s="3"/>
      <c r="L292" s="3"/>
      <c r="N292" s="3"/>
      <c r="P292" s="3"/>
      <c r="R292" s="3"/>
    </row>
  </sheetData>
  <mergeCells count="68">
    <mergeCell ref="A1:T1"/>
    <mergeCell ref="A2:T2"/>
    <mergeCell ref="A3:T3"/>
    <mergeCell ref="H5:S5"/>
    <mergeCell ref="R6:S6"/>
    <mergeCell ref="H7:I7"/>
    <mergeCell ref="J7:K7"/>
    <mergeCell ref="L7:M7"/>
    <mergeCell ref="N7:O7"/>
    <mergeCell ref="P7:Q7"/>
    <mergeCell ref="R7:S7"/>
    <mergeCell ref="H8:I8"/>
    <mergeCell ref="J8:K8"/>
    <mergeCell ref="L8:M8"/>
    <mergeCell ref="N8:O8"/>
    <mergeCell ref="P8:Q8"/>
    <mergeCell ref="R8:S8"/>
    <mergeCell ref="R9:S9"/>
    <mergeCell ref="A235:F235"/>
    <mergeCell ref="A5:A10"/>
    <mergeCell ref="A14:A15"/>
    <mergeCell ref="A211:A215"/>
    <mergeCell ref="B5:B10"/>
    <mergeCell ref="B217:B222"/>
    <mergeCell ref="C14:C15"/>
    <mergeCell ref="C211:C215"/>
    <mergeCell ref="D5:D10"/>
    <mergeCell ref="E5:E10"/>
    <mergeCell ref="E180:E181"/>
    <mergeCell ref="F134:F137"/>
    <mergeCell ref="F180:F181"/>
    <mergeCell ref="H28:H33"/>
    <mergeCell ref="H83:H87"/>
    <mergeCell ref="H92:H93"/>
    <mergeCell ref="H94:H105"/>
    <mergeCell ref="H180:H181"/>
    <mergeCell ref="J28:J33"/>
    <mergeCell ref="J34:J41"/>
    <mergeCell ref="J83:J87"/>
    <mergeCell ref="J92:J93"/>
    <mergeCell ref="J94:J104"/>
    <mergeCell ref="J180:J181"/>
    <mergeCell ref="L28:L33"/>
    <mergeCell ref="L34:L41"/>
    <mergeCell ref="L83:L87"/>
    <mergeCell ref="L92:L93"/>
    <mergeCell ref="L94:L104"/>
    <mergeCell ref="L180:L181"/>
    <mergeCell ref="N28:N33"/>
    <mergeCell ref="N34:N41"/>
    <mergeCell ref="N83:N87"/>
    <mergeCell ref="N92:N93"/>
    <mergeCell ref="N94:N104"/>
    <mergeCell ref="N180:N181"/>
    <mergeCell ref="P28:P33"/>
    <mergeCell ref="P34:P41"/>
    <mergeCell ref="P83:P87"/>
    <mergeCell ref="P92:P93"/>
    <mergeCell ref="P94:P104"/>
    <mergeCell ref="P180:P181"/>
    <mergeCell ref="R28:R33"/>
    <mergeCell ref="R34:R41"/>
    <mergeCell ref="R75:R77"/>
    <mergeCell ref="R83:R87"/>
    <mergeCell ref="R92:R93"/>
    <mergeCell ref="R94:R103"/>
    <mergeCell ref="R180:R181"/>
    <mergeCell ref="U5:U10"/>
  </mergeCells>
  <pageMargins left="0.62992125984252" right="0.078740157480315" top="0.393700787401575" bottom="0.393700787401575" header="0.31496062992126" footer="0.31496062992126"/>
  <pageSetup paperSize="256" scale="41" orientation="landscape"/>
  <headerFooter/>
  <rowBreaks count="4" manualBreakCount="4">
    <brk id="82" max="20" man="1"/>
    <brk id="174" max="20" man="1"/>
    <brk id="216" max="20" man="1"/>
    <brk id="265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('_')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 2.3.1 </vt:lpstr>
      <vt:lpstr>Tabel 2.3.2</vt:lpstr>
      <vt:lpstr>Tabel 6.1 2019 sd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Blank ID</dc:creator>
  <cp:lastModifiedBy>user</cp:lastModifiedBy>
  <dcterms:created xsi:type="dcterms:W3CDTF">2006-09-25T18:23:00Z</dcterms:created>
  <cp:lastPrinted>2019-06-20T01:53:00Z</cp:lastPrinted>
  <dcterms:modified xsi:type="dcterms:W3CDTF">2019-07-09T08:56:02Z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