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istiana-folder\ijin kursus\digital-talent\data\"/>
    </mc:Choice>
  </mc:AlternateContent>
  <bookViews>
    <workbookView xWindow="0" yWindow="0" windowWidth="20490" windowHeight="6255" activeTab="2"/>
  </bookViews>
  <sheets>
    <sheet name="Basic Statistic" sheetId="2" r:id="rId1"/>
    <sheet name="Forecast" sheetId="1" r:id="rId2"/>
    <sheet name="Winner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3" l="1"/>
  <c r="D18" i="3"/>
  <c r="D16" i="3"/>
  <c r="E14" i="3"/>
  <c r="F14" i="3"/>
  <c r="D14" i="3"/>
  <c r="J3" i="3" a="1"/>
  <c r="J3" i="3"/>
  <c r="H3" i="3"/>
  <c r="F3" i="3"/>
  <c r="F4" i="3"/>
  <c r="F5" i="3"/>
  <c r="F6" i="3"/>
  <c r="F7" i="3"/>
  <c r="F8" i="3"/>
  <c r="F9" i="3"/>
  <c r="F10" i="3"/>
  <c r="F11" i="3"/>
  <c r="F12" i="3"/>
  <c r="F2" i="3"/>
  <c r="H13" i="1"/>
  <c r="H14" i="1"/>
  <c r="H12" i="1"/>
  <c r="G13" i="1"/>
  <c r="G14" i="1"/>
  <c r="G12" i="1"/>
  <c r="D14" i="1"/>
  <c r="D13" i="1"/>
  <c r="D12" i="1"/>
  <c r="C14" i="1"/>
  <c r="C13" i="1"/>
  <c r="C12" i="1"/>
  <c r="N23" i="2"/>
  <c r="N22" i="2"/>
  <c r="N21" i="2"/>
  <c r="N20" i="2"/>
  <c r="K24" i="2"/>
  <c r="K23" i="2"/>
  <c r="K22" i="2"/>
  <c r="K21" i="2"/>
  <c r="K20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N16" i="2"/>
  <c r="N15" i="2"/>
  <c r="N14" i="2"/>
  <c r="N13" i="2"/>
  <c r="K17" i="2"/>
  <c r="K16" i="2"/>
  <c r="K15" i="2"/>
  <c r="K14" i="2"/>
  <c r="K13" i="2"/>
  <c r="J6" i="2"/>
  <c r="L4" i="2"/>
  <c r="N2" i="2"/>
  <c r="J4" i="2"/>
  <c r="L2" i="2"/>
  <c r="J2" i="2"/>
  <c r="G4" i="2"/>
  <c r="G3" i="2"/>
  <c r="H2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</calcChain>
</file>

<file path=xl/sharedStrings.xml><?xml version="1.0" encoding="utf-8"?>
<sst xmlns="http://schemas.openxmlformats.org/spreadsheetml/2006/main" count="124" uniqueCount="59">
  <si>
    <t>Period</t>
  </si>
  <si>
    <t>Sales</t>
  </si>
  <si>
    <t>Name</t>
  </si>
  <si>
    <t>Gender</t>
  </si>
  <si>
    <t>Country</t>
  </si>
  <si>
    <t>Score</t>
  </si>
  <si>
    <t>Richard</t>
  </si>
  <si>
    <t>Male</t>
  </si>
  <si>
    <t>United States</t>
  </si>
  <si>
    <t>Jennifer</t>
  </si>
  <si>
    <t>Female</t>
  </si>
  <si>
    <t>United Kingdom</t>
  </si>
  <si>
    <t>James</t>
  </si>
  <si>
    <t>Lisa</t>
  </si>
  <si>
    <t>Canada</t>
  </si>
  <si>
    <t>Sharon</t>
  </si>
  <si>
    <t>Australia</t>
  </si>
  <si>
    <t>Elizabeth</t>
  </si>
  <si>
    <t>Carol</t>
  </si>
  <si>
    <t>Mark</t>
  </si>
  <si>
    <t>John</t>
  </si>
  <si>
    <t>Susan</t>
  </si>
  <si>
    <t>David</t>
  </si>
  <si>
    <t>Toolpak</t>
  </si>
  <si>
    <t>Rand()</t>
  </si>
  <si>
    <t>RANDBTW()</t>
  </si>
  <si>
    <t>ABSOLUT</t>
  </si>
  <si>
    <t>Nilai negative menjadi 0</t>
  </si>
  <si>
    <t>rank from largest</t>
  </si>
  <si>
    <t>rank from smallest</t>
  </si>
  <si>
    <t>percentile</t>
  </si>
  <si>
    <t>quartile</t>
  </si>
  <si>
    <t>median</t>
  </si>
  <si>
    <t>BOX andn WHISKER PLOT</t>
  </si>
  <si>
    <t>min</t>
  </si>
  <si>
    <t>q1</t>
  </si>
  <si>
    <t>q3</t>
  </si>
  <si>
    <t>max</t>
  </si>
  <si>
    <t>STEP 1</t>
  </si>
  <si>
    <t>STEP 2</t>
  </si>
  <si>
    <t>q1-min</t>
  </si>
  <si>
    <t>median-q1</t>
  </si>
  <si>
    <t>q3-median</t>
  </si>
  <si>
    <t>max-q3</t>
  </si>
  <si>
    <t>FORECAST</t>
  </si>
  <si>
    <t>TREND</t>
  </si>
  <si>
    <t>ACTUAL</t>
  </si>
  <si>
    <t>ERROR</t>
  </si>
  <si>
    <t>ABS</t>
  </si>
  <si>
    <t>Weight</t>
  </si>
  <si>
    <t>D*E</t>
  </si>
  <si>
    <t>(cara executenya pake ctrl+shift+enter artinya list data akan dieksekusi as array)</t>
  </si>
  <si>
    <t>Female Best?</t>
  </si>
  <si>
    <t>(execute dengan enter)</t>
  </si>
  <si>
    <t>SUM</t>
  </si>
  <si>
    <t>SUMPRODUCT</t>
  </si>
  <si>
    <t>WEIGHTED</t>
  </si>
  <si>
    <t>rata-rata weighted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</si>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</sst>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stdDev"/>
            <c:noEndCap val="1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'Basic Statistic'!$P$13:$Q$13</c:f>
              <c:numCache>
                <c:formatCode>General</c:formatCode>
                <c:ptCount val="2"/>
                <c:pt idx="0">
                  <c:v>34.724799888863345</c:v>
                </c:pt>
                <c:pt idx="1">
                  <c:v>13.25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'Basic Statistic'!$P$14:$Q$14</c:f>
              <c:numCache>
                <c:formatCode>General</c:formatCode>
                <c:ptCount val="2"/>
                <c:pt idx="0">
                  <c:v>10.363647788835806</c:v>
                </c:pt>
                <c:pt idx="1">
                  <c:v>10.75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'Basic Statistic'!$P$15:$Q$15</c:f>
              <c:numCache>
                <c:formatCode>General</c:formatCode>
                <c:ptCount val="2"/>
                <c:pt idx="0">
                  <c:v>15.353083426816738</c:v>
                </c:pt>
                <c:pt idx="1">
                  <c:v>30.75</c:v>
                </c:pt>
              </c:numCache>
            </c:numRef>
          </c:val>
        </c:ser>
        <c:ser>
          <c:idx val="3"/>
          <c:order val="3"/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stdDev"/>
            <c:noEndCap val="1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'Basic Statistic'!$P$16:$Q$16</c:f>
              <c:numCache>
                <c:formatCode>General</c:formatCode>
                <c:ptCount val="2"/>
                <c:pt idx="0">
                  <c:v>32.527308349017403</c:v>
                </c:pt>
                <c:pt idx="1">
                  <c:v>19.25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73454784"/>
        <c:axId val="-1973444992"/>
      </c:barChart>
      <c:catAx>
        <c:axId val="-197345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3444992"/>
        <c:crosses val="autoZero"/>
        <c:auto val="1"/>
        <c:lblAlgn val="ctr"/>
        <c:lblOffset val="100"/>
        <c:noMultiLvlLbl val="0"/>
      </c:catAx>
      <c:valAx>
        <c:axId val="-19734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34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21</xdr:row>
      <xdr:rowOff>80962</xdr:rowOff>
    </xdr:from>
    <xdr:to>
      <xdr:col>8</xdr:col>
      <xdr:colOff>447675</xdr:colOff>
      <xdr:row>35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6" workbookViewId="0">
      <selection activeCell="I13" sqref="I13"/>
    </sheetView>
  </sheetViews>
  <sheetFormatPr defaultRowHeight="15" x14ac:dyDescent="0.25"/>
  <sheetData>
    <row r="1" spans="1:17" x14ac:dyDescent="0.25">
      <c r="A1" t="s">
        <v>23</v>
      </c>
      <c r="B1" t="s">
        <v>24</v>
      </c>
      <c r="C1" t="s">
        <v>25</v>
      </c>
      <c r="E1" t="s">
        <v>26</v>
      </c>
      <c r="F1" t="s">
        <v>27</v>
      </c>
      <c r="G1" t="s">
        <v>28</v>
      </c>
      <c r="H1" t="s">
        <v>29</v>
      </c>
      <c r="J1" t="s">
        <v>30</v>
      </c>
      <c r="L1" t="s">
        <v>31</v>
      </c>
      <c r="N1" t="s">
        <v>32</v>
      </c>
    </row>
    <row r="2" spans="1:17" x14ac:dyDescent="0.25">
      <c r="A2">
        <v>37.86198148081894</v>
      </c>
      <c r="B2">
        <f ca="1">RAND()</f>
        <v>0.88223720555135721</v>
      </c>
      <c r="C2">
        <f ca="1">RANDBETWEEN(25,100)</f>
        <v>81</v>
      </c>
      <c r="D2">
        <v>25</v>
      </c>
      <c r="E2">
        <f>ABS(A2)</f>
        <v>37.86198148081894</v>
      </c>
      <c r="F2">
        <f>MAX(0,A2)</f>
        <v>37.86198148081894</v>
      </c>
      <c r="G2">
        <f>RANK(E2,E2:E21)</f>
        <v>13</v>
      </c>
      <c r="H2">
        <f xml:space="preserve"> RANK(E2,E2:E21,1)</f>
        <v>8</v>
      </c>
      <c r="J2">
        <f>PERCENTILE(E2:E21,0.9)</f>
        <v>76.034327902380028</v>
      </c>
      <c r="L2">
        <f>QUARTILE(E2:E21,3)</f>
        <v>61.049593240386457</v>
      </c>
      <c r="N2">
        <f>MEDIAN(E2:E21)</f>
        <v>45.696509813569719</v>
      </c>
    </row>
    <row r="3" spans="1:17" x14ac:dyDescent="0.25">
      <c r="A3">
        <v>32.155136422079522</v>
      </c>
      <c r="B3">
        <f t="shared" ref="B3:B21" ca="1" si="0">RAND()</f>
        <v>0.19032471072448487</v>
      </c>
      <c r="C3">
        <f t="shared" ref="C3:C21" ca="1" si="1">RANDBETWEEN(25,100)</f>
        <v>65</v>
      </c>
      <c r="D3">
        <v>45</v>
      </c>
      <c r="E3">
        <f t="shared" ref="E3:E21" si="2">ABS(A3)</f>
        <v>32.155136422079522</v>
      </c>
      <c r="F3">
        <f t="shared" ref="F3:F21" si="3">MAX(0,A3)</f>
        <v>32.155136422079522</v>
      </c>
      <c r="G3">
        <f>RANK(E3,E2:E21)</f>
        <v>16</v>
      </c>
    </row>
    <row r="4" spans="1:17" x14ac:dyDescent="0.25">
      <c r="A4">
        <v>65.593218449794222</v>
      </c>
      <c r="B4">
        <f t="shared" ca="1" si="0"/>
        <v>0.6508896806614578</v>
      </c>
      <c r="C4">
        <f t="shared" ca="1" si="1"/>
        <v>56</v>
      </c>
      <c r="D4">
        <v>85</v>
      </c>
      <c r="E4">
        <f t="shared" si="2"/>
        <v>65.593218449794222</v>
      </c>
      <c r="F4">
        <f t="shared" si="3"/>
        <v>65.593218449794222</v>
      </c>
      <c r="G4">
        <f>RANK(E4,E2:E21)</f>
        <v>5</v>
      </c>
      <c r="J4">
        <f>PERCENTILE(E2:E21,0.75)</f>
        <v>61.049593240386457</v>
      </c>
      <c r="L4">
        <f>QUARTILE(E2:E21,2)</f>
        <v>45.696509813569719</v>
      </c>
    </row>
    <row r="5" spans="1:17" x14ac:dyDescent="0.25">
      <c r="A5">
        <v>39.541515788005199</v>
      </c>
      <c r="B5">
        <f t="shared" ca="1" si="0"/>
        <v>0.20902224798067259</v>
      </c>
      <c r="C5">
        <f t="shared" ca="1" si="1"/>
        <v>49</v>
      </c>
      <c r="D5">
        <v>47</v>
      </c>
      <c r="E5">
        <f t="shared" si="2"/>
        <v>39.541515788005199</v>
      </c>
      <c r="F5">
        <f t="shared" si="3"/>
        <v>39.541515788005199</v>
      </c>
    </row>
    <row r="6" spans="1:17" x14ac:dyDescent="0.25">
      <c r="A6">
        <v>-19.834859459660947</v>
      </c>
      <c r="B6">
        <f t="shared" ca="1" si="0"/>
        <v>0.39367345794727548</v>
      </c>
      <c r="C6">
        <f t="shared" ca="1" si="1"/>
        <v>49</v>
      </c>
      <c r="D6">
        <v>66</v>
      </c>
      <c r="E6">
        <f t="shared" si="2"/>
        <v>19.834859459660947</v>
      </c>
      <c r="F6">
        <f t="shared" si="3"/>
        <v>0</v>
      </c>
      <c r="J6">
        <f>PERCENTILE(E2:E21,0.5)</f>
        <v>45.696509813569719</v>
      </c>
    </row>
    <row r="7" spans="1:17" x14ac:dyDescent="0.25">
      <c r="A7">
        <v>59.535051503917202</v>
      </c>
      <c r="B7">
        <f t="shared" ca="1" si="0"/>
        <v>0.38114000584891705</v>
      </c>
      <c r="C7">
        <f t="shared" ca="1" si="1"/>
        <v>38</v>
      </c>
      <c r="D7">
        <v>78</v>
      </c>
      <c r="E7">
        <f t="shared" si="2"/>
        <v>59.535051503917202</v>
      </c>
      <c r="F7">
        <f t="shared" si="3"/>
        <v>59.535051503917202</v>
      </c>
    </row>
    <row r="8" spans="1:17" x14ac:dyDescent="0.25">
      <c r="A8">
        <v>52.43787781073479</v>
      </c>
      <c r="B8">
        <f t="shared" ca="1" si="0"/>
        <v>0.31069912567835811</v>
      </c>
      <c r="C8">
        <f t="shared" ca="1" si="1"/>
        <v>96</v>
      </c>
      <c r="D8">
        <v>88</v>
      </c>
      <c r="E8">
        <f t="shared" si="2"/>
        <v>52.43787781073479</v>
      </c>
      <c r="F8">
        <f t="shared" si="3"/>
        <v>52.43787781073479</v>
      </c>
    </row>
    <row r="9" spans="1:17" x14ac:dyDescent="0.25">
      <c r="A9">
        <v>51.851503839134239</v>
      </c>
      <c r="B9">
        <f t="shared" ca="1" si="0"/>
        <v>0.54264346108845507</v>
      </c>
      <c r="C9">
        <f t="shared" ca="1" si="1"/>
        <v>90</v>
      </c>
      <c r="D9">
        <v>63</v>
      </c>
      <c r="E9">
        <f t="shared" si="2"/>
        <v>51.851503839134239</v>
      </c>
      <c r="F9">
        <f t="shared" si="3"/>
        <v>51.851503839134239</v>
      </c>
    </row>
    <row r="10" spans="1:17" x14ac:dyDescent="0.25">
      <c r="A10">
        <v>37.060191415366717</v>
      </c>
      <c r="B10">
        <f t="shared" ca="1" si="0"/>
        <v>0.73155233763366068</v>
      </c>
      <c r="C10">
        <f t="shared" ca="1" si="1"/>
        <v>63</v>
      </c>
      <c r="D10">
        <v>45</v>
      </c>
      <c r="E10">
        <f t="shared" si="2"/>
        <v>37.060191415366717</v>
      </c>
      <c r="F10">
        <f t="shared" si="3"/>
        <v>37.060191415366717</v>
      </c>
      <c r="J10" t="s">
        <v>33</v>
      </c>
    </row>
    <row r="11" spans="1:17" x14ac:dyDescent="0.25">
      <c r="A11">
        <v>75.873316644720035</v>
      </c>
      <c r="B11">
        <f t="shared" ca="1" si="0"/>
        <v>3.1866354982554301E-2</v>
      </c>
      <c r="C11">
        <f t="shared" ca="1" si="1"/>
        <v>76</v>
      </c>
      <c r="D11">
        <v>76</v>
      </c>
      <c r="E11">
        <f t="shared" si="2"/>
        <v>75.873316644720035</v>
      </c>
      <c r="F11">
        <f t="shared" si="3"/>
        <v>75.873316644720035</v>
      </c>
    </row>
    <row r="12" spans="1:17" x14ac:dyDescent="0.25">
      <c r="A12">
        <v>24.53482592391083</v>
      </c>
      <c r="B12">
        <f t="shared" ca="1" si="0"/>
        <v>0.67218776622489984</v>
      </c>
      <c r="C12">
        <f t="shared" ca="1" si="1"/>
        <v>49</v>
      </c>
      <c r="D12">
        <v>99</v>
      </c>
      <c r="E12">
        <f t="shared" si="2"/>
        <v>24.53482592391083</v>
      </c>
      <c r="F12">
        <f t="shared" si="3"/>
        <v>24.53482592391083</v>
      </c>
      <c r="J12" t="s">
        <v>38</v>
      </c>
      <c r="M12" t="s">
        <v>39</v>
      </c>
      <c r="P12">
        <v>2014</v>
      </c>
      <c r="Q12">
        <v>2015</v>
      </c>
    </row>
    <row r="13" spans="1:17" x14ac:dyDescent="0.25">
      <c r="A13">
        <v>77.483429221319966</v>
      </c>
      <c r="B13">
        <f t="shared" ca="1" si="0"/>
        <v>0.69408669614947538</v>
      </c>
      <c r="C13">
        <f t="shared" ca="1" si="1"/>
        <v>90</v>
      </c>
      <c r="D13">
        <v>51</v>
      </c>
      <c r="E13">
        <f t="shared" si="2"/>
        <v>77.483429221319966</v>
      </c>
      <c r="F13">
        <f t="shared" si="3"/>
        <v>77.483429221319966</v>
      </c>
      <c r="J13" t="s">
        <v>34</v>
      </c>
      <c r="K13">
        <f>MIN(E2:E21)</f>
        <v>0.60806213587056845</v>
      </c>
      <c r="M13" t="s">
        <v>40</v>
      </c>
      <c r="N13">
        <f>K14-K13</f>
        <v>34.724799888863345</v>
      </c>
      <c r="P13">
        <v>34.724799888863345</v>
      </c>
      <c r="Q13">
        <v>13.25</v>
      </c>
    </row>
    <row r="14" spans="1:17" x14ac:dyDescent="0.25">
      <c r="A14">
        <v>57.59905105951475</v>
      </c>
      <c r="B14">
        <f t="shared" ca="1" si="0"/>
        <v>0.36500107570861073</v>
      </c>
      <c r="C14">
        <f t="shared" ca="1" si="1"/>
        <v>99</v>
      </c>
      <c r="D14">
        <v>35</v>
      </c>
      <c r="E14">
        <f t="shared" si="2"/>
        <v>57.59905105951475</v>
      </c>
      <c r="F14">
        <f t="shared" si="3"/>
        <v>57.59905105951475</v>
      </c>
      <c r="J14" t="s">
        <v>35</v>
      </c>
      <c r="K14">
        <f>QUARTILE(E2:E21,1)</f>
        <v>35.332862024733913</v>
      </c>
      <c r="M14" t="s">
        <v>41</v>
      </c>
      <c r="N14">
        <f>K15-K14</f>
        <v>10.363647788835806</v>
      </c>
      <c r="P14">
        <v>10.363647788835806</v>
      </c>
      <c r="Q14">
        <v>10.75</v>
      </c>
    </row>
    <row r="15" spans="1:17" x14ac:dyDescent="0.25">
      <c r="A15">
        <v>52.808333192660939</v>
      </c>
      <c r="B15">
        <f t="shared" ca="1" si="0"/>
        <v>0.40670830480082609</v>
      </c>
      <c r="C15">
        <f t="shared" ca="1" si="1"/>
        <v>90</v>
      </c>
      <c r="D15">
        <v>31</v>
      </c>
      <c r="E15">
        <f t="shared" si="2"/>
        <v>52.808333192660939</v>
      </c>
      <c r="F15">
        <f t="shared" si="3"/>
        <v>52.808333192660939</v>
      </c>
      <c r="J15" t="s">
        <v>32</v>
      </c>
      <c r="K15">
        <f>MEDIAN(E2:E21)</f>
        <v>45.696509813569719</v>
      </c>
      <c r="M15" t="s">
        <v>42</v>
      </c>
      <c r="N15">
        <f>K16-K15</f>
        <v>15.353083426816738</v>
      </c>
      <c r="P15">
        <v>15.353083426816738</v>
      </c>
      <c r="Q15">
        <v>30.75</v>
      </c>
    </row>
    <row r="16" spans="1:17" x14ac:dyDescent="0.25">
      <c r="A16">
        <v>75.382610147062223</v>
      </c>
      <c r="B16">
        <f t="shared" ca="1" si="0"/>
        <v>0.11724706976908017</v>
      </c>
      <c r="C16">
        <f t="shared" ca="1" si="1"/>
        <v>66</v>
      </c>
      <c r="D16">
        <v>88</v>
      </c>
      <c r="E16">
        <f t="shared" si="2"/>
        <v>75.382610147062223</v>
      </c>
      <c r="F16">
        <f t="shared" si="3"/>
        <v>75.382610147062223</v>
      </c>
      <c r="J16" t="s">
        <v>36</v>
      </c>
      <c r="K16">
        <f>QUARTILE(E2:E21,3)</f>
        <v>61.049593240386457</v>
      </c>
      <c r="M16" t="s">
        <v>43</v>
      </c>
      <c r="N16">
        <f>K17-K16</f>
        <v>32.527308349017403</v>
      </c>
      <c r="P16">
        <v>32.527308349017403</v>
      </c>
      <c r="Q16">
        <v>19.25</v>
      </c>
    </row>
    <row r="17" spans="1:14" x14ac:dyDescent="0.25">
      <c r="A17">
        <v>0.60806213587056845</v>
      </c>
      <c r="B17">
        <f t="shared" ca="1" si="0"/>
        <v>0.12064352487401742</v>
      </c>
      <c r="C17">
        <f t="shared" ca="1" si="1"/>
        <v>30</v>
      </c>
      <c r="D17">
        <v>36</v>
      </c>
      <c r="E17">
        <f t="shared" si="2"/>
        <v>0.60806213587056845</v>
      </c>
      <c r="F17">
        <f t="shared" si="3"/>
        <v>0.60806213587056845</v>
      </c>
      <c r="J17" t="s">
        <v>37</v>
      </c>
      <c r="K17">
        <f>MAX(E2:E21)</f>
        <v>93.57690158940386</v>
      </c>
    </row>
    <row r="18" spans="1:14" x14ac:dyDescent="0.25">
      <c r="A18">
        <v>93.57690158940386</v>
      </c>
      <c r="B18">
        <f t="shared" ca="1" si="0"/>
        <v>0.69573319994887661</v>
      </c>
      <c r="C18">
        <f t="shared" ca="1" si="1"/>
        <v>86</v>
      </c>
      <c r="D18">
        <v>36</v>
      </c>
      <c r="E18">
        <f t="shared" si="2"/>
        <v>93.57690158940386</v>
      </c>
      <c r="F18">
        <f t="shared" si="3"/>
        <v>93.57690158940386</v>
      </c>
    </row>
    <row r="19" spans="1:14" x14ac:dyDescent="0.25">
      <c r="A19">
        <v>38.852130172745092</v>
      </c>
      <c r="B19">
        <f t="shared" ca="1" si="0"/>
        <v>0.37800346374107396</v>
      </c>
      <c r="C19">
        <f t="shared" ca="1" si="1"/>
        <v>76</v>
      </c>
      <c r="D19">
        <v>94</v>
      </c>
      <c r="E19">
        <f t="shared" si="2"/>
        <v>38.852130172745092</v>
      </c>
      <c r="F19">
        <f t="shared" si="3"/>
        <v>38.852130172745092</v>
      </c>
      <c r="J19" t="s">
        <v>38</v>
      </c>
      <c r="M19" t="s">
        <v>39</v>
      </c>
    </row>
    <row r="20" spans="1:14" x14ac:dyDescent="0.25">
      <c r="A20">
        <v>18.940578582987655</v>
      </c>
      <c r="B20">
        <f t="shared" ca="1" si="0"/>
        <v>5.0293471991365468E-2</v>
      </c>
      <c r="C20">
        <f t="shared" ca="1" si="1"/>
        <v>79</v>
      </c>
      <c r="D20">
        <v>39</v>
      </c>
      <c r="E20">
        <f t="shared" si="2"/>
        <v>18.940578582987655</v>
      </c>
      <c r="F20">
        <f t="shared" si="3"/>
        <v>18.940578582987655</v>
      </c>
      <c r="J20" t="s">
        <v>34</v>
      </c>
      <c r="K20">
        <f>MIN(D2:D21)</f>
        <v>25</v>
      </c>
      <c r="M20" t="s">
        <v>40</v>
      </c>
      <c r="N20">
        <f>K21-K20</f>
        <v>13.25</v>
      </c>
    </row>
    <row r="21" spans="1:14" x14ac:dyDescent="0.25">
      <c r="A21">
        <v>36.392103892285377</v>
      </c>
      <c r="B21">
        <f t="shared" ca="1" si="0"/>
        <v>0.98938811943386917</v>
      </c>
      <c r="C21">
        <f t="shared" ca="1" si="1"/>
        <v>51</v>
      </c>
      <c r="D21">
        <v>44</v>
      </c>
      <c r="E21">
        <f t="shared" si="2"/>
        <v>36.392103892285377</v>
      </c>
      <c r="F21">
        <f t="shared" si="3"/>
        <v>36.392103892285377</v>
      </c>
      <c r="J21" t="s">
        <v>35</v>
      </c>
      <c r="K21">
        <f>QUARTILE(D2:D21,1)</f>
        <v>38.25</v>
      </c>
      <c r="M21" t="s">
        <v>41</v>
      </c>
      <c r="N21">
        <f>K22-K21</f>
        <v>10.75</v>
      </c>
    </row>
    <row r="22" spans="1:14" x14ac:dyDescent="0.25">
      <c r="J22" t="s">
        <v>32</v>
      </c>
      <c r="K22">
        <f>MEDIAN(D2:D21)</f>
        <v>49</v>
      </c>
      <c r="M22" t="s">
        <v>42</v>
      </c>
      <c r="N22">
        <f>K23-K22</f>
        <v>30.75</v>
      </c>
    </row>
    <row r="23" spans="1:14" x14ac:dyDescent="0.25">
      <c r="J23" t="s">
        <v>36</v>
      </c>
      <c r="K23">
        <f>QUARTILE(D2:D21,3)</f>
        <v>79.75</v>
      </c>
      <c r="M23" t="s">
        <v>43</v>
      </c>
      <c r="N23">
        <f>K24-K23</f>
        <v>19.25</v>
      </c>
    </row>
    <row r="24" spans="1:14" x14ac:dyDescent="0.25">
      <c r="J24" t="s">
        <v>37</v>
      </c>
      <c r="K24">
        <f>MAX(D2:D21)</f>
        <v>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I11" sqref="I11"/>
    </sheetView>
  </sheetViews>
  <sheetFormatPr defaultRowHeight="15" x14ac:dyDescent="0.25"/>
  <cols>
    <col min="3" max="3" width="10.42578125" customWidth="1"/>
    <col min="4" max="4" width="9.1406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>
        <v>1</v>
      </c>
      <c r="B2" s="1">
        <v>20</v>
      </c>
    </row>
    <row r="3" spans="1:8" x14ac:dyDescent="0.25">
      <c r="A3" s="1">
        <v>2</v>
      </c>
      <c r="B3" s="1">
        <v>32</v>
      </c>
    </row>
    <row r="4" spans="1:8" x14ac:dyDescent="0.25">
      <c r="A4" s="1">
        <v>3</v>
      </c>
      <c r="B4" s="1">
        <v>51</v>
      </c>
    </row>
    <row r="5" spans="1:8" x14ac:dyDescent="0.25">
      <c r="A5" s="1">
        <v>4</v>
      </c>
      <c r="B5" s="1">
        <v>43</v>
      </c>
    </row>
    <row r="6" spans="1:8" x14ac:dyDescent="0.25">
      <c r="A6" s="1">
        <v>5</v>
      </c>
      <c r="B6" s="1">
        <v>62</v>
      </c>
    </row>
    <row r="7" spans="1:8" x14ac:dyDescent="0.25">
      <c r="A7" s="1">
        <v>6</v>
      </c>
      <c r="B7" s="1">
        <v>63</v>
      </c>
    </row>
    <row r="8" spans="1:8" x14ac:dyDescent="0.25">
      <c r="A8" s="1">
        <v>7</v>
      </c>
      <c r="B8" s="1">
        <v>82</v>
      </c>
    </row>
    <row r="9" spans="1:8" x14ac:dyDescent="0.25">
      <c r="A9" s="1">
        <v>8</v>
      </c>
      <c r="B9" s="1">
        <v>75</v>
      </c>
    </row>
    <row r="10" spans="1:8" x14ac:dyDescent="0.25">
      <c r="A10" s="1">
        <v>9</v>
      </c>
      <c r="B10" s="1">
        <v>92</v>
      </c>
    </row>
    <row r="11" spans="1:8" x14ac:dyDescent="0.25">
      <c r="A11" s="1">
        <v>10</v>
      </c>
      <c r="B11" s="1">
        <v>89</v>
      </c>
      <c r="C11" t="s">
        <v>44</v>
      </c>
      <c r="D11" t="s">
        <v>45</v>
      </c>
      <c r="F11" t="s">
        <v>46</v>
      </c>
      <c r="G11" t="s">
        <v>47</v>
      </c>
      <c r="H11" t="s">
        <v>48</v>
      </c>
    </row>
    <row r="12" spans="1:8" x14ac:dyDescent="0.25">
      <c r="A12" s="1">
        <v>11</v>
      </c>
      <c r="B12" s="2"/>
      <c r="C12">
        <f>FORECAST(A12,B2:B11,A2:A11)</f>
        <v>103.53333333333333</v>
      </c>
      <c r="D12">
        <f>TREND(B2:B11,A2:A11,A12)</f>
        <v>103.53333333333336</v>
      </c>
      <c r="F12">
        <v>105.51</v>
      </c>
      <c r="G12">
        <f>C12-F12</f>
        <v>-1.9766666666666737</v>
      </c>
      <c r="H12">
        <f>ABS(G12)</f>
        <v>1.9766666666666737</v>
      </c>
    </row>
    <row r="13" spans="1:8" x14ac:dyDescent="0.25">
      <c r="A13" s="1">
        <v>12</v>
      </c>
      <c r="B13" s="2"/>
      <c r="C13">
        <f>FORECAST(A13,B2:B11,A2:A11)</f>
        <v>111.2848484848485</v>
      </c>
      <c r="D13">
        <f>TREND(B2:B11,A2:A11,A13)</f>
        <v>111.28484848484851</v>
      </c>
      <c r="F13">
        <v>109.43</v>
      </c>
      <c r="G13">
        <f t="shared" ref="G13:G14" si="0">C13-F13</f>
        <v>1.854848484848489</v>
      </c>
      <c r="H13">
        <f t="shared" ref="H13:H14" si="1">ABS(G13)</f>
        <v>1.854848484848489</v>
      </c>
    </row>
    <row r="14" spans="1:8" x14ac:dyDescent="0.25">
      <c r="A14" s="1">
        <v>13</v>
      </c>
      <c r="B14" s="2"/>
      <c r="C14">
        <f>FORECAST(A14,B2:B11,A2:A11)</f>
        <v>119.03636363636365</v>
      </c>
      <c r="D14">
        <f>TREND(B2:B11,A2:A11,A14)</f>
        <v>119.03636363636367</v>
      </c>
      <c r="F14">
        <v>120.75</v>
      </c>
      <c r="G14">
        <f t="shared" si="0"/>
        <v>-1.7136363636363541</v>
      </c>
      <c r="H14">
        <f t="shared" si="1"/>
        <v>1.7136363636363541</v>
      </c>
    </row>
    <row r="17" spans="1:4" x14ac:dyDescent="0.25">
      <c r="A17" s="3" t="s">
        <v>2</v>
      </c>
      <c r="B17" s="3" t="s">
        <v>3</v>
      </c>
      <c r="C17" s="3" t="s">
        <v>4</v>
      </c>
      <c r="D17" s="3" t="s">
        <v>5</v>
      </c>
    </row>
    <row r="18" spans="1:4" x14ac:dyDescent="0.25">
      <c r="A18" s="1" t="s">
        <v>6</v>
      </c>
      <c r="B18" s="1" t="s">
        <v>7</v>
      </c>
      <c r="C18" s="1" t="s">
        <v>8</v>
      </c>
      <c r="D18" s="1">
        <v>74</v>
      </c>
    </row>
    <row r="19" spans="1:4" x14ac:dyDescent="0.25">
      <c r="A19" s="1" t="s">
        <v>9</v>
      </c>
      <c r="B19" s="1" t="s">
        <v>10</v>
      </c>
      <c r="C19" s="1" t="s">
        <v>11</v>
      </c>
      <c r="D19" s="1">
        <v>92</v>
      </c>
    </row>
    <row r="20" spans="1:4" x14ac:dyDescent="0.25">
      <c r="A20" s="1" t="s">
        <v>12</v>
      </c>
      <c r="B20" s="1" t="s">
        <v>7</v>
      </c>
      <c r="C20" s="1" t="s">
        <v>8</v>
      </c>
      <c r="D20" s="1">
        <v>65</v>
      </c>
    </row>
    <row r="21" spans="1:4" x14ac:dyDescent="0.25">
      <c r="A21" s="1" t="s">
        <v>13</v>
      </c>
      <c r="B21" s="1" t="s">
        <v>10</v>
      </c>
      <c r="C21" s="1" t="s">
        <v>14</v>
      </c>
      <c r="D21" s="1">
        <v>82</v>
      </c>
    </row>
    <row r="22" spans="1:4" x14ac:dyDescent="0.25">
      <c r="A22" s="1" t="s">
        <v>15</v>
      </c>
      <c r="B22" s="1" t="s">
        <v>10</v>
      </c>
      <c r="C22" s="1" t="s">
        <v>16</v>
      </c>
      <c r="D22" s="1">
        <v>50</v>
      </c>
    </row>
    <row r="23" spans="1:4" x14ac:dyDescent="0.25">
      <c r="A23" s="1" t="s">
        <v>17</v>
      </c>
      <c r="B23" s="1" t="s">
        <v>10</v>
      </c>
      <c r="C23" s="1" t="s">
        <v>14</v>
      </c>
      <c r="D23" s="1">
        <v>91</v>
      </c>
    </row>
    <row r="24" spans="1:4" x14ac:dyDescent="0.25">
      <c r="A24" s="1" t="s">
        <v>18</v>
      </c>
      <c r="B24" s="1" t="s">
        <v>10</v>
      </c>
      <c r="C24" s="1" t="s">
        <v>8</v>
      </c>
      <c r="D24" s="1">
        <v>96</v>
      </c>
    </row>
    <row r="25" spans="1:4" x14ac:dyDescent="0.25">
      <c r="A25" s="1" t="s">
        <v>19</v>
      </c>
      <c r="B25" s="1" t="s">
        <v>7</v>
      </c>
      <c r="C25" s="1" t="s">
        <v>8</v>
      </c>
      <c r="D25" s="1">
        <v>58</v>
      </c>
    </row>
    <row r="26" spans="1:4" x14ac:dyDescent="0.25">
      <c r="A26" s="1" t="s">
        <v>20</v>
      </c>
      <c r="B26" s="1" t="s">
        <v>7</v>
      </c>
      <c r="C26" s="1" t="s">
        <v>14</v>
      </c>
      <c r="D26" s="1">
        <v>67</v>
      </c>
    </row>
    <row r="27" spans="1:4" x14ac:dyDescent="0.25">
      <c r="A27" s="1" t="s">
        <v>21</v>
      </c>
      <c r="B27" s="1" t="s">
        <v>10</v>
      </c>
      <c r="C27" s="1" t="s">
        <v>11</v>
      </c>
      <c r="D27" s="1">
        <v>54</v>
      </c>
    </row>
    <row r="28" spans="1:4" x14ac:dyDescent="0.25">
      <c r="A28" s="1" t="s">
        <v>22</v>
      </c>
      <c r="B28" s="1" t="s">
        <v>7</v>
      </c>
      <c r="C28" s="1" t="s">
        <v>8</v>
      </c>
      <c r="D28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H18" sqref="H18"/>
    </sheetView>
  </sheetViews>
  <sheetFormatPr defaultRowHeight="15" x14ac:dyDescent="0.25"/>
  <cols>
    <col min="3" max="3" width="21.28515625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49</v>
      </c>
      <c r="F1" t="s">
        <v>50</v>
      </c>
    </row>
    <row r="2" spans="1:10" x14ac:dyDescent="0.25">
      <c r="A2" t="s">
        <v>6</v>
      </c>
      <c r="B2" t="s">
        <v>7</v>
      </c>
      <c r="C2" t="s">
        <v>8</v>
      </c>
      <c r="D2">
        <v>74</v>
      </c>
      <c r="E2">
        <v>1</v>
      </c>
      <c r="F2">
        <f>D2*E2</f>
        <v>74</v>
      </c>
      <c r="H2" t="s">
        <v>52</v>
      </c>
    </row>
    <row r="3" spans="1:10" x14ac:dyDescent="0.25">
      <c r="A3" t="s">
        <v>9</v>
      </c>
      <c r="B3" t="s">
        <v>10</v>
      </c>
      <c r="C3" t="s">
        <v>11</v>
      </c>
      <c r="D3">
        <v>92</v>
      </c>
      <c r="E3">
        <v>1</v>
      </c>
      <c r="F3">
        <f t="shared" ref="F3:F12" si="0">D3*E3</f>
        <v>92</v>
      </c>
      <c r="H3">
        <f>MAX(IF((B2:B12="Female"),D2:D12))</f>
        <v>100</v>
      </c>
      <c r="J3">
        <f t="array" ref="J3">MAX(IF((B2:B12="Female"),D2:D12))</f>
        <v>96</v>
      </c>
    </row>
    <row r="4" spans="1:10" x14ac:dyDescent="0.25">
      <c r="A4" t="s">
        <v>12</v>
      </c>
      <c r="B4" t="s">
        <v>7</v>
      </c>
      <c r="C4" t="s">
        <v>8</v>
      </c>
      <c r="D4">
        <v>65</v>
      </c>
      <c r="E4">
        <v>1</v>
      </c>
      <c r="F4">
        <f t="shared" si="0"/>
        <v>65</v>
      </c>
      <c r="H4" t="s">
        <v>53</v>
      </c>
      <c r="J4" t="s">
        <v>51</v>
      </c>
    </row>
    <row r="5" spans="1:10" x14ac:dyDescent="0.25">
      <c r="A5" t="s">
        <v>13</v>
      </c>
      <c r="B5" t="s">
        <v>10</v>
      </c>
      <c r="C5" t="s">
        <v>14</v>
      </c>
      <c r="D5">
        <v>82</v>
      </c>
      <c r="E5">
        <v>2</v>
      </c>
      <c r="F5">
        <f t="shared" si="0"/>
        <v>164</v>
      </c>
    </row>
    <row r="6" spans="1:10" x14ac:dyDescent="0.25">
      <c r="A6" t="s">
        <v>15</v>
      </c>
      <c r="B6" t="s">
        <v>10</v>
      </c>
      <c r="C6" t="s">
        <v>16</v>
      </c>
      <c r="D6">
        <v>50</v>
      </c>
      <c r="E6">
        <v>3</v>
      </c>
      <c r="F6">
        <f t="shared" si="0"/>
        <v>150</v>
      </c>
    </row>
    <row r="7" spans="1:10" x14ac:dyDescent="0.25">
      <c r="A7" t="s">
        <v>17</v>
      </c>
      <c r="B7" t="s">
        <v>10</v>
      </c>
      <c r="C7" t="s">
        <v>14</v>
      </c>
      <c r="D7">
        <v>91</v>
      </c>
      <c r="E7">
        <v>2</v>
      </c>
      <c r="F7">
        <f t="shared" si="0"/>
        <v>182</v>
      </c>
    </row>
    <row r="8" spans="1:10" x14ac:dyDescent="0.25">
      <c r="A8" t="s">
        <v>18</v>
      </c>
      <c r="B8" t="s">
        <v>10</v>
      </c>
      <c r="C8" t="s">
        <v>8</v>
      </c>
      <c r="D8">
        <v>96</v>
      </c>
      <c r="E8">
        <v>1</v>
      </c>
      <c r="F8">
        <f t="shared" si="0"/>
        <v>96</v>
      </c>
    </row>
    <row r="9" spans="1:10" x14ac:dyDescent="0.25">
      <c r="A9" t="s">
        <v>19</v>
      </c>
      <c r="B9" t="s">
        <v>7</v>
      </c>
      <c r="C9" t="s">
        <v>8</v>
      </c>
      <c r="D9">
        <v>58</v>
      </c>
      <c r="E9">
        <v>1</v>
      </c>
      <c r="F9">
        <f t="shared" si="0"/>
        <v>58</v>
      </c>
    </row>
    <row r="10" spans="1:10" x14ac:dyDescent="0.25">
      <c r="A10" t="s">
        <v>20</v>
      </c>
      <c r="B10" t="s">
        <v>7</v>
      </c>
      <c r="C10" t="s">
        <v>14</v>
      </c>
      <c r="D10">
        <v>67</v>
      </c>
      <c r="E10">
        <v>2</v>
      </c>
      <c r="F10">
        <f t="shared" si="0"/>
        <v>134</v>
      </c>
    </row>
    <row r="11" spans="1:10" x14ac:dyDescent="0.25">
      <c r="A11" t="s">
        <v>21</v>
      </c>
      <c r="B11" t="s">
        <v>10</v>
      </c>
      <c r="C11" t="s">
        <v>11</v>
      </c>
      <c r="D11">
        <v>54</v>
      </c>
      <c r="E11">
        <v>1</v>
      </c>
      <c r="F11">
        <f t="shared" si="0"/>
        <v>54</v>
      </c>
    </row>
    <row r="12" spans="1:10" x14ac:dyDescent="0.25">
      <c r="A12" t="s">
        <v>22</v>
      </c>
      <c r="B12" t="s">
        <v>7</v>
      </c>
      <c r="C12" t="s">
        <v>8</v>
      </c>
      <c r="D12">
        <v>100</v>
      </c>
      <c r="E12">
        <v>1</v>
      </c>
      <c r="F12">
        <f t="shared" si="0"/>
        <v>100</v>
      </c>
    </row>
    <row r="14" spans="1:10" x14ac:dyDescent="0.25">
      <c r="C14" t="s">
        <v>54</v>
      </c>
      <c r="D14">
        <f>SUM(D2:D12)</f>
        <v>829</v>
      </c>
      <c r="E14">
        <f t="shared" ref="E14:F14" si="1">SUM(E2:E12)</f>
        <v>16</v>
      </c>
      <c r="F14" s="4">
        <f t="shared" si="1"/>
        <v>1169</v>
      </c>
    </row>
    <row r="16" spans="1:10" x14ac:dyDescent="0.25">
      <c r="C16" t="s">
        <v>55</v>
      </c>
      <c r="D16" s="4">
        <f>SUMPRODUCT(D2:D12,E2:E12)</f>
        <v>1169</v>
      </c>
    </row>
    <row r="18" spans="3:5" x14ac:dyDescent="0.25">
      <c r="C18" t="s">
        <v>56</v>
      </c>
      <c r="D18">
        <f>D16/E14</f>
        <v>73.0625</v>
      </c>
      <c r="E18" t="s">
        <v>57</v>
      </c>
    </row>
    <row r="19" spans="3:5" x14ac:dyDescent="0.25">
      <c r="C19" t="s">
        <v>58</v>
      </c>
      <c r="D19">
        <f>STDEV(D2:D12)</f>
        <v>17.828475690718644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Statistic</vt:lpstr>
      <vt:lpstr>Forecast</vt:lpstr>
      <vt:lpstr>Winner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fristiana</cp:lastModifiedBy>
  <dcterms:created xsi:type="dcterms:W3CDTF">2018-11-14T01:30:11Z</dcterms:created>
  <dcterms:modified xsi:type="dcterms:W3CDTF">2018-11-14T05:04:47Z</dcterms:modified>
</cp:coreProperties>
</file>