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fritzfrederick/Documents/Online courses/"/>
    </mc:Choice>
  </mc:AlternateContent>
  <xr:revisionPtr revIDLastSave="0" documentId="13_ncr:1_{B83E8B08-F424-014C-A613-8780BBED750E}" xr6:coauthVersionLast="47" xr6:coauthVersionMax="47" xr10:uidLastSave="{00000000-0000-0000-0000-000000000000}"/>
  <bookViews>
    <workbookView xWindow="2440" yWindow="3000" windowWidth="26840" windowHeight="15940" activeTab="3" xr2:uid="{5440A3B3-0AE2-2D49-95C5-61BB36A24D48}"/>
  </bookViews>
  <sheets>
    <sheet name="Ratios" sheetId="1" r:id="rId1"/>
    <sheet name="Profitability" sheetId="4" r:id="rId2"/>
    <sheet name="Liquidity" sheetId="5" r:id="rId3"/>
    <sheet name="Leverage" sheetId="6" r:id="rId4"/>
    <sheet name="Efficiency" sheetId="7" r:id="rId5"/>
  </sheets>
  <calcPr calcId="181029"/>
  <pivotCaches>
    <pivotCache cacheId="40" r:id="rId6"/>
    <pivotCache cacheId="44" r:id="rId7"/>
    <pivotCache cacheId="48" r:id="rId8"/>
    <pivotCache cacheId="5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2" i="1"/>
  <c r="Z3" i="1"/>
  <c r="Z4" i="1"/>
  <c r="Z5" i="1"/>
  <c r="Z6" i="1"/>
  <c r="Z2" i="1"/>
  <c r="Y3" i="1"/>
  <c r="Y4" i="1"/>
  <c r="Y5" i="1"/>
  <c r="Y6" i="1"/>
  <c r="Y2" i="1"/>
  <c r="X3" i="1"/>
  <c r="X4" i="1"/>
  <c r="X5" i="1"/>
  <c r="X6" i="1"/>
  <c r="X2" i="1"/>
  <c r="W3" i="1"/>
  <c r="W4" i="1"/>
  <c r="W5" i="1"/>
  <c r="W6" i="1"/>
  <c r="W2" i="1"/>
  <c r="V3" i="1"/>
  <c r="V4" i="1"/>
  <c r="V5" i="1"/>
  <c r="V6" i="1"/>
  <c r="V2" i="1"/>
  <c r="U3" i="1"/>
  <c r="U4" i="1"/>
  <c r="U5" i="1"/>
  <c r="U6" i="1"/>
  <c r="U2" i="1"/>
  <c r="T3" i="1"/>
  <c r="T4" i="1"/>
  <c r="T5" i="1"/>
  <c r="T6" i="1"/>
  <c r="T2" i="1"/>
  <c r="S3" i="1"/>
  <c r="S4" i="1"/>
  <c r="S5" i="1"/>
  <c r="S6" i="1"/>
  <c r="S2" i="1"/>
  <c r="R3" i="1"/>
  <c r="R4" i="1"/>
  <c r="R5" i="1"/>
  <c r="R6" i="1"/>
  <c r="R2" i="1"/>
  <c r="Q3" i="1"/>
  <c r="Q4" i="1"/>
  <c r="Q5" i="1"/>
  <c r="Q6" i="1"/>
  <c r="Q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<sst xmlns="http://schemas.openxmlformats.org/spreadsheetml/2006/main" count="55" uniqueCount="43">
  <si>
    <t>Revenue (£m)</t>
  </si>
  <si>
    <t>Net income (£m)</t>
  </si>
  <si>
    <t>Current liability (£m)</t>
  </si>
  <si>
    <t>Current borrowings (£m)</t>
  </si>
  <si>
    <t>Total debt (£m)</t>
  </si>
  <si>
    <t>Interest expense (£m)</t>
  </si>
  <si>
    <t>Operating Margin</t>
  </si>
  <si>
    <t>Gross Margin</t>
  </si>
  <si>
    <t>ROA (Return on Assets)</t>
  </si>
  <si>
    <t>Current Ratio</t>
  </si>
  <si>
    <t>Quick Ratio</t>
  </si>
  <si>
    <t>Interest Coverage</t>
  </si>
  <si>
    <t>Debt-to-Equity</t>
  </si>
  <si>
    <t>Asset Turnover</t>
  </si>
  <si>
    <t>Inventories (£m)</t>
  </si>
  <si>
    <t>Cost of Sales/COGS (£m)</t>
  </si>
  <si>
    <t>Grand Total</t>
  </si>
  <si>
    <t>Row Labels</t>
  </si>
  <si>
    <t>Year</t>
  </si>
  <si>
    <t>ROE (Return on Equity)</t>
  </si>
  <si>
    <t>Inventory Turnover</t>
  </si>
  <si>
    <t>Gross Profit (£m)</t>
  </si>
  <si>
    <t>Operating income/EBIT (£m)</t>
  </si>
  <si>
    <t>Shareholder's Equity (£m)</t>
  </si>
  <si>
    <t>Goodwill &amp; other intangible assets (£m)</t>
  </si>
  <si>
    <t>Current Assets (£m)</t>
  </si>
  <si>
    <t>Total Assets (£m)</t>
  </si>
  <si>
    <t>Non-current Borrowings (£m)</t>
  </si>
  <si>
    <t>Net profit margin</t>
  </si>
  <si>
    <t>Sum of Gross Margin</t>
  </si>
  <si>
    <t>Sum of Operating Margin</t>
  </si>
  <si>
    <t>Sum of Net profit margin</t>
  </si>
  <si>
    <t>Sum of ROE (Return on Equity)</t>
  </si>
  <si>
    <t>Sum of ROA (Return on Assets)</t>
  </si>
  <si>
    <t>Sum of Sum of Gross Margin</t>
  </si>
  <si>
    <t>Sum of Current Ratio</t>
  </si>
  <si>
    <t>Sum of Quick Ratio</t>
  </si>
  <si>
    <t>Sum of Debt-to-Equity</t>
  </si>
  <si>
    <t>Sum of Interest Coverage</t>
  </si>
  <si>
    <t>Sum of Asset Turnover</t>
  </si>
  <si>
    <t>Sum of Inventory Turnover</t>
  </si>
  <si>
    <t>Sum of Sum of Asset Turnover</t>
  </si>
  <si>
    <t>Sum of Sum of Inventory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</si>
</sst>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&quot;£&quot;#,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83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  <dxf>
      <numFmt numFmtId="183" formatCode="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[Ratios.xlsx]Profitability!PivotTable3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Profitability!$B$3</c:f>
              <c:strCache>
                <c:ptCount val="1"/>
                <c:pt idx="0">
                  <c:v>Sum of ROA (Return on Assets)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Profitability!$B$4:$B$9</c:f>
              <c:numCache>
                <c:formatCode>General</c:formatCode>
                <c:ptCount val="5"/>
                <c:pt idx="0">
                  <c:v>0.13427847437633797</c:v>
                </c:pt>
                <c:pt idx="1">
                  <c:v>3.0050049644384107E-2</c:v>
                </c:pt>
                <c:pt idx="2">
                  <c:v>1.6127633746640075E-2</c:v>
                </c:pt>
                <c:pt idx="3">
                  <c:v>2.5340674759242329E-2</c:v>
                </c:pt>
                <c:pt idx="4">
                  <c:v>4.1913088197480075E-2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8C4C-BA33-C00F9F288DB9}"/>
            </c:ext>
          </c:extLst>
        </c:ser>
        <c:ser>
          <c:idx val="1"/>
          <c:order val="1"/>
          <c:tx>
            <c:strRef>
              <c:f>Profitability!$C$3</c:f>
              <c:strCache>
                <c:ptCount val="1"/>
                <c:pt idx="0">
                  <c:v>Sum of ROE (Return on Equity)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Profitability!$C$4:$C$9</c:f>
              <c:numCache>
                <c:formatCode>General</c:formatCode>
                <c:ptCount val="5"/>
                <c:pt idx="0">
                  <c:v>0.4987423935091278</c:v>
                </c:pt>
                <c:pt idx="1">
                  <c:v>9.4796727179749421E-2</c:v>
                </c:pt>
                <c:pt idx="2">
                  <c:v>6.0834014717906788E-2</c:v>
                </c:pt>
                <c:pt idx="3">
                  <c:v>0.1022123134968273</c:v>
                </c:pt>
                <c:pt idx="4">
                  <c:v>0.13973424774967852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8C4C-BA33-C00F9F288DB9}"/>
            </c:ext>
          </c:extLst>
        </c:ser>
        <c:ser>
          <c:idx val="2"/>
          <c:order val="2"/>
          <c:tx>
            <c:strRef>
              <c:f>Profitability!$D$3</c:f>
              <c:strCache>
                <c:ptCount val="1"/>
                <c:pt idx="0">
                  <c:v>Sum of 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Profitability!$D$4:$D$9</c:f>
              <c:numCache>
                <c:formatCode>General</c:formatCode>
                <c:ptCount val="5"/>
                <c:pt idx="0">
                  <c:v>0.10618964534351409</c:v>
                </c:pt>
                <c:pt idx="1">
                  <c:v>2.4175143453312467E-2</c:v>
                </c:pt>
                <c:pt idx="2">
                  <c:v>1.1389730871681823E-2</c:v>
                </c:pt>
                <c:pt idx="3">
                  <c:v>1.7481338084972209E-2</c:v>
                </c:pt>
                <c:pt idx="4">
                  <c:v>2.3313690714571771E-2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8C4C-BA33-C00F9F288DB9}"/>
            </c:ext>
          </c:extLst>
        </c:ser>
        <c:ser>
          <c:idx val="3"/>
          <c:order val="3"/>
          <c:tx>
            <c:strRef>
              <c:f>Profitability!$E$3</c:f>
              <c:strCache>
                <c:ptCount val="1"/>
                <c:pt idx="0">
                  <c:v>Sum of Operating Margin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Profitability!$E$4:$E$9</c:f>
              <c:numCache>
                <c:formatCode>General</c:formatCode>
                <c:ptCount val="5"/>
                <c:pt idx="0">
                  <c:v>2.672448045329694E-2</c:v>
                </c:pt>
                <c:pt idx="1">
                  <c:v>4.1731872717788214E-2</c:v>
                </c:pt>
                <c:pt idx="2">
                  <c:v>2.1585377055203452E-2</c:v>
                </c:pt>
                <c:pt idx="3">
                  <c:v>4.1371522430961913E-2</c:v>
                </c:pt>
                <c:pt idx="4">
                  <c:v>3.8775101550431949E-2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9-8C4C-BA33-C00F9F288DB9}"/>
            </c:ext>
          </c:extLst>
        </c:ser>
        <c:ser>
          <c:idx val="4"/>
          <c:order val="4"/>
          <c:tx>
            <c:strRef>
              <c:f>Profitability!$F$3</c:f>
              <c:strCache>
                <c:ptCount val="1"/>
                <c:pt idx="0">
                  <c:v>Sum of Gross Margin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Profitability!$F$4:$F$9</c:f>
              <c:numCache>
                <c:formatCode>General</c:formatCode>
                <c:ptCount val="5"/>
                <c:pt idx="0">
                  <c:v>6.8495517128198041E-2</c:v>
                </c:pt>
                <c:pt idx="1">
                  <c:v>7.5524908711528435E-2</c:v>
                </c:pt>
                <c:pt idx="2">
                  <c:v>5.60454364532623E-2</c:v>
                </c:pt>
                <c:pt idx="3">
                  <c:v>7.4075703579861263E-2</c:v>
                </c:pt>
                <c:pt idx="4">
                  <c:v>6.9354654156416271E-2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9-8C4C-BA33-C00F9F28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49872"/>
        <c:axId val="542858096"/>
      </c:lineChart>
      <c:catAx>
        <c:axId val="5429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58096"/>
        <c:crosses val="autoZero"/>
        <c:auto val="1"/>
        <c:lblAlgn val="ctr"/>
        <c:lblOffset val="100"/>
        <c:noMultiLvlLbl val="0"/>
      </c:catAx>
      <c:valAx>
        <c:axId val="5428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</c:strLit>
          </c:cat>
          <c:val>
            <c:numLit>
              <c:formatCode>General</c:formatCode>
              <c:ptCount val="5"/>
              <c:pt idx="0">
                <c:v>6.8495517128198041E-2</c:v>
              </c:pt>
              <c:pt idx="1">
                <c:v>7.5524908711528435E-2</c:v>
              </c:pt>
              <c:pt idx="2">
                <c:v>5.60454364532623E-2</c:v>
              </c:pt>
              <c:pt idx="3">
                <c:v>7.4075703579861263E-2</c:v>
              </c:pt>
              <c:pt idx="4">
                <c:v>6.9354654156416271E-2</c:v>
              </c:pt>
            </c:numLit>
          </c:val>
          <c:extLst>
            <c:ext xmlns:c16="http://schemas.microsoft.com/office/drawing/2014/chart" uri="{C3380CC4-5D6E-409C-BE32-E72D297353CC}">
              <c16:uniqueId val="{00000000-7661-0745-8C8E-72C27EA1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472960"/>
        <c:axId val="1899474672"/>
      </c:barChart>
      <c:catAx>
        <c:axId val="1899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74672"/>
        <c:crosses val="autoZero"/>
        <c:auto val="1"/>
        <c:lblAlgn val="ctr"/>
        <c:lblOffset val="100"/>
        <c:noMultiLvlLbl val="0"/>
      </c:catAx>
      <c:valAx>
        <c:axId val="18994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[Ratios.xlsx]Liquidity!PivotTable10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Liquidity!$B$3</c:f>
              <c:strCache>
                <c:ptCount val="1"/>
                <c:pt idx="0">
                  <c:v>Sum of 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Liquidity!$A$4:$A$9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Liquidity!$B$4:$B$9</c:f>
              <c:numCache>
                <c:formatCode>General</c:formatCode>
                <c:ptCount val="5"/>
                <c:pt idx="0">
                  <c:v>0.68742446409261493</c:v>
                </c:pt>
                <c:pt idx="1">
                  <c:v>0.75590697674418605</c:v>
                </c:pt>
                <c:pt idx="2">
                  <c:v>0.71807460075616503</c:v>
                </c:pt>
                <c:pt idx="3">
                  <c:v>1.2438951310861424</c:v>
                </c:pt>
                <c:pt idx="4">
                  <c:v>0.64081041968162089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F-DA4F-94F0-F86B5551CEE7}"/>
            </c:ext>
          </c:extLst>
        </c:ser>
        <c:ser>
          <c:idx val="1"/>
          <c:order val="1"/>
          <c:tx>
            <c:strRef>
              <c:f>Liquidity!$C$3</c:f>
              <c:strCache>
                <c:ptCount val="1"/>
                <c:pt idx="0">
                  <c:v>Sum of Quick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Liquidity!$A$4:$A$9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Liquidity!$C$4:$C$9</c:f>
              <c:numCache>
                <c:formatCode>General</c:formatCode>
                <c:ptCount val="5"/>
                <c:pt idx="0">
                  <c:v>0.55581705998346165</c:v>
                </c:pt>
                <c:pt idx="1">
                  <c:v>0.61085271317829459</c:v>
                </c:pt>
                <c:pt idx="2">
                  <c:v>0.57643473844591164</c:v>
                </c:pt>
                <c:pt idx="3">
                  <c:v>1.0465168539325842</c:v>
                </c:pt>
                <c:pt idx="4">
                  <c:v>0.44052098408104196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F-DA4F-94F0-F86B5551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29296"/>
        <c:axId val="731631008"/>
      </c:lineChart>
      <c:catAx>
        <c:axId val="7316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1008"/>
        <c:crosses val="autoZero"/>
        <c:auto val="1"/>
        <c:lblAlgn val="ctr"/>
        <c:lblOffset val="100"/>
        <c:noMultiLvlLbl val="0"/>
      </c:catAx>
      <c:valAx>
        <c:axId val="731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[Ratios.xlsx]Leverage!PivotTable11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Leverage!$B$3</c:f>
              <c:strCache>
                <c:ptCount val="1"/>
                <c:pt idx="0">
                  <c:v>Sum of Debt-to-Equity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Leverage!$A$4:$A$9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Leverage!$B$4:$B$9</c:f>
              <c:numCache>
                <c:formatCode>General</c:formatCode>
                <c:ptCount val="5"/>
                <c:pt idx="0">
                  <c:v>0.58969574036511152</c:v>
                </c:pt>
                <c:pt idx="1">
                  <c:v>0.47296087957044236</c:v>
                </c:pt>
                <c:pt idx="2">
                  <c:v>0.60106295993458703</c:v>
                </c:pt>
                <c:pt idx="3">
                  <c:v>0.61901903618590293</c:v>
                </c:pt>
                <c:pt idx="4">
                  <c:v>0.59579939991427344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2540-80CC-3FAA4DB63288}"/>
            </c:ext>
          </c:extLst>
        </c:ser>
        <c:ser>
          <c:idx val="1"/>
          <c:order val="1"/>
          <c:tx>
            <c:strRef>
              <c:f>Leverage!$C$3</c:f>
              <c:strCache>
                <c:ptCount val="1"/>
                <c:pt idx="0">
                  <c:v>Sum of Interest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Leverage!$A$4:$A$9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Leverage!$C$4:$C$9</c:f>
              <c:numCache>
                <c:formatCode>General</c:formatCode>
                <c:ptCount val="5"/>
                <c:pt idx="0">
                  <c:v>0.12551724137931033</c:v>
                </c:pt>
                <c:pt idx="1">
                  <c:v>0.16364101252876503</c:v>
                </c:pt>
                <c:pt idx="2">
                  <c:v>0.11529026982829109</c:v>
                </c:pt>
                <c:pt idx="3">
                  <c:v>0.2418967587034814</c:v>
                </c:pt>
                <c:pt idx="4">
                  <c:v>0.23240462923274754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6-2540-80CC-3FAA4DB6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50944"/>
        <c:axId val="770929808"/>
      </c:lineChart>
      <c:catAx>
        <c:axId val="7715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9808"/>
        <c:crosses val="autoZero"/>
        <c:auto val="1"/>
        <c:lblAlgn val="ctr"/>
        <c:lblOffset val="100"/>
        <c:noMultiLvlLbl val="0"/>
      </c:catAx>
      <c:valAx>
        <c:axId val="7709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[Ratios.xlsx]Efficiency!PivotTable13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turnover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Efficiency!$H$6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Efficiency!$G$7:$G$12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Efficiency!$H$7:$H$12</c:f>
              <c:numCache>
                <c:formatCode>General</c:formatCode>
                <c:ptCount val="5"/>
                <c:pt idx="0">
                  <c:v>1.2645157062344357</c:v>
                </c:pt>
                <c:pt idx="1">
                  <c:v>1.2430143259508419</c:v>
                </c:pt>
                <c:pt idx="2">
                  <c:v>1.4159802306425042</c:v>
                </c:pt>
                <c:pt idx="3">
                  <c:v>1.4495843874232019</c:v>
                </c:pt>
                <c:pt idx="4">
                  <c:v>1.7977886346104397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5D4A-B5CE-6382C885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99968"/>
        <c:axId val="233258623"/>
      </c:barChart>
      <c:catAx>
        <c:axId val="19042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58623"/>
        <c:crosses val="autoZero"/>
        <c:auto val="1"/>
        <c:lblAlgn val="ctr"/>
        <c:lblOffset val="100"/>
        <c:noMultiLvlLbl val="0"/>
      </c:catAx>
      <c:valAx>
        <c:axId val="233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[Ratios.xlsx]Efficiency!PivotTable14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Turnover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Efficiency!$H$26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Efficiency!$G$27:$G$32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Efficiency!$H$27:$H$32</c:f>
              <c:numCache>
                <c:formatCode>General</c:formatCode>
                <c:ptCount val="5"/>
                <c:pt idx="0">
                  <c:v>25.876268728854519</c:v>
                </c:pt>
                <c:pt idx="1">
                  <c:v>24.262505344164172</c:v>
                </c:pt>
                <c:pt idx="2">
                  <c:v>24.714741035856573</c:v>
                </c:pt>
                <c:pt idx="3">
                  <c:v>23.846679316888046</c:v>
                </c:pt>
                <c:pt idx="4">
                  <c:v>23.195447976878611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D-6E43-A8B4-B00C8EA3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19599"/>
        <c:axId val="231521311"/>
      </c:barChart>
      <c:catAx>
        <c:axId val="2315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1311"/>
        <c:crosses val="autoZero"/>
        <c:auto val="1"/>
        <c:lblAlgn val="ctr"/>
        <c:lblOffset val="100"/>
        <c:noMultiLvlLbl val="0"/>
      </c:catAx>
      <c:valAx>
        <c:axId val="2315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12700</xdr:rowOff>
    </xdr:from>
    <xdr:to>
      <xdr:col>10</xdr:col>
      <xdr:colOff>812800</xdr:colOff>
      <xdr:row>44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33BBEF-AE6B-040B-C346-7D2F81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7</xdr:row>
      <xdr:rowOff>76200</xdr:rowOff>
    </xdr:from>
    <xdr:to>
      <xdr:col>20</xdr:col>
      <xdr:colOff>215900</xdr:colOff>
      <xdr:row>28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687E3D-A5A4-1D62-B47A-C7FF9783F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19</xdr:row>
      <xdr:rowOff>12700</xdr:rowOff>
    </xdr:from>
    <xdr:to>
      <xdr:col>16</xdr:col>
      <xdr:colOff>812800</xdr:colOff>
      <xdr:row>47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75486-F70B-1A28-37F4-A9C8E401B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19</xdr:row>
      <xdr:rowOff>12700</xdr:rowOff>
    </xdr:from>
    <xdr:to>
      <xdr:col>17</xdr:col>
      <xdr:colOff>12700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CDBE-EA82-F6E0-E0CA-3AD1A48F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0</xdr:rowOff>
    </xdr:from>
    <xdr:to>
      <xdr:col>17</xdr:col>
      <xdr:colOff>647700</xdr:colOff>
      <xdr:row>17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07237-A981-B77D-F808-211AE52F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0</xdr:rowOff>
    </xdr:from>
    <xdr:to>
      <xdr:col>15</xdr:col>
      <xdr:colOff>723900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30D50D-095E-4869-E46E-12A24D57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21042708337" createdVersion="8" refreshedVersion="8" minRefreshableVersion="3" recordCount="5" xr:uid="{E5D114BB-3DFD-1145-832B-CD31B4DAF942}">
  <cacheSource type="worksheet">
    <worksheetSource name="Table2"/>
  </cacheSource>
  <cacheFields count="27">
    <cacheField name="Year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Gross Profit (£m)" numFmtId="183">
      <sharedItems containsSemiMixedTypes="0" containsString="0" containsNumber="1" containsInteger="1" minValue="3661" maxValue="5051"/>
    </cacheField>
    <cacheField name="Revenue (£m)" numFmtId="183">
      <sharedItems containsSemiMixedTypes="0" containsString="0" containsNumber="1" containsInteger="1" minValue="57887" maxValue="69916" count="5">
        <n v="57887"/>
        <n v="61344"/>
        <n v="65322"/>
        <n v="68187"/>
        <n v="69916"/>
      </sharedItems>
    </cacheField>
    <cacheField name="Operating income/EBIT (£m)" numFmtId="183">
      <sharedItems containsSemiMixedTypes="0" containsString="0" containsNumber="1" containsInteger="1" minValue="1410" maxValue="2821"/>
    </cacheField>
    <cacheField name="Net income (£m)" numFmtId="183">
      <sharedItems containsSemiMixedTypes="0" containsString="0" containsNumber="1" containsInteger="1" minValue="744" maxValue="6147"/>
    </cacheField>
    <cacheField name="Shareholder's Equity (£m)" numFmtId="183">
      <sharedItems containsSemiMixedTypes="0" containsString="0" containsNumber="1" containsInteger="1" minValue="11662" maxValue="15644"/>
    </cacheField>
    <cacheField name="Goodwill &amp; other intangible assets (£m)" numFmtId="183">
      <sharedItems containsSemiMixedTypes="0" containsString="0" containsNumber="1" containsInteger="1" minValue="30034" maxValue="37162"/>
    </cacheField>
    <cacheField name="Current Assets (£m)" numFmtId="183">
      <sharedItems containsSemiMixedTypes="0" containsString="0" containsNumber="1" containsInteger="1" minValue="8856" maxValue="16606"/>
    </cacheField>
    <cacheField name="Total Assets (£m)" numFmtId="183">
      <sharedItems containsSemiMixedTypes="0" containsString="0" containsNumber="1" containsInteger="1" minValue="38890" maxValue="49351"/>
    </cacheField>
    <cacheField name="Current liability (£m)" numFmtId="183">
      <sharedItems containsSemiMixedTypes="0" containsString="0" containsNumber="1" containsInteger="1" minValue="13350" maxValue="17721"/>
    </cacheField>
    <cacheField name="Current borrowings (£m)" numFmtId="183">
      <sharedItems containsSemiMixedTypes="0" containsString="0" containsNumber="1" containsInteger="1" minValue="725" maxValue="1861"/>
    </cacheField>
    <cacheField name="Non-current Borrowings (£m)" numFmtId="183">
      <sharedItems containsSemiMixedTypes="0" containsString="0" containsNumber="1" containsInteger="1" minValue="5089" maxValue="6674"/>
    </cacheField>
    <cacheField name="Total debt (£m)" numFmtId="183">
      <sharedItems containsSemiMixedTypes="0" containsString="0" containsNumber="1" containsInteger="1" minValue="6950" maxValue="7399"/>
    </cacheField>
    <cacheField name="Interest expense (£m)" numFmtId="183">
      <sharedItems containsSemiMixedTypes="0" containsString="0" containsNumber="1" containsInteger="1" minValue="551" maxValue="952"/>
    </cacheField>
    <cacheField name="Inventories (£m)" numFmtId="183">
      <sharedItems containsSemiMixedTypes="0" containsString="0" containsNumber="1" containsInteger="1" minValue="2069" maxValue="2768"/>
    </cacheField>
    <cacheField name="Cost of Sales/COGS (£m)" numFmtId="183">
      <sharedItems containsSemiMixedTypes="0" containsString="0" containsNumber="1" containsInteger="1" minValue="53538" maxValue="64205"/>
    </cacheField>
    <cacheField name="Gross Margin" numFmtId="0">
      <sharedItems containsSemiMixedTypes="0" containsString="0" containsNumber="1" minValue="5.60454364532623E-2" maxValue="7.5524908711528435E-2" count="5">
        <n v="6.8495517128198041E-2"/>
        <n v="7.5524908711528435E-2"/>
        <n v="5.60454364532623E-2"/>
        <n v="7.4075703579861263E-2"/>
        <n v="6.9354654156416271E-2"/>
      </sharedItems>
    </cacheField>
    <cacheField name="Operating Margin" numFmtId="0">
      <sharedItems containsSemiMixedTypes="0" containsString="0" containsNumber="1" minValue="2.1585377055203452E-2" maxValue="4.1731872717788214E-2"/>
    </cacheField>
    <cacheField name="Net profit margin" numFmtId="0">
      <sharedItems containsSemiMixedTypes="0" containsString="0" containsNumber="1" minValue="1.1389730871681823E-2" maxValue="0.10618964534351409"/>
    </cacheField>
    <cacheField name="ROE (Return on Equity)" numFmtId="0">
      <sharedItems containsSemiMixedTypes="0" containsString="0" containsNumber="1" minValue="6.0834014717906788E-2" maxValue="0.4987423935091278"/>
    </cacheField>
    <cacheField name="ROA (Return on Assets)" numFmtId="0">
      <sharedItems containsSemiMixedTypes="0" containsString="0" containsNumber="1" minValue="1.6127633746640075E-2" maxValue="0.13427847437633797"/>
    </cacheField>
    <cacheField name="Current Ratio" numFmtId="0">
      <sharedItems containsSemiMixedTypes="0" containsString="0" containsNumber="1" minValue="0.64081041968162089" maxValue="1.2438951310861424"/>
    </cacheField>
    <cacheField name="Quick Ratio" numFmtId="0">
      <sharedItems containsSemiMixedTypes="0" containsString="0" containsNumber="1" minValue="0.44052098408104196" maxValue="1.0465168539325842"/>
    </cacheField>
    <cacheField name="Debt-to-Equity" numFmtId="0">
      <sharedItems containsSemiMixedTypes="0" containsString="0" containsNumber="1" minValue="0.47296087957044236" maxValue="0.61901903618590293"/>
    </cacheField>
    <cacheField name="Intereswt Coverage" numFmtId="0">
      <sharedItems containsSemiMixedTypes="0" containsString="0" containsNumber="1" minValue="0.11529026982829109" maxValue="0.2418967587034814"/>
    </cacheField>
    <cacheField name="Asset Turnover" numFmtId="0">
      <sharedItems containsSemiMixedTypes="0" containsString="0" containsNumber="1" minValue="1.2430143259508419" maxValue="1.7977886346104397"/>
    </cacheField>
    <cacheField name="Inventory Turnover" numFmtId="0">
      <sharedItems containsSemiMixedTypes="0" containsString="0" containsNumber="1" minValue="23.195447976878611" maxValue="25.876268728854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39383333336" createdVersion="8" refreshedVersion="8" minRefreshableVersion="3" recordCount="5" xr:uid="{2FF8022F-AA4A-F442-8F65-AE117EEE3B8C}">
  <cacheSource type="worksheet">
    <worksheetSource ref="A3:B8" sheet="Efficiency"/>
  </cacheSource>
  <cacheFields count="2">
    <cacheField name="Row Labels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Sum of Asset Turnover" numFmtId="0">
      <sharedItems containsSemiMixedTypes="0" containsString="0" containsNumber="1" minValue="1.2430143259508419" maxValue="1.7977886346104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40168402775" createdVersion="8" refreshedVersion="8" minRefreshableVersion="3" recordCount="5" xr:uid="{495ABF7C-9DCA-1144-828C-6EEB16DBD43A}">
  <cacheSource type="worksheet">
    <worksheetSource ref="A3:C8" sheet="Efficiency"/>
  </cacheSource>
  <cacheFields count="3">
    <cacheField name="Row Labels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Sum of Asset Turnover" numFmtId="0">
      <sharedItems containsSemiMixedTypes="0" containsString="0" containsNumber="1" minValue="1.2430143259508419" maxValue="1.7977886346104397"/>
    </cacheField>
    <cacheField name="Sum of Inventory Turnover" numFmtId="0">
      <sharedItems containsSemiMixedTypes="0" containsString="0" containsNumber="1" minValue="23.195447976878611" maxValue="25.876268728854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41669791666" createdVersion="8" refreshedVersion="8" minRefreshableVersion="3" recordCount="5" xr:uid="{68C9E9E7-09B8-B346-AB82-81C360B35D08}">
  <cacheSource type="worksheet">
    <worksheetSource ref="A3:F8" sheet="Profitability"/>
  </cacheSource>
  <cacheFields count="6">
    <cacheField name="Row Labels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Sum of ROA (Return on Assets)" numFmtId="0">
      <sharedItems containsSemiMixedTypes="0" containsString="0" containsNumber="1" minValue="1.6127633746640075E-2" maxValue="0.13427847437633797"/>
    </cacheField>
    <cacheField name="Sum of ROE (Return on Equity)" numFmtId="0">
      <sharedItems containsSemiMixedTypes="0" containsString="0" containsNumber="1" minValue="6.0834014717906788E-2" maxValue="0.4987423935091278"/>
    </cacheField>
    <cacheField name="Sum of Net profit margin" numFmtId="0">
      <sharedItems containsSemiMixedTypes="0" containsString="0" containsNumber="1" minValue="1.1389730871681823E-2" maxValue="0.10618964534351409"/>
    </cacheField>
    <cacheField name="Sum of Operating Margin" numFmtId="0">
      <sharedItems containsSemiMixedTypes="0" containsString="0" containsNumber="1" minValue="2.1585377055203452E-2" maxValue="4.1731872717788214E-2"/>
    </cacheField>
    <cacheField name="Sum of Gross Margin" numFmtId="0">
      <sharedItems containsSemiMixedTypes="0" containsString="0" containsNumber="1" minValue="5.60454364532623E-2" maxValue="7.552490871152843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965"/>
    <x v="0"/>
    <n v="1547"/>
    <n v="6147"/>
    <n v="12325"/>
    <n v="34971"/>
    <n v="10807"/>
    <n v="45778"/>
    <n v="15721"/>
    <n v="1080"/>
    <n v="6188"/>
    <n v="7268"/>
    <n v="952"/>
    <n v="2069"/>
    <n v="53538"/>
    <x v="0"/>
    <n v="2.672448045329694E-2"/>
    <n v="0.10618964534351409"/>
    <n v="0.4987423935091278"/>
    <n v="0.13427847437633797"/>
    <n v="0.68742446409261493"/>
    <n v="0.55581705998346165"/>
    <n v="0.58969574036511152"/>
    <n v="0.12551724137931033"/>
    <n v="1.2645157062344357"/>
    <n v="25.876268728854519"/>
  </r>
  <r>
    <x v="1"/>
    <n v="4633"/>
    <x v="1"/>
    <n v="2560"/>
    <n v="1483"/>
    <n v="15644"/>
    <n v="37162"/>
    <n v="12189"/>
    <n v="49351"/>
    <n v="16125"/>
    <n v="725"/>
    <n v="6674"/>
    <n v="7399"/>
    <n v="551"/>
    <n v="2339"/>
    <n v="56750"/>
    <x v="1"/>
    <n v="4.1731872717788214E-2"/>
    <n v="2.4175143453312467E-2"/>
    <n v="9.4796727179749421E-2"/>
    <n v="3.0050049644384107E-2"/>
    <n v="0.75590697674418605"/>
    <n v="0.61085271317829459"/>
    <n v="0.47296087957044236"/>
    <n v="0.16364101252876503"/>
    <n v="1.2430143259508419"/>
    <n v="24.262505344164172"/>
  </r>
  <r>
    <x v="2"/>
    <n v="3661"/>
    <x v="2"/>
    <n v="1410"/>
    <n v="744"/>
    <n v="12230"/>
    <n v="33407"/>
    <n v="12725"/>
    <n v="46132"/>
    <n v="17721"/>
    <n v="1770"/>
    <n v="5581"/>
    <n v="7351"/>
    <n v="618"/>
    <n v="2510"/>
    <n v="62034"/>
    <x v="2"/>
    <n v="2.1585377055203452E-2"/>
    <n v="1.1389730871681823E-2"/>
    <n v="6.0834014717906788E-2"/>
    <n v="1.6127633746640075E-2"/>
    <n v="0.71807460075616503"/>
    <n v="0.57643473844591164"/>
    <n v="0.60106295993458703"/>
    <n v="0.11529026982829109"/>
    <n v="1.4159802306425042"/>
    <n v="24.714741035856573"/>
  </r>
  <r>
    <x v="3"/>
    <n v="5051"/>
    <x v="3"/>
    <n v="2821"/>
    <n v="1192"/>
    <n v="11662"/>
    <n v="30433"/>
    <n v="16606"/>
    <n v="47039"/>
    <n v="13350"/>
    <n v="1536"/>
    <n v="5683"/>
    <n v="7219"/>
    <n v="805"/>
    <n v="2635"/>
    <n v="62836"/>
    <x v="3"/>
    <n v="4.1371522430961913E-2"/>
    <n v="1.7481338084972209E-2"/>
    <n v="0.1022123134968273"/>
    <n v="2.5340674759242329E-2"/>
    <n v="1.2438951310861424"/>
    <n v="1.0465168539325842"/>
    <n v="0.61901903618590293"/>
    <n v="0.2418967587034814"/>
    <n v="1.4495843874232019"/>
    <n v="23.846679316888046"/>
  </r>
  <r>
    <x v="4"/>
    <n v="4849"/>
    <x v="4"/>
    <n v="2711"/>
    <n v="1630"/>
    <n v="11665"/>
    <n v="30034"/>
    <n v="8856"/>
    <n v="38890"/>
    <n v="13820"/>
    <n v="1861"/>
    <n v="5089"/>
    <n v="6950"/>
    <n v="746"/>
    <n v="2768"/>
    <n v="64205"/>
    <x v="4"/>
    <n v="3.8775101550431949E-2"/>
    <n v="2.3313690714571771E-2"/>
    <n v="0.13973424774967852"/>
    <n v="4.1913088197480075E-2"/>
    <n v="0.64081041968162089"/>
    <n v="0.44052098408104196"/>
    <n v="0.59579939991427344"/>
    <n v="0.23240462923274754"/>
    <n v="1.7977886346104397"/>
    <n v="23.1954479768786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.2645157062344357"/>
  </r>
  <r>
    <x v="1"/>
    <n v="1.2430143259508419"/>
  </r>
  <r>
    <x v="2"/>
    <n v="1.4159802306425042"/>
  </r>
  <r>
    <x v="3"/>
    <n v="1.4495843874232019"/>
  </r>
  <r>
    <x v="4"/>
    <n v="1.79778863461043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.2645157062344357"/>
    <n v="25.876268728854519"/>
  </r>
  <r>
    <x v="1"/>
    <n v="1.2430143259508419"/>
    <n v="24.262505344164172"/>
  </r>
  <r>
    <x v="2"/>
    <n v="1.4159802306425042"/>
    <n v="24.714741035856573"/>
  </r>
  <r>
    <x v="3"/>
    <n v="1.4495843874232019"/>
    <n v="23.846679316888046"/>
  </r>
  <r>
    <x v="4"/>
    <n v="1.7977886346104397"/>
    <n v="23.1954479768786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13427847437633797"/>
    <n v="0.4987423935091278"/>
    <n v="0.10618964534351409"/>
    <n v="2.672448045329694E-2"/>
    <n v="6.8495517128198041E-2"/>
  </r>
  <r>
    <x v="1"/>
    <n v="3.0050049644384107E-2"/>
    <n v="9.4796727179749421E-2"/>
    <n v="2.4175143453312467E-2"/>
    <n v="4.1731872717788214E-2"/>
    <n v="7.5524908711528435E-2"/>
  </r>
  <r>
    <x v="2"/>
    <n v="1.6127633746640075E-2"/>
    <n v="6.0834014717906788E-2"/>
    <n v="1.1389730871681823E-2"/>
    <n v="2.1585377055203452E-2"/>
    <n v="5.60454364532623E-2"/>
  </r>
  <r>
    <x v="3"/>
    <n v="2.5340674759242329E-2"/>
    <n v="0.1022123134968273"/>
    <n v="1.7481338084972209E-2"/>
    <n v="4.1371522430961913E-2"/>
    <n v="7.4075703579861263E-2"/>
  </r>
  <r>
    <x v="4"/>
    <n v="4.1913088197480075E-2"/>
    <n v="0.13973424774967852"/>
    <n v="2.3313690714571771E-2"/>
    <n v="3.8775101550431949E-2"/>
    <n v="6.935465415641627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13C56-5AAC-5242-8FDB-CF4CFD068757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4:O40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Gross Margi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1BFC7-25A1-D845-AA54-B4B47B5CA1B3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83" showAll="0"/>
    <pivotField numFmtId="183" showAll="0">
      <items count="6">
        <item x="0"/>
        <item x="1"/>
        <item x="2"/>
        <item x="3"/>
        <item x="4"/>
        <item t="default"/>
      </items>
    </pivotField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dataField="1" showAll="0">
      <items count="6">
        <item x="2"/>
        <item x="0"/>
        <item x="4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OA (Return on Assets)" fld="20" baseField="0" baseItem="0"/>
    <dataField name="Sum of ROE (Return on Equity)" fld="19" baseField="0" baseItem="0"/>
    <dataField name="Sum of Net profit margin" fld="18" baseField="0" baseItem="0"/>
    <dataField name="Sum of Operating Margin" fld="17" baseField="0" baseItem="0"/>
    <dataField name="Sum of Gross Margin" fld="16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73831-591A-F449-8E2F-6C6639F94227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Ratio" fld="21" baseField="0" baseItem="0"/>
    <dataField name="Sum of Quick Ratio" fld="2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296B0-49FB-F34D-BE87-1C4E29905EDD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t-to-Equity" fld="23" baseField="0" baseItem="0"/>
    <dataField name="Sum of Interest Coverage" fld="2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6EBEC-F00E-0B40-967B-ED16A3D98189}" name="PivotTable1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26:H32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Inventory Turnov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A851E-99FC-ED45-81F1-89B142B788A2}" name="PivotTable1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6:H12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Asset Turnov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C3FDA-C9D1-C147-A904-B428C862E707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numFmtId="18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set Turnover" fld="25" baseField="0" baseItem="0"/>
    <dataField name="Sum of Inventory Turnover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E7C4C4-07A2-4D4F-A6D1-B7B1D1DF935E}" name="Table2" displayName="Table2" ref="A1:AA6" totalsRowShown="0" headerRowDxfId="0">
  <autoFilter ref="A1:AA6" xr:uid="{34E7C4C4-07A2-4D4F-A6D1-B7B1D1DF935E}"/>
  <tableColumns count="27">
    <tableColumn id="1" xr3:uid="{5AAD331C-44E0-0248-9885-7823D373DF9E}" name="Year"/>
    <tableColumn id="2" xr3:uid="{933748DB-67BF-2842-8F07-59A4F0FB0D2D}" name="Gross Profit (£m)" dataDxfId="15"/>
    <tableColumn id="3" xr3:uid="{71336440-6586-0D44-9155-814E9733040D}" name="Revenue (£m)" dataDxfId="14"/>
    <tableColumn id="4" xr3:uid="{9A52002D-4D75-DD43-9C7E-6C64A88B0DB2}" name="Operating income/EBIT (£m)" dataDxfId="13"/>
    <tableColumn id="5" xr3:uid="{22735E07-D60F-2A45-B216-3A9FE55E1229}" name="Net income (£m)" dataDxfId="12"/>
    <tableColumn id="6" xr3:uid="{CDE4509A-9D1C-3246-8723-D9AB49973C6B}" name="Shareholder's Equity (£m)" dataDxfId="11"/>
    <tableColumn id="7" xr3:uid="{E7359344-9E2E-1C42-B14C-7811905A4413}" name="Goodwill &amp; other intangible assets (£m)" dataDxfId="10"/>
    <tableColumn id="8" xr3:uid="{BB9B215B-A6E7-4D4E-A1C0-655CA52BA23A}" name="Current Assets (£m)" dataDxfId="9"/>
    <tableColumn id="9" xr3:uid="{FB9CC890-4DCE-C242-8543-36BAD6212E06}" name="Total Assets (£m)" dataDxfId="8">
      <calculatedColumnFormula>G2+H2</calculatedColumnFormula>
    </tableColumn>
    <tableColumn id="10" xr3:uid="{A5F02DEF-D04B-2541-B782-D83F54F6A33C}" name="Current liability (£m)" dataDxfId="7"/>
    <tableColumn id="11" xr3:uid="{78E439EB-8DB1-3645-A235-4A75EC088924}" name="Current borrowings (£m)" dataDxfId="6"/>
    <tableColumn id="12" xr3:uid="{7F95FB82-0CEF-3A44-8572-47DA6016BCA0}" name="Non-current Borrowings (£m)" dataDxfId="5"/>
    <tableColumn id="13" xr3:uid="{BBC936C9-1AC6-7D4F-931D-AB6ABD3CB148}" name="Total debt (£m)" dataDxfId="4"/>
    <tableColumn id="14" xr3:uid="{6D176612-AB82-8A4B-AC7B-35159D9F92AD}" name="Interest expense (£m)" dataDxfId="3"/>
    <tableColumn id="15" xr3:uid="{88C325BB-DDC5-474F-888D-6B582938C2A9}" name="Inventories (£m)" dataDxfId="2"/>
    <tableColumn id="16" xr3:uid="{62F0CEC0-0E4B-1143-98FF-CB3F7EAD9194}" name="Cost of Sales/COGS (£m)" dataDxfId="1"/>
    <tableColumn id="17" xr3:uid="{EFE830D7-ACC6-1142-9E54-E0EE79A04D50}" name="Gross Margin">
      <calculatedColumnFormula>B2/C2</calculatedColumnFormula>
    </tableColumn>
    <tableColumn id="18" xr3:uid="{FA756C2E-770C-284A-94BD-D74B2002DCF8}" name="Operating Margin">
      <calculatedColumnFormula>D2/C2</calculatedColumnFormula>
    </tableColumn>
    <tableColumn id="19" xr3:uid="{494D9F0F-502B-DA41-A32D-F2672D5DD2A6}" name="Net profit margin">
      <calculatedColumnFormula>E2/C2</calculatedColumnFormula>
    </tableColumn>
    <tableColumn id="20" xr3:uid="{590C2A6F-B67D-FD47-B90B-CE97C823DE2A}" name="ROE (Return on Equity)">
      <calculatedColumnFormula>E2/F2</calculatedColumnFormula>
    </tableColumn>
    <tableColumn id="21" xr3:uid="{13D8DC6A-7B59-7142-B5A2-F0CEA965F2BC}" name="ROA (Return on Assets)">
      <calculatedColumnFormula>E2/I2</calculatedColumnFormula>
    </tableColumn>
    <tableColumn id="22" xr3:uid="{88D157D7-F0FF-684F-A2AB-C1FC6E007B92}" name="Current Ratio">
      <calculatedColumnFormula>H2/J2</calculatedColumnFormula>
    </tableColumn>
    <tableColumn id="23" xr3:uid="{62202245-20E0-2441-9AFA-0063BB6DFDBF}" name="Quick Ratio">
      <calculatedColumnFormula>(H2-O2)/(J2)</calculatedColumnFormula>
    </tableColumn>
    <tableColumn id="24" xr3:uid="{E3825704-DBA7-8241-A5CE-CA7ED8A664CD}" name="Debt-to-Equity">
      <calculatedColumnFormula>M2/F2</calculatedColumnFormula>
    </tableColumn>
    <tableColumn id="25" xr3:uid="{8792C74A-C4CB-584A-A245-FBBCB22698A1}" name="Interest Coverage">
      <calculatedColumnFormula>D2/F2</calculatedColumnFormula>
    </tableColumn>
    <tableColumn id="26" xr3:uid="{E7CE59D8-82C2-9941-B94A-A40310AB72AE}" name="Asset Turnover">
      <calculatedColumnFormula>C2/I2</calculatedColumnFormula>
    </tableColumn>
    <tableColumn id="27" xr3:uid="{728CC625-E53F-9F46-AAA2-A61315AC5FE4}" name="Inventory Turnover">
      <calculatedColumnFormula>P2/O2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12BE-FA72-674F-8103-858F94D1BC8E}">
  <dimension ref="A1:AA6"/>
  <sheetViews>
    <sheetView workbookViewId="0">
      <selection activeCell="I16" sqref="I16"/>
    </sheetView>
  </sheetViews>
  <sheetFormatPr baseColWidth="10" defaultRowHeight="16" x14ac:dyDescent="0.2"/>
  <cols>
    <col min="1" max="1" width="7.33203125" bestFit="1" customWidth="1"/>
    <col min="2" max="2" width="17.6640625" bestFit="1" customWidth="1"/>
    <col min="3" max="3" width="15" bestFit="1" customWidth="1"/>
    <col min="4" max="4" width="27.1640625" bestFit="1" customWidth="1"/>
    <col min="5" max="5" width="17.33203125" customWidth="1"/>
    <col min="6" max="6" width="25.33203125" bestFit="1" customWidth="1"/>
    <col min="7" max="7" width="36.6640625" bestFit="1" customWidth="1"/>
    <col min="8" max="8" width="20.33203125" customWidth="1"/>
    <col min="9" max="9" width="17.83203125" bestFit="1" customWidth="1"/>
    <col min="10" max="10" width="21" bestFit="1" customWidth="1"/>
    <col min="11" max="11" width="24.1640625" bestFit="1" customWidth="1"/>
    <col min="12" max="12" width="28" bestFit="1" customWidth="1"/>
    <col min="13" max="13" width="16.1640625" bestFit="1" customWidth="1"/>
    <col min="14" max="14" width="21.83203125" bestFit="1" customWidth="1"/>
    <col min="15" max="15" width="17.1640625" bestFit="1" customWidth="1"/>
    <col min="16" max="16" width="24.6640625" bestFit="1" customWidth="1"/>
    <col min="17" max="17" width="14.6640625" bestFit="1" customWidth="1"/>
    <col min="18" max="18" width="17.83203125" bestFit="1" customWidth="1"/>
    <col min="19" max="19" width="17.6640625" bestFit="1" customWidth="1"/>
    <col min="20" max="20" width="22.1640625" bestFit="1" customWidth="1"/>
    <col min="21" max="21" width="23.1640625" bestFit="1" customWidth="1"/>
    <col min="22" max="22" width="14.6640625" bestFit="1" customWidth="1"/>
    <col min="23" max="23" width="13.1640625" bestFit="1" customWidth="1"/>
    <col min="24" max="24" width="15.6640625" bestFit="1" customWidth="1"/>
    <col min="25" max="25" width="18.33203125" bestFit="1" customWidth="1"/>
    <col min="26" max="26" width="15.83203125" bestFit="1" customWidth="1"/>
    <col min="27" max="27" width="18.5" bestFit="1" customWidth="1"/>
  </cols>
  <sheetData>
    <row r="1" spans="1:27" x14ac:dyDescent="0.2">
      <c r="A1" s="3" t="s">
        <v>18</v>
      </c>
      <c r="B1" s="3" t="s">
        <v>21</v>
      </c>
      <c r="C1" s="3" t="s">
        <v>0</v>
      </c>
      <c r="D1" s="3" t="s">
        <v>22</v>
      </c>
      <c r="E1" s="3" t="s">
        <v>1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</v>
      </c>
      <c r="K1" s="3" t="s">
        <v>3</v>
      </c>
      <c r="L1" s="3" t="s">
        <v>27</v>
      </c>
      <c r="M1" s="3" t="s">
        <v>4</v>
      </c>
      <c r="N1" s="3" t="s">
        <v>5</v>
      </c>
      <c r="O1" s="3" t="s">
        <v>14</v>
      </c>
      <c r="P1" s="3" t="s">
        <v>15</v>
      </c>
      <c r="Q1" s="3" t="s">
        <v>7</v>
      </c>
      <c r="R1" s="3" t="s">
        <v>6</v>
      </c>
      <c r="S1" s="3" t="s">
        <v>28</v>
      </c>
      <c r="T1" s="3" t="s">
        <v>19</v>
      </c>
      <c r="U1" s="3" t="s">
        <v>8</v>
      </c>
      <c r="V1" s="3" t="s">
        <v>9</v>
      </c>
      <c r="W1" s="3" t="s">
        <v>10</v>
      </c>
      <c r="X1" s="3" t="s">
        <v>12</v>
      </c>
      <c r="Y1" s="6" t="s">
        <v>11</v>
      </c>
      <c r="Z1" s="3" t="s">
        <v>13</v>
      </c>
      <c r="AA1" s="3" t="s">
        <v>20</v>
      </c>
    </row>
    <row r="2" spans="1:27" x14ac:dyDescent="0.2">
      <c r="A2">
        <v>2021</v>
      </c>
      <c r="B2" s="4">
        <v>3965</v>
      </c>
      <c r="C2" s="4">
        <v>57887</v>
      </c>
      <c r="D2" s="4">
        <v>1547</v>
      </c>
      <c r="E2" s="4">
        <v>6147</v>
      </c>
      <c r="F2" s="4">
        <v>12325</v>
      </c>
      <c r="G2" s="4">
        <v>34971</v>
      </c>
      <c r="H2" s="4">
        <v>10807</v>
      </c>
      <c r="I2" s="4">
        <f>G2+H2</f>
        <v>45778</v>
      </c>
      <c r="J2" s="4">
        <v>15721</v>
      </c>
      <c r="K2" s="4">
        <v>1080</v>
      </c>
      <c r="L2" s="4">
        <v>6188</v>
      </c>
      <c r="M2" s="4">
        <v>7268</v>
      </c>
      <c r="N2" s="4">
        <v>952</v>
      </c>
      <c r="O2" s="4">
        <v>2069</v>
      </c>
      <c r="P2" s="4">
        <v>53538</v>
      </c>
      <c r="Q2">
        <f>B2/C2</f>
        <v>6.8495517128198041E-2</v>
      </c>
      <c r="R2">
        <f>D2/C2</f>
        <v>2.672448045329694E-2</v>
      </c>
      <c r="S2">
        <f>E2/C2</f>
        <v>0.10618964534351409</v>
      </c>
      <c r="T2">
        <f>E2/F2</f>
        <v>0.4987423935091278</v>
      </c>
      <c r="U2">
        <f>E2/I2</f>
        <v>0.13427847437633797</v>
      </c>
      <c r="V2">
        <f>H2/J2</f>
        <v>0.68742446409261493</v>
      </c>
      <c r="W2">
        <f>(H2-O2)/(J2)</f>
        <v>0.55581705998346165</v>
      </c>
      <c r="X2">
        <f>M2/F2</f>
        <v>0.58969574036511152</v>
      </c>
      <c r="Y2">
        <f>D2/F2</f>
        <v>0.12551724137931033</v>
      </c>
      <c r="Z2">
        <f>C2/I2</f>
        <v>1.2645157062344357</v>
      </c>
      <c r="AA2">
        <f>P2/O2</f>
        <v>25.876268728854519</v>
      </c>
    </row>
    <row r="3" spans="1:27" x14ac:dyDescent="0.2">
      <c r="A3">
        <v>2022</v>
      </c>
      <c r="B3" s="4">
        <v>4633</v>
      </c>
      <c r="C3" s="4">
        <v>61344</v>
      </c>
      <c r="D3" s="4">
        <v>2560</v>
      </c>
      <c r="E3" s="4">
        <v>1483</v>
      </c>
      <c r="F3" s="4">
        <v>15644</v>
      </c>
      <c r="G3" s="4">
        <v>37162</v>
      </c>
      <c r="H3" s="4">
        <v>12189</v>
      </c>
      <c r="I3" s="4">
        <f t="shared" ref="I3:I6" si="0">G3+H3</f>
        <v>49351</v>
      </c>
      <c r="J3" s="4">
        <v>16125</v>
      </c>
      <c r="K3" s="4">
        <v>725</v>
      </c>
      <c r="L3" s="4">
        <v>6674</v>
      </c>
      <c r="M3" s="4">
        <v>7399</v>
      </c>
      <c r="N3" s="4">
        <v>551</v>
      </c>
      <c r="O3" s="4">
        <v>2339</v>
      </c>
      <c r="P3" s="4">
        <v>56750</v>
      </c>
      <c r="Q3">
        <f t="shared" ref="Q3:Q6" si="1">B3/C3</f>
        <v>7.5524908711528435E-2</v>
      </c>
      <c r="R3">
        <f t="shared" ref="R3:R6" si="2">D3/C3</f>
        <v>4.1731872717788214E-2</v>
      </c>
      <c r="S3">
        <f t="shared" ref="S3:S6" si="3">E3/C3</f>
        <v>2.4175143453312467E-2</v>
      </c>
      <c r="T3">
        <f t="shared" ref="T3:T6" si="4">E3/F3</f>
        <v>9.4796727179749421E-2</v>
      </c>
      <c r="U3">
        <f t="shared" ref="U3:U6" si="5">E3/I3</f>
        <v>3.0050049644384107E-2</v>
      </c>
      <c r="V3">
        <f t="shared" ref="V3:V6" si="6">H3/J3</f>
        <v>0.75590697674418605</v>
      </c>
      <c r="W3">
        <f t="shared" ref="W3:W6" si="7">(H3-O3)/(J3)</f>
        <v>0.61085271317829459</v>
      </c>
      <c r="X3">
        <f t="shared" ref="X3:X6" si="8">M3/F3</f>
        <v>0.47296087957044236</v>
      </c>
      <c r="Y3">
        <f t="shared" ref="Y3:Y6" si="9">D3/F3</f>
        <v>0.16364101252876503</v>
      </c>
      <c r="Z3">
        <f t="shared" ref="Z3:Z6" si="10">C3/I3</f>
        <v>1.2430143259508419</v>
      </c>
      <c r="AA3">
        <f t="shared" ref="AA3:AA6" si="11">P3/O3</f>
        <v>24.262505344164172</v>
      </c>
    </row>
    <row r="4" spans="1:27" x14ac:dyDescent="0.2">
      <c r="A4">
        <v>2023</v>
      </c>
      <c r="B4" s="4">
        <v>3661</v>
      </c>
      <c r="C4" s="4">
        <v>65322</v>
      </c>
      <c r="D4" s="4">
        <v>1410</v>
      </c>
      <c r="E4" s="4">
        <v>744</v>
      </c>
      <c r="F4" s="4">
        <v>12230</v>
      </c>
      <c r="G4" s="4">
        <v>33407</v>
      </c>
      <c r="H4" s="4">
        <v>12725</v>
      </c>
      <c r="I4" s="4">
        <f t="shared" si="0"/>
        <v>46132</v>
      </c>
      <c r="J4" s="4">
        <v>17721</v>
      </c>
      <c r="K4" s="4">
        <v>1770</v>
      </c>
      <c r="L4" s="4">
        <v>5581</v>
      </c>
      <c r="M4" s="4">
        <v>7351</v>
      </c>
      <c r="N4" s="4">
        <v>618</v>
      </c>
      <c r="O4" s="4">
        <v>2510</v>
      </c>
      <c r="P4" s="4">
        <v>62034</v>
      </c>
      <c r="Q4">
        <f t="shared" si="1"/>
        <v>5.60454364532623E-2</v>
      </c>
      <c r="R4">
        <f t="shared" si="2"/>
        <v>2.1585377055203452E-2</v>
      </c>
      <c r="S4">
        <f t="shared" si="3"/>
        <v>1.1389730871681823E-2</v>
      </c>
      <c r="T4">
        <f t="shared" si="4"/>
        <v>6.0834014717906788E-2</v>
      </c>
      <c r="U4">
        <f t="shared" si="5"/>
        <v>1.6127633746640075E-2</v>
      </c>
      <c r="V4">
        <f t="shared" si="6"/>
        <v>0.71807460075616503</v>
      </c>
      <c r="W4">
        <f t="shared" si="7"/>
        <v>0.57643473844591164</v>
      </c>
      <c r="X4">
        <f t="shared" si="8"/>
        <v>0.60106295993458703</v>
      </c>
      <c r="Y4">
        <f t="shared" si="9"/>
        <v>0.11529026982829109</v>
      </c>
      <c r="Z4">
        <f t="shared" si="10"/>
        <v>1.4159802306425042</v>
      </c>
      <c r="AA4">
        <f t="shared" si="11"/>
        <v>24.714741035856573</v>
      </c>
    </row>
    <row r="5" spans="1:27" x14ac:dyDescent="0.2">
      <c r="A5">
        <v>2024</v>
      </c>
      <c r="B5" s="4">
        <v>5051</v>
      </c>
      <c r="C5" s="4">
        <v>68187</v>
      </c>
      <c r="D5" s="4">
        <v>2821</v>
      </c>
      <c r="E5" s="4">
        <v>1192</v>
      </c>
      <c r="F5" s="4">
        <v>11662</v>
      </c>
      <c r="G5" s="4">
        <v>30433</v>
      </c>
      <c r="H5" s="4">
        <v>16606</v>
      </c>
      <c r="I5" s="4">
        <f t="shared" si="0"/>
        <v>47039</v>
      </c>
      <c r="J5" s="4">
        <v>13350</v>
      </c>
      <c r="K5" s="4">
        <v>1536</v>
      </c>
      <c r="L5" s="4">
        <v>5683</v>
      </c>
      <c r="M5" s="4">
        <v>7219</v>
      </c>
      <c r="N5" s="4">
        <v>805</v>
      </c>
      <c r="O5" s="4">
        <v>2635</v>
      </c>
      <c r="P5" s="4">
        <v>62836</v>
      </c>
      <c r="Q5">
        <f t="shared" si="1"/>
        <v>7.4075703579861263E-2</v>
      </c>
      <c r="R5">
        <f t="shared" si="2"/>
        <v>4.1371522430961913E-2</v>
      </c>
      <c r="S5">
        <f t="shared" si="3"/>
        <v>1.7481338084972209E-2</v>
      </c>
      <c r="T5">
        <f t="shared" si="4"/>
        <v>0.1022123134968273</v>
      </c>
      <c r="U5">
        <f t="shared" si="5"/>
        <v>2.5340674759242329E-2</v>
      </c>
      <c r="V5">
        <f t="shared" si="6"/>
        <v>1.2438951310861424</v>
      </c>
      <c r="W5">
        <f t="shared" si="7"/>
        <v>1.0465168539325842</v>
      </c>
      <c r="X5">
        <f t="shared" si="8"/>
        <v>0.61901903618590293</v>
      </c>
      <c r="Y5">
        <f t="shared" si="9"/>
        <v>0.2418967587034814</v>
      </c>
      <c r="Z5">
        <f t="shared" si="10"/>
        <v>1.4495843874232019</v>
      </c>
      <c r="AA5">
        <f t="shared" si="11"/>
        <v>23.846679316888046</v>
      </c>
    </row>
    <row r="6" spans="1:27" x14ac:dyDescent="0.2">
      <c r="A6">
        <v>2025</v>
      </c>
      <c r="B6" s="4">
        <v>4849</v>
      </c>
      <c r="C6" s="4">
        <v>69916</v>
      </c>
      <c r="D6" s="4">
        <v>2711</v>
      </c>
      <c r="E6" s="4">
        <v>1630</v>
      </c>
      <c r="F6" s="4">
        <v>11665</v>
      </c>
      <c r="G6" s="4">
        <v>30034</v>
      </c>
      <c r="H6" s="4">
        <v>8856</v>
      </c>
      <c r="I6" s="4">
        <f t="shared" si="0"/>
        <v>38890</v>
      </c>
      <c r="J6" s="4">
        <v>13820</v>
      </c>
      <c r="K6" s="4">
        <v>1861</v>
      </c>
      <c r="L6" s="4">
        <v>5089</v>
      </c>
      <c r="M6" s="4">
        <v>6950</v>
      </c>
      <c r="N6" s="4">
        <v>746</v>
      </c>
      <c r="O6" s="4">
        <v>2768</v>
      </c>
      <c r="P6" s="4">
        <v>64205</v>
      </c>
      <c r="Q6">
        <f t="shared" si="1"/>
        <v>6.9354654156416271E-2</v>
      </c>
      <c r="R6">
        <f t="shared" si="2"/>
        <v>3.8775101550431949E-2</v>
      </c>
      <c r="S6">
        <f t="shared" si="3"/>
        <v>2.3313690714571771E-2</v>
      </c>
      <c r="T6">
        <f t="shared" si="4"/>
        <v>0.13973424774967852</v>
      </c>
      <c r="U6">
        <f t="shared" si="5"/>
        <v>4.1913088197480075E-2</v>
      </c>
      <c r="V6">
        <f t="shared" si="6"/>
        <v>0.64081041968162089</v>
      </c>
      <c r="W6">
        <f t="shared" si="7"/>
        <v>0.44052098408104196</v>
      </c>
      <c r="X6">
        <f t="shared" si="8"/>
        <v>0.59579939991427344</v>
      </c>
      <c r="Y6">
        <f t="shared" si="9"/>
        <v>0.23240462923274754</v>
      </c>
      <c r="Z6">
        <f t="shared" si="10"/>
        <v>1.7977886346104397</v>
      </c>
      <c r="AA6">
        <f t="shared" si="11"/>
        <v>23.195447976878611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646C-10F4-6240-A3BE-15BBF43248EC}">
  <dimension ref="A3:O40"/>
  <sheetViews>
    <sheetView workbookViewId="0">
      <selection activeCell="I5" sqref="I5"/>
    </sheetView>
  </sheetViews>
  <sheetFormatPr baseColWidth="10" defaultRowHeight="16" x14ac:dyDescent="0.2"/>
  <cols>
    <col min="1" max="1" width="10.5" bestFit="1" customWidth="1"/>
    <col min="2" max="2" width="27" bestFit="1" customWidth="1"/>
    <col min="3" max="3" width="25.83203125" bestFit="1" customWidth="1"/>
    <col min="4" max="4" width="21.5" bestFit="1" customWidth="1"/>
    <col min="5" max="5" width="21.6640625" bestFit="1" customWidth="1"/>
    <col min="6" max="6" width="18.33203125" bestFit="1" customWidth="1"/>
    <col min="7" max="7" width="10.5" bestFit="1" customWidth="1"/>
    <col min="14" max="14" width="13" bestFit="1" customWidth="1"/>
    <col min="15" max="15" width="24.5" bestFit="1" customWidth="1"/>
  </cols>
  <sheetData>
    <row r="3" spans="1:6" x14ac:dyDescent="0.2">
      <c r="A3" s="1" t="s">
        <v>17</v>
      </c>
      <c r="B3" t="s">
        <v>33</v>
      </c>
      <c r="C3" t="s">
        <v>32</v>
      </c>
      <c r="D3" t="s">
        <v>31</v>
      </c>
      <c r="E3" t="s">
        <v>30</v>
      </c>
      <c r="F3" t="s">
        <v>29</v>
      </c>
    </row>
    <row r="4" spans="1:6" x14ac:dyDescent="0.2">
      <c r="A4" s="2">
        <v>2021</v>
      </c>
      <c r="B4" s="5">
        <v>0.13427847437633797</v>
      </c>
      <c r="C4" s="5">
        <v>0.4987423935091278</v>
      </c>
      <c r="D4" s="5">
        <v>0.10618964534351409</v>
      </c>
      <c r="E4" s="5">
        <v>2.672448045329694E-2</v>
      </c>
      <c r="F4" s="5">
        <v>6.8495517128198041E-2</v>
      </c>
    </row>
    <row r="5" spans="1:6" x14ac:dyDescent="0.2">
      <c r="A5" s="2">
        <v>2022</v>
      </c>
      <c r="B5" s="5">
        <v>3.0050049644384107E-2</v>
      </c>
      <c r="C5" s="5">
        <v>9.4796727179749421E-2</v>
      </c>
      <c r="D5" s="5">
        <v>2.4175143453312467E-2</v>
      </c>
      <c r="E5" s="5">
        <v>4.1731872717788214E-2</v>
      </c>
      <c r="F5" s="5">
        <v>7.5524908711528435E-2</v>
      </c>
    </row>
    <row r="6" spans="1:6" x14ac:dyDescent="0.2">
      <c r="A6" s="2">
        <v>2023</v>
      </c>
      <c r="B6" s="5">
        <v>1.6127633746640075E-2</v>
      </c>
      <c r="C6" s="5">
        <v>6.0834014717906788E-2</v>
      </c>
      <c r="D6" s="5">
        <v>1.1389730871681823E-2</v>
      </c>
      <c r="E6" s="5">
        <v>2.1585377055203452E-2</v>
      </c>
      <c r="F6" s="5">
        <v>5.60454364532623E-2</v>
      </c>
    </row>
    <row r="7" spans="1:6" x14ac:dyDescent="0.2">
      <c r="A7" s="2">
        <v>2024</v>
      </c>
      <c r="B7" s="5">
        <v>2.5340674759242329E-2</v>
      </c>
      <c r="C7" s="5">
        <v>0.1022123134968273</v>
      </c>
      <c r="D7" s="5">
        <v>1.7481338084972209E-2</v>
      </c>
      <c r="E7" s="5">
        <v>4.1371522430961913E-2</v>
      </c>
      <c r="F7" s="5">
        <v>7.4075703579861263E-2</v>
      </c>
    </row>
    <row r="8" spans="1:6" x14ac:dyDescent="0.2">
      <c r="A8" s="2">
        <v>2025</v>
      </c>
      <c r="B8" s="5">
        <v>4.1913088197480075E-2</v>
      </c>
      <c r="C8" s="5">
        <v>0.13973424774967852</v>
      </c>
      <c r="D8" s="5">
        <v>2.3313690714571771E-2</v>
      </c>
      <c r="E8" s="5">
        <v>3.8775101550431949E-2</v>
      </c>
      <c r="F8" s="5">
        <v>6.9354654156416271E-2</v>
      </c>
    </row>
    <row r="9" spans="1:6" x14ac:dyDescent="0.2">
      <c r="A9" s="2" t="s">
        <v>16</v>
      </c>
      <c r="B9" s="5">
        <v>0.24770992072408454</v>
      </c>
      <c r="C9" s="5">
        <v>0.89631969665329003</v>
      </c>
      <c r="D9" s="5">
        <v>0.18254954846805235</v>
      </c>
      <c r="E9" s="5">
        <v>0.17018835420768247</v>
      </c>
      <c r="F9" s="5">
        <v>0.34349622002926627</v>
      </c>
    </row>
    <row r="34" spans="14:15" x14ac:dyDescent="0.2">
      <c r="N34" s="1" t="s">
        <v>17</v>
      </c>
      <c r="O34" t="s">
        <v>34</v>
      </c>
    </row>
    <row r="35" spans="14:15" x14ac:dyDescent="0.2">
      <c r="N35" s="2">
        <v>2021</v>
      </c>
      <c r="O35" s="5">
        <v>6.8495517128198041E-2</v>
      </c>
    </row>
    <row r="36" spans="14:15" x14ac:dyDescent="0.2">
      <c r="N36" s="2">
        <v>2022</v>
      </c>
      <c r="O36" s="5">
        <v>7.5524908711528435E-2</v>
      </c>
    </row>
    <row r="37" spans="14:15" x14ac:dyDescent="0.2">
      <c r="N37" s="2">
        <v>2023</v>
      </c>
      <c r="O37" s="5">
        <v>5.60454364532623E-2</v>
      </c>
    </row>
    <row r="38" spans="14:15" x14ac:dyDescent="0.2">
      <c r="N38" s="2">
        <v>2024</v>
      </c>
      <c r="O38" s="5">
        <v>7.4075703579861263E-2</v>
      </c>
    </row>
    <row r="39" spans="14:15" x14ac:dyDescent="0.2">
      <c r="N39" s="2">
        <v>2025</v>
      </c>
      <c r="O39" s="5">
        <v>6.9354654156416271E-2</v>
      </c>
    </row>
    <row r="40" spans="14:15" x14ac:dyDescent="0.2">
      <c r="N40" s="2" t="s">
        <v>16</v>
      </c>
      <c r="O40" s="5">
        <v>0.34349622002926627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0750-D49D-854C-82D9-59F0AB7A7FA5}">
  <dimension ref="A3:C9"/>
  <sheetViews>
    <sheetView workbookViewId="0">
      <selection activeCell="R9" sqref="R9"/>
    </sheetView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6.83203125" bestFit="1" customWidth="1"/>
  </cols>
  <sheetData>
    <row r="3" spans="1:3" x14ac:dyDescent="0.2">
      <c r="A3" s="1" t="s">
        <v>17</v>
      </c>
      <c r="B3" t="s">
        <v>35</v>
      </c>
      <c r="C3" t="s">
        <v>36</v>
      </c>
    </row>
    <row r="4" spans="1:3" x14ac:dyDescent="0.2">
      <c r="A4" s="2">
        <v>2021</v>
      </c>
      <c r="B4" s="5">
        <v>0.68742446409261493</v>
      </c>
      <c r="C4" s="5">
        <v>0.55581705998346165</v>
      </c>
    </row>
    <row r="5" spans="1:3" x14ac:dyDescent="0.2">
      <c r="A5" s="2">
        <v>2022</v>
      </c>
      <c r="B5" s="5">
        <v>0.75590697674418605</v>
      </c>
      <c r="C5" s="5">
        <v>0.61085271317829459</v>
      </c>
    </row>
    <row r="6" spans="1:3" x14ac:dyDescent="0.2">
      <c r="A6" s="2">
        <v>2023</v>
      </c>
      <c r="B6" s="5">
        <v>0.71807460075616503</v>
      </c>
      <c r="C6" s="5">
        <v>0.57643473844591164</v>
      </c>
    </row>
    <row r="7" spans="1:3" x14ac:dyDescent="0.2">
      <c r="A7" s="2">
        <v>2024</v>
      </c>
      <c r="B7" s="5">
        <v>1.2438951310861424</v>
      </c>
      <c r="C7" s="5">
        <v>1.0465168539325842</v>
      </c>
    </row>
    <row r="8" spans="1:3" x14ac:dyDescent="0.2">
      <c r="A8" s="2">
        <v>2025</v>
      </c>
      <c r="B8" s="5">
        <v>0.64081041968162089</v>
      </c>
      <c r="C8" s="5">
        <v>0.44052098408104196</v>
      </c>
    </row>
    <row r="9" spans="1:3" x14ac:dyDescent="0.2">
      <c r="A9" s="2" t="s">
        <v>16</v>
      </c>
      <c r="B9" s="5">
        <v>4.0461115923607291</v>
      </c>
      <c r="C9" s="5">
        <v>3.2301423496212935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D626-EA41-EB48-8128-3A1682C1858A}">
  <dimension ref="A3:C9"/>
  <sheetViews>
    <sheetView tabSelected="1" workbookViewId="0">
      <selection activeCell="V24" sqref="V24"/>
    </sheetView>
  </sheetViews>
  <sheetFormatPr baseColWidth="10" defaultRowHeight="16" x14ac:dyDescent="0.2"/>
  <cols>
    <col min="1" max="1" width="13" bestFit="1" customWidth="1"/>
    <col min="2" max="2" width="19.33203125" bestFit="1" customWidth="1"/>
    <col min="3" max="3" width="23.5" bestFit="1" customWidth="1"/>
  </cols>
  <sheetData>
    <row r="3" spans="1:3" x14ac:dyDescent="0.2">
      <c r="A3" s="1" t="s">
        <v>17</v>
      </c>
      <c r="B3" t="s">
        <v>37</v>
      </c>
      <c r="C3" t="s">
        <v>38</v>
      </c>
    </row>
    <row r="4" spans="1:3" x14ac:dyDescent="0.2">
      <c r="A4" s="2">
        <v>2021</v>
      </c>
      <c r="B4" s="5">
        <v>0.58969574036511152</v>
      </c>
      <c r="C4" s="5">
        <v>0.12551724137931033</v>
      </c>
    </row>
    <row r="5" spans="1:3" x14ac:dyDescent="0.2">
      <c r="A5" s="2">
        <v>2022</v>
      </c>
      <c r="B5" s="5">
        <v>0.47296087957044236</v>
      </c>
      <c r="C5" s="5">
        <v>0.16364101252876503</v>
      </c>
    </row>
    <row r="6" spans="1:3" x14ac:dyDescent="0.2">
      <c r="A6" s="2">
        <v>2023</v>
      </c>
      <c r="B6" s="5">
        <v>0.60106295993458703</v>
      </c>
      <c r="C6" s="5">
        <v>0.11529026982829109</v>
      </c>
    </row>
    <row r="7" spans="1:3" x14ac:dyDescent="0.2">
      <c r="A7" s="2">
        <v>2024</v>
      </c>
      <c r="B7" s="5">
        <v>0.61901903618590293</v>
      </c>
      <c r="C7" s="5">
        <v>0.2418967587034814</v>
      </c>
    </row>
    <row r="8" spans="1:3" x14ac:dyDescent="0.2">
      <c r="A8" s="2">
        <v>2025</v>
      </c>
      <c r="B8" s="5">
        <v>0.59579939991427344</v>
      </c>
      <c r="C8" s="5">
        <v>0.23240462923274754</v>
      </c>
    </row>
    <row r="9" spans="1:3" x14ac:dyDescent="0.2">
      <c r="A9" s="2" t="s">
        <v>16</v>
      </c>
      <c r="B9" s="5">
        <v>2.8785380159703173</v>
      </c>
      <c r="C9" s="5">
        <v>0.87874991167259542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0F89-02A2-F14C-B201-2CB098EE12DD}">
  <dimension ref="A3:H32"/>
  <sheetViews>
    <sheetView topLeftCell="A3" zoomScaleNormal="100" workbookViewId="0">
      <selection activeCell="I21" sqref="I21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22.33203125" bestFit="1" customWidth="1"/>
    <col min="7" max="7" width="13" bestFit="1" customWidth="1"/>
    <col min="8" max="9" width="28.5" bestFit="1" customWidth="1"/>
  </cols>
  <sheetData>
    <row r="3" spans="1:8" x14ac:dyDescent="0.2">
      <c r="A3" s="1" t="s">
        <v>17</v>
      </c>
      <c r="B3" t="s">
        <v>39</v>
      </c>
      <c r="C3" t="s">
        <v>40</v>
      </c>
    </row>
    <row r="4" spans="1:8" x14ac:dyDescent="0.2">
      <c r="A4" s="2">
        <v>2021</v>
      </c>
      <c r="B4" s="5">
        <v>1.2645157062344357</v>
      </c>
      <c r="C4" s="5">
        <v>25.876268728854519</v>
      </c>
    </row>
    <row r="5" spans="1:8" x14ac:dyDescent="0.2">
      <c r="A5" s="2">
        <v>2022</v>
      </c>
      <c r="B5" s="5">
        <v>1.2430143259508419</v>
      </c>
      <c r="C5" s="5">
        <v>24.262505344164172</v>
      </c>
    </row>
    <row r="6" spans="1:8" x14ac:dyDescent="0.2">
      <c r="A6" s="2">
        <v>2023</v>
      </c>
      <c r="B6" s="5">
        <v>1.4159802306425042</v>
      </c>
      <c r="C6" s="5">
        <v>24.714741035856573</v>
      </c>
      <c r="G6" s="1" t="s">
        <v>17</v>
      </c>
      <c r="H6" t="s">
        <v>41</v>
      </c>
    </row>
    <row r="7" spans="1:8" x14ac:dyDescent="0.2">
      <c r="A7" s="2">
        <v>2024</v>
      </c>
      <c r="B7" s="5">
        <v>1.4495843874232019</v>
      </c>
      <c r="C7" s="5">
        <v>23.846679316888046</v>
      </c>
      <c r="G7" s="2">
        <v>2021</v>
      </c>
      <c r="H7" s="5">
        <v>1.2645157062344357</v>
      </c>
    </row>
    <row r="8" spans="1:8" x14ac:dyDescent="0.2">
      <c r="A8" s="2">
        <v>2025</v>
      </c>
      <c r="B8" s="5">
        <v>1.7977886346104397</v>
      </c>
      <c r="C8" s="5">
        <v>23.195447976878611</v>
      </c>
      <c r="G8" s="2">
        <v>2022</v>
      </c>
      <c r="H8" s="5">
        <v>1.2430143259508419</v>
      </c>
    </row>
    <row r="9" spans="1:8" x14ac:dyDescent="0.2">
      <c r="A9" s="2" t="s">
        <v>16</v>
      </c>
      <c r="B9" s="5">
        <v>7.1708832848614232</v>
      </c>
      <c r="C9" s="5">
        <v>121.89564240264193</v>
      </c>
      <c r="G9" s="2">
        <v>2023</v>
      </c>
      <c r="H9" s="5">
        <v>1.4159802306425042</v>
      </c>
    </row>
    <row r="10" spans="1:8" x14ac:dyDescent="0.2">
      <c r="G10" s="2">
        <v>2024</v>
      </c>
      <c r="H10" s="5">
        <v>1.4495843874232019</v>
      </c>
    </row>
    <row r="11" spans="1:8" x14ac:dyDescent="0.2">
      <c r="G11" s="2">
        <v>2025</v>
      </c>
      <c r="H11" s="5">
        <v>1.7977886346104397</v>
      </c>
    </row>
    <row r="12" spans="1:8" x14ac:dyDescent="0.2">
      <c r="G12" s="2" t="s">
        <v>16</v>
      </c>
      <c r="H12" s="5">
        <v>7.1708832848614232</v>
      </c>
    </row>
    <row r="26" spans="7:8" x14ac:dyDescent="0.2">
      <c r="G26" s="1" t="s">
        <v>17</v>
      </c>
      <c r="H26" t="s">
        <v>42</v>
      </c>
    </row>
    <row r="27" spans="7:8" x14ac:dyDescent="0.2">
      <c r="G27" s="2">
        <v>2021</v>
      </c>
      <c r="H27" s="5">
        <v>25.876268728854519</v>
      </c>
    </row>
    <row r="28" spans="7:8" x14ac:dyDescent="0.2">
      <c r="G28" s="2">
        <v>2022</v>
      </c>
      <c r="H28" s="5">
        <v>24.262505344164172</v>
      </c>
    </row>
    <row r="29" spans="7:8" x14ac:dyDescent="0.2">
      <c r="G29" s="2">
        <v>2023</v>
      </c>
      <c r="H29" s="5">
        <v>24.714741035856573</v>
      </c>
    </row>
    <row r="30" spans="7:8" x14ac:dyDescent="0.2">
      <c r="G30" s="2">
        <v>2024</v>
      </c>
      <c r="H30" s="5">
        <v>23.846679316888046</v>
      </c>
    </row>
    <row r="31" spans="7:8" x14ac:dyDescent="0.2">
      <c r="G31" s="2">
        <v>2025</v>
      </c>
      <c r="H31" s="5">
        <v>23.195447976878611</v>
      </c>
    </row>
    <row r="32" spans="7:8" x14ac:dyDescent="0.2">
      <c r="G32" s="2" t="s">
        <v>16</v>
      </c>
      <c r="H32" s="5">
        <v>121.89564240264193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Ratios</vt:lpstr>
      <vt:lpstr>Profitability</vt:lpstr>
      <vt:lpstr>Liquidity</vt:lpstr>
      <vt:lpstr>Leverage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Frederick (fif1g24)</dc:creator>
  <cp:lastModifiedBy>Fritz Frederick (fif1g24)</cp:lastModifiedBy>
  <dcterms:created xsi:type="dcterms:W3CDTF">2025-09-02T17:59:19Z</dcterms:created>
  <dcterms:modified xsi:type="dcterms:W3CDTF">2025-09-10T22:58:48Z</dcterms:modified>
</cp:coreProperties>
</file>