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 Lora 5A\Délivrable finale\"/>
    </mc:Choice>
  </mc:AlternateContent>
  <xr:revisionPtr revIDLastSave="0" documentId="13_ncr:1_{526E0FFC-565F-49E7-B99B-1557B8FB5840}" xr6:coauthVersionLast="47" xr6:coauthVersionMax="47" xr10:uidLastSave="{00000000-0000-0000-0000-000000000000}"/>
  <bookViews>
    <workbookView xWindow="-120" yWindow="-120" windowWidth="29040" windowHeight="15840" activeTab="2" xr2:uid="{33EF7358-8CD3-4D95-B30E-730AC86CE598}"/>
  </bookViews>
  <sheets>
    <sheet name="Nomenclature" sheetId="2" r:id="rId1"/>
    <sheet name="Nomenclature avec sondes" sheetId="5" r:id="rId2"/>
    <sheet name="main d'oeuvre" sheetId="1" r:id="rId3"/>
    <sheet name="Résine" sheetId="3" r:id="rId4"/>
    <sheet name="Estimation coût carte I2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5" l="1"/>
  <c r="M11" i="5"/>
  <c r="M12" i="5"/>
  <c r="M14" i="5"/>
  <c r="M8" i="5"/>
  <c r="B3" i="1"/>
  <c r="G6" i="1" s="1"/>
  <c r="M9" i="2"/>
  <c r="M11" i="2"/>
  <c r="M12" i="2"/>
  <c r="M8" i="2"/>
  <c r="D5" i="1"/>
  <c r="D13" i="1" s="1"/>
  <c r="G10" i="1" l="1"/>
  <c r="G8" i="1"/>
  <c r="G5" i="1"/>
  <c r="G9" i="1"/>
  <c r="G7" i="1"/>
  <c r="G11" i="1"/>
  <c r="G13" i="1"/>
  <c r="B7" i="3"/>
  <c r="G10" i="5" l="1"/>
  <c r="M10" i="5" s="1"/>
  <c r="G10" i="2"/>
  <c r="M10" i="2" s="1"/>
  <c r="G13" i="2"/>
  <c r="M13" i="2" s="1"/>
  <c r="G13" i="5"/>
  <c r="M13" i="5" s="1"/>
  <c r="N15" i="5" s="1"/>
  <c r="N15" i="2"/>
</calcChain>
</file>

<file path=xl/sharedStrings.xml><?xml version="1.0" encoding="utf-8"?>
<sst xmlns="http://schemas.openxmlformats.org/spreadsheetml/2006/main" count="72" uniqueCount="47">
  <si>
    <t xml:space="preserve">système= dragino + 4 sondes + 1 carte bus le bus I2C + résine </t>
  </si>
  <si>
    <t>coût</t>
  </si>
  <si>
    <t>action</t>
  </si>
  <si>
    <t>flash du code sur le dragino</t>
  </si>
  <si>
    <t>temps (min)</t>
  </si>
  <si>
    <t>Paramétrage du dragino</t>
  </si>
  <si>
    <t>tirage de la carte</t>
  </si>
  <si>
    <t>soudage</t>
  </si>
  <si>
    <t xml:space="preserve">impression du moule </t>
  </si>
  <si>
    <t>coulage de la résine</t>
  </si>
  <si>
    <t>TOTAL</t>
  </si>
  <si>
    <t>manipulation sur les sondes (capuchon,fils)</t>
  </si>
  <si>
    <t>Nomenclature du projet</t>
  </si>
  <si>
    <t>Produit</t>
  </si>
  <si>
    <t>Quantité</t>
  </si>
  <si>
    <t>Dragino</t>
  </si>
  <si>
    <t>Source</t>
  </si>
  <si>
    <t>Total</t>
  </si>
  <si>
    <t>main d'œuvre</t>
  </si>
  <si>
    <t>carte I2C</t>
  </si>
  <si>
    <t>résine</t>
  </si>
  <si>
    <t>lien</t>
  </si>
  <si>
    <t>borniers</t>
  </si>
  <si>
    <t xml:space="preserve">TOTAL = </t>
  </si>
  <si>
    <t xml:space="preserve">système= 1 carte bus le bus I2C + résine </t>
  </si>
  <si>
    <t>Poids de résine utiliser</t>
  </si>
  <si>
    <t>g</t>
  </si>
  <si>
    <t>€</t>
  </si>
  <si>
    <t xml:space="preserve">Prix utiliser </t>
  </si>
  <si>
    <t>Estimation coût carte I2C</t>
  </si>
  <si>
    <t>système= 1 carte bus le bus I2C</t>
  </si>
  <si>
    <t>site utiliser=</t>
  </si>
  <si>
    <t>dimension=</t>
  </si>
  <si>
    <t>30x30x20 (mm)</t>
  </si>
  <si>
    <t>https://www.epodex.com/fr/mediatheque/calculateur-de-resine-epoxy/</t>
  </si>
  <si>
    <t>https://jlcpcb.com/</t>
  </si>
  <si>
    <t>4$</t>
  </si>
  <si>
    <t>taux horaire technicien</t>
  </si>
  <si>
    <t xml:space="preserve">système= dragino +  1 carte bus le bus I2C + résine </t>
  </si>
  <si>
    <t>Nomenclature du projet avec sondes</t>
  </si>
  <si>
    <t>système= dragino +  1 carte bus le bus I2C + résine + 4 sondes</t>
  </si>
  <si>
    <t xml:space="preserve">moule </t>
  </si>
  <si>
    <t>Prix (HT)</t>
  </si>
  <si>
    <t>sondes</t>
  </si>
  <si>
    <t>Prix de la résine (HT)</t>
  </si>
  <si>
    <t>Coût de résine</t>
  </si>
  <si>
    <t>Coût de mise en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</si>
</sst>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5">
    <xf numFmtId="0" fontId="0" fillId="0" borderId="0" xfId="0"/>
    <xf numFmtId="164" fontId="1" fillId="5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/>
    <xf numFmtId="0" fontId="3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1" fillId="5" borderId="0" xfId="0" applyFont="1" applyFill="1"/>
    <xf numFmtId="0" fontId="1" fillId="0" borderId="0" xfId="0" applyFont="1"/>
    <xf numFmtId="2" fontId="0" fillId="0" borderId="0" xfId="0" applyNumberFormat="1"/>
    <xf numFmtId="0" fontId="4" fillId="0" borderId="0" xfId="1"/>
    <xf numFmtId="44" fontId="0" fillId="0" borderId="0" xfId="2" applyFont="1"/>
    <xf numFmtId="0" fontId="2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4" fillId="4" borderId="0" xfId="1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4" fillId="4" borderId="0" xfId="1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</cellXfs>
  <cellStyles count="3">
    <cellStyle name="Lien hypertexte" xfId="1" builtinId="8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boitiers-pour-usage-general/1974459" TargetMode="External"/><Relationship Id="rId2" Type="http://schemas.openxmlformats.org/officeDocument/2006/relationships/hyperlink" Target="https://fr.rs-online.com/web/p/borniers-pour-circuits-imprimes/7901102" TargetMode="External"/><Relationship Id="rId1" Type="http://schemas.openxmlformats.org/officeDocument/2006/relationships/hyperlink" Target="https://www.reichelt.com/fr/fr/n-oelig-ud-de-capteur-lora-dra-lsn50-v2s31b-p311277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lektor.fr/dragino-lsn50v2-s31-lorawan-temperature-humidity-sensor-eu86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boitiers-pour-usage-general/1974459" TargetMode="External"/><Relationship Id="rId2" Type="http://schemas.openxmlformats.org/officeDocument/2006/relationships/hyperlink" Target="https://fr.rs-online.com/web/p/borniers-pour-circuits-imprimes/7901102" TargetMode="External"/><Relationship Id="rId1" Type="http://schemas.openxmlformats.org/officeDocument/2006/relationships/hyperlink" Target="https://www.reichelt.com/fr/fr/n-oelig-ud-de-capteur-lora-dra-lsn50-v2s31b-p311277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rad.fr/fr/p/ist-sensor-capteur-de-temperature-et-d-humidite-1-pc-s-hyt-939-plage-de-mesure-0-100-hr-x-h-9-mm-x-5-2-mm-505677.html" TargetMode="External"/><Relationship Id="rId4" Type="http://schemas.openxmlformats.org/officeDocument/2006/relationships/hyperlink" Target="https://www.elektor.fr/dragino-lsn50v2-s31-lorawan-temperature-humidity-sensor-eu86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01D8-A46A-445E-9EEB-C9AC2A6667BD}">
  <dimension ref="A1:Q15"/>
  <sheetViews>
    <sheetView showGridLines="0" zoomScaleNormal="100" workbookViewId="0">
      <selection activeCell="K31" sqref="K31"/>
    </sheetView>
  </sheetViews>
  <sheetFormatPr baseColWidth="10" defaultRowHeight="15" x14ac:dyDescent="0.25"/>
  <cols>
    <col min="12" max="12" width="11.5703125" customWidth="1"/>
    <col min="16" max="16" width="25.5703125" customWidth="1"/>
  </cols>
  <sheetData>
    <row r="1" spans="1:17" ht="14.45" customHeight="1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7" ht="14.4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7" ht="14.4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7" x14ac:dyDescent="0.25">
      <c r="A4" s="22" t="s">
        <v>38</v>
      </c>
      <c r="B4" s="22"/>
      <c r="C4" s="22"/>
      <c r="D4" s="22"/>
      <c r="E4" s="22"/>
    </row>
    <row r="7" spans="1:17" ht="21" x14ac:dyDescent="0.35">
      <c r="A7" s="18" t="s">
        <v>13</v>
      </c>
      <c r="B7" s="18"/>
      <c r="C7" s="18"/>
      <c r="D7" s="18" t="s">
        <v>14</v>
      </c>
      <c r="E7" s="18"/>
      <c r="F7" s="18"/>
      <c r="G7" s="18" t="s">
        <v>42</v>
      </c>
      <c r="H7" s="18"/>
      <c r="I7" s="18"/>
      <c r="J7" s="18" t="s">
        <v>16</v>
      </c>
      <c r="K7" s="18"/>
      <c r="L7" s="18"/>
      <c r="M7" s="18" t="s">
        <v>17</v>
      </c>
      <c r="N7" s="18"/>
      <c r="O7" s="18"/>
      <c r="Q7" s="3"/>
    </row>
    <row r="8" spans="1:17" x14ac:dyDescent="0.25">
      <c r="A8" s="20" t="s">
        <v>15</v>
      </c>
      <c r="B8" s="20"/>
      <c r="C8" s="20"/>
      <c r="D8" s="20">
        <v>1</v>
      </c>
      <c r="E8" s="20"/>
      <c r="F8" s="20"/>
      <c r="G8" s="15">
        <v>56.97</v>
      </c>
      <c r="H8" s="15"/>
      <c r="I8" s="15"/>
      <c r="J8" s="21" t="s">
        <v>21</v>
      </c>
      <c r="K8" s="17"/>
      <c r="L8" s="17"/>
      <c r="M8" s="15">
        <f>D8*G8</f>
        <v>56.97</v>
      </c>
      <c r="N8" s="15"/>
      <c r="O8" s="15"/>
    </row>
    <row r="9" spans="1:17" x14ac:dyDescent="0.25">
      <c r="A9" s="20" t="s">
        <v>19</v>
      </c>
      <c r="B9" s="20"/>
      <c r="C9" s="20"/>
      <c r="D9" s="20">
        <v>1</v>
      </c>
      <c r="E9" s="20"/>
      <c r="F9" s="20"/>
      <c r="G9" s="15">
        <v>4</v>
      </c>
      <c r="H9" s="15"/>
      <c r="I9" s="15"/>
      <c r="J9" s="17" t="s">
        <v>21</v>
      </c>
      <c r="K9" s="17"/>
      <c r="L9" s="17"/>
      <c r="M9" s="15">
        <f t="shared" ref="M9:M13" si="0">D9*G9</f>
        <v>4</v>
      </c>
      <c r="N9" s="15"/>
      <c r="O9" s="15"/>
    </row>
    <row r="10" spans="1:17" x14ac:dyDescent="0.25">
      <c r="A10" s="20" t="s">
        <v>20</v>
      </c>
      <c r="B10" s="20"/>
      <c r="C10" s="20"/>
      <c r="D10" s="20">
        <v>1</v>
      </c>
      <c r="E10" s="20"/>
      <c r="F10" s="20"/>
      <c r="G10" s="15">
        <f>Résine!B7</f>
        <v>1.1776000000000002</v>
      </c>
      <c r="H10" s="15"/>
      <c r="I10" s="15"/>
      <c r="J10" s="17" t="s">
        <v>21</v>
      </c>
      <c r="K10" s="17"/>
      <c r="L10" s="17"/>
      <c r="M10" s="15">
        <f t="shared" si="0"/>
        <v>1.1776000000000002</v>
      </c>
      <c r="N10" s="15"/>
      <c r="O10" s="15"/>
      <c r="P10" s="11"/>
    </row>
    <row r="11" spans="1:17" x14ac:dyDescent="0.25">
      <c r="A11" s="2"/>
      <c r="B11" s="2" t="s">
        <v>41</v>
      </c>
      <c r="C11" s="2"/>
      <c r="D11" s="20">
        <v>1</v>
      </c>
      <c r="E11" s="20"/>
      <c r="F11" s="20"/>
      <c r="G11" s="15">
        <v>1.9</v>
      </c>
      <c r="H11" s="15"/>
      <c r="I11" s="15"/>
      <c r="J11" s="17" t="s">
        <v>21</v>
      </c>
      <c r="K11" s="17"/>
      <c r="L11" s="17"/>
      <c r="M11" s="15">
        <f t="shared" si="0"/>
        <v>1.9</v>
      </c>
      <c r="N11" s="15"/>
      <c r="O11" s="15"/>
    </row>
    <row r="12" spans="1:17" x14ac:dyDescent="0.25">
      <c r="A12" s="20" t="s">
        <v>22</v>
      </c>
      <c r="B12" s="20"/>
      <c r="C12" s="20"/>
      <c r="D12" s="20">
        <v>5</v>
      </c>
      <c r="E12" s="20"/>
      <c r="F12" s="20"/>
      <c r="G12" s="15">
        <v>1.08</v>
      </c>
      <c r="H12" s="15"/>
      <c r="I12" s="15"/>
      <c r="J12" s="17" t="s">
        <v>21</v>
      </c>
      <c r="K12" s="17"/>
      <c r="L12" s="17"/>
      <c r="M12" s="15">
        <f t="shared" si="0"/>
        <v>5.4</v>
      </c>
      <c r="N12" s="15"/>
      <c r="O12" s="15"/>
    </row>
    <row r="13" spans="1:17" x14ac:dyDescent="0.25">
      <c r="A13" s="20" t="s">
        <v>18</v>
      </c>
      <c r="B13" s="20"/>
      <c r="C13" s="20"/>
      <c r="D13" s="20">
        <v>1</v>
      </c>
      <c r="E13" s="20"/>
      <c r="F13" s="20"/>
      <c r="G13" s="15">
        <f>'main d''oeuvre'!G13</f>
        <v>54.931666666666665</v>
      </c>
      <c r="H13" s="15"/>
      <c r="I13" s="15"/>
      <c r="J13" s="17" t="s">
        <v>21</v>
      </c>
      <c r="K13" s="17"/>
      <c r="L13" s="17"/>
      <c r="M13" s="15">
        <f t="shared" si="0"/>
        <v>54.931666666666665</v>
      </c>
      <c r="N13" s="15"/>
      <c r="O13" s="15"/>
      <c r="P13" s="11"/>
    </row>
    <row r="14" spans="1:17" x14ac:dyDescent="0.25">
      <c r="A14" s="20"/>
      <c r="B14" s="20"/>
      <c r="C14" s="20"/>
      <c r="D14" s="20"/>
      <c r="E14" s="20"/>
      <c r="F14" s="20"/>
      <c r="G14" s="15"/>
      <c r="H14" s="15"/>
      <c r="I14" s="15"/>
      <c r="J14" s="15"/>
      <c r="K14" s="15"/>
      <c r="L14" s="15"/>
      <c r="M14" s="15"/>
      <c r="N14" s="15"/>
      <c r="O14" s="15"/>
    </row>
    <row r="15" spans="1:17" x14ac:dyDescent="0.25">
      <c r="A15" s="19"/>
      <c r="B15" s="19"/>
      <c r="C15" s="19"/>
      <c r="D15" s="19"/>
      <c r="E15" s="19"/>
      <c r="F15" s="19"/>
      <c r="G15" s="16"/>
      <c r="H15" s="16"/>
      <c r="I15" s="16"/>
      <c r="J15" s="16"/>
      <c r="K15" s="16"/>
      <c r="L15" s="16"/>
      <c r="M15" s="8" t="s">
        <v>23</v>
      </c>
      <c r="N15" s="1">
        <f>SUM(M8:O14)</f>
        <v>124.37926666666667</v>
      </c>
      <c r="O15" s="7"/>
    </row>
  </sheetData>
  <mergeCells count="45">
    <mergeCell ref="A8:C8"/>
    <mergeCell ref="D8:F8"/>
    <mergeCell ref="G8:I8"/>
    <mergeCell ref="A4:E4"/>
    <mergeCell ref="A7:C7"/>
    <mergeCell ref="D7:F7"/>
    <mergeCell ref="G7:I7"/>
    <mergeCell ref="A9:C9"/>
    <mergeCell ref="D9:F9"/>
    <mergeCell ref="G9:I9"/>
    <mergeCell ref="A10:C10"/>
    <mergeCell ref="D10:F10"/>
    <mergeCell ref="G10:I10"/>
    <mergeCell ref="J7:L7"/>
    <mergeCell ref="J8:L8"/>
    <mergeCell ref="J9:L9"/>
    <mergeCell ref="J10:L10"/>
    <mergeCell ref="G12:I12"/>
    <mergeCell ref="J11:L11"/>
    <mergeCell ref="D13:F13"/>
    <mergeCell ref="G13:I13"/>
    <mergeCell ref="A14:C14"/>
    <mergeCell ref="D14:F14"/>
    <mergeCell ref="G14:I14"/>
    <mergeCell ref="A13:C13"/>
    <mergeCell ref="D11:F11"/>
    <mergeCell ref="G11:I11"/>
    <mergeCell ref="A12:C12"/>
    <mergeCell ref="D12:F12"/>
    <mergeCell ref="A1:O3"/>
    <mergeCell ref="M13:O13"/>
    <mergeCell ref="M14:O14"/>
    <mergeCell ref="J15:L15"/>
    <mergeCell ref="J12:L12"/>
    <mergeCell ref="J13:L13"/>
    <mergeCell ref="J14:L14"/>
    <mergeCell ref="M7:O7"/>
    <mergeCell ref="M8:O8"/>
    <mergeCell ref="M9:O9"/>
    <mergeCell ref="M10:O10"/>
    <mergeCell ref="M11:O11"/>
    <mergeCell ref="M12:O12"/>
    <mergeCell ref="A15:C15"/>
    <mergeCell ref="D15:F15"/>
    <mergeCell ref="G15:I15"/>
  </mergeCells>
  <hyperlinks>
    <hyperlink ref="J8" r:id="rId1" display="https://www.reichelt.com/fr/fr/n-oelig-ud-de-capteur-lora-dra-lsn50-v2s31b-p311277.html" xr:uid="{9714923E-5ECC-4308-8237-CB874005CFF8}"/>
    <hyperlink ref="J13:L13" location="'main d''oeuvre'!A1" display="lien" xr:uid="{85A84322-2A3A-4D29-B088-794A7C302291}"/>
    <hyperlink ref="J10:L10" location="Résine!A1" display="lien" xr:uid="{63D02106-3BD8-40FD-BAD8-9EC16421A3D9}"/>
    <hyperlink ref="J9:L9" location="'Estimation coût carte I2C'!A1" display="lien" xr:uid="{683A9B07-8F89-4BE2-A5A1-7487B5915F1B}"/>
    <hyperlink ref="J12:L12" r:id="rId2" display="lien" xr:uid="{742B1C79-8F51-48B2-A04C-55302CF4B377}"/>
    <hyperlink ref="J11:L11" r:id="rId3" display="lien" xr:uid="{8A1FB485-513A-4062-84B9-6D8259EE63AD}"/>
    <hyperlink ref="J8:L8" r:id="rId4" display="lien" xr:uid="{14744F63-EBD7-42B5-B16E-DD63A7B4538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29D3-4961-44D2-A38C-03C3040D4C76}">
  <dimension ref="A1:P15"/>
  <sheetViews>
    <sheetView showGridLines="0" zoomScaleNormal="100" workbookViewId="0">
      <selection activeCell="K18" sqref="K18"/>
    </sheetView>
  </sheetViews>
  <sheetFormatPr baseColWidth="10" defaultRowHeight="15" x14ac:dyDescent="0.25"/>
  <cols>
    <col min="12" max="12" width="11.5703125" customWidth="1"/>
  </cols>
  <sheetData>
    <row r="1" spans="1:16" ht="14.45" customHeight="1" x14ac:dyDescent="0.25">
      <c r="A1" s="23" t="s">
        <v>39</v>
      </c>
      <c r="B1" s="23"/>
      <c r="C1" s="23"/>
      <c r="D1" s="23"/>
      <c r="E1" s="23"/>
      <c r="F1" s="23"/>
      <c r="G1" s="23"/>
      <c r="H1" s="23"/>
      <c r="I1" s="23"/>
    </row>
    <row r="2" spans="1:16" ht="14.45" customHeight="1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16" ht="14.45" customHeight="1" x14ac:dyDescent="0.25">
      <c r="A3" s="23"/>
      <c r="B3" s="23"/>
      <c r="C3" s="23"/>
      <c r="D3" s="23"/>
      <c r="E3" s="23"/>
      <c r="F3" s="23"/>
      <c r="G3" s="23"/>
      <c r="H3" s="23"/>
      <c r="I3" s="23"/>
    </row>
    <row r="4" spans="1:16" x14ac:dyDescent="0.25">
      <c r="A4" s="22" t="s">
        <v>40</v>
      </c>
      <c r="B4" s="22"/>
      <c r="C4" s="22"/>
      <c r="D4" s="22"/>
      <c r="E4" s="22"/>
    </row>
    <row r="7" spans="1:16" ht="21" x14ac:dyDescent="0.35">
      <c r="A7" s="18" t="s">
        <v>13</v>
      </c>
      <c r="B7" s="18"/>
      <c r="C7" s="18"/>
      <c r="D7" s="18" t="s">
        <v>14</v>
      </c>
      <c r="E7" s="18"/>
      <c r="F7" s="18"/>
      <c r="G7" s="18" t="s">
        <v>42</v>
      </c>
      <c r="H7" s="18"/>
      <c r="I7" s="18"/>
      <c r="J7" s="18" t="s">
        <v>16</v>
      </c>
      <c r="K7" s="18"/>
      <c r="L7" s="18"/>
      <c r="M7" s="18" t="s">
        <v>17</v>
      </c>
      <c r="N7" s="18"/>
      <c r="O7" s="18"/>
      <c r="P7" s="3"/>
    </row>
    <row r="8" spans="1:16" x14ac:dyDescent="0.25">
      <c r="A8" s="20" t="s">
        <v>15</v>
      </c>
      <c r="B8" s="20"/>
      <c r="C8" s="20"/>
      <c r="D8" s="20">
        <v>1</v>
      </c>
      <c r="E8" s="20"/>
      <c r="F8" s="20"/>
      <c r="G8" s="15">
        <v>56.97</v>
      </c>
      <c r="H8" s="15"/>
      <c r="I8" s="15"/>
      <c r="J8" s="21" t="s">
        <v>21</v>
      </c>
      <c r="K8" s="17"/>
      <c r="L8" s="17"/>
      <c r="M8" s="15">
        <f>$D8*$G8</f>
        <v>56.97</v>
      </c>
      <c r="N8" s="15"/>
      <c r="O8" s="15"/>
    </row>
    <row r="9" spans="1:16" x14ac:dyDescent="0.25">
      <c r="A9" s="20" t="s">
        <v>19</v>
      </c>
      <c r="B9" s="20"/>
      <c r="C9" s="20"/>
      <c r="D9" s="20">
        <v>1</v>
      </c>
      <c r="E9" s="20"/>
      <c r="F9" s="20"/>
      <c r="G9" s="15">
        <v>4</v>
      </c>
      <c r="H9" s="15"/>
      <c r="I9" s="15"/>
      <c r="J9" s="17" t="s">
        <v>21</v>
      </c>
      <c r="K9" s="17"/>
      <c r="L9" s="17"/>
      <c r="M9" s="15">
        <f t="shared" ref="M9:M14" si="0">$D9*$G9</f>
        <v>4</v>
      </c>
      <c r="N9" s="15"/>
      <c r="O9" s="15"/>
    </row>
    <row r="10" spans="1:16" x14ac:dyDescent="0.25">
      <c r="A10" s="20" t="s">
        <v>20</v>
      </c>
      <c r="B10" s="20"/>
      <c r="C10" s="20"/>
      <c r="D10" s="20">
        <v>1</v>
      </c>
      <c r="E10" s="20"/>
      <c r="F10" s="20"/>
      <c r="G10" s="15">
        <f>Résine!B7</f>
        <v>1.1776000000000002</v>
      </c>
      <c r="H10" s="15"/>
      <c r="I10" s="15"/>
      <c r="J10" s="17" t="s">
        <v>21</v>
      </c>
      <c r="K10" s="17"/>
      <c r="L10" s="17"/>
      <c r="M10" s="15">
        <f t="shared" si="0"/>
        <v>1.1776000000000002</v>
      </c>
      <c r="N10" s="15"/>
      <c r="O10" s="15"/>
    </row>
    <row r="11" spans="1:16" x14ac:dyDescent="0.25">
      <c r="A11" s="2"/>
      <c r="B11" s="2" t="s">
        <v>41</v>
      </c>
      <c r="C11" s="2"/>
      <c r="D11" s="20">
        <v>1</v>
      </c>
      <c r="E11" s="20"/>
      <c r="F11" s="20"/>
      <c r="G11" s="15">
        <v>1.9</v>
      </c>
      <c r="H11" s="15"/>
      <c r="I11" s="15"/>
      <c r="J11" s="17" t="s">
        <v>21</v>
      </c>
      <c r="K11" s="17"/>
      <c r="L11" s="17"/>
      <c r="M11" s="15">
        <f t="shared" si="0"/>
        <v>1.9</v>
      </c>
      <c r="N11" s="15"/>
      <c r="O11" s="15"/>
    </row>
    <row r="12" spans="1:16" x14ac:dyDescent="0.25">
      <c r="A12" s="20" t="s">
        <v>22</v>
      </c>
      <c r="B12" s="20"/>
      <c r="C12" s="20"/>
      <c r="D12" s="20">
        <v>5</v>
      </c>
      <c r="E12" s="20"/>
      <c r="F12" s="20"/>
      <c r="G12" s="15">
        <v>1.08</v>
      </c>
      <c r="H12" s="15"/>
      <c r="I12" s="15"/>
      <c r="J12" s="17" t="s">
        <v>21</v>
      </c>
      <c r="K12" s="17"/>
      <c r="L12" s="17"/>
      <c r="M12" s="15">
        <f t="shared" si="0"/>
        <v>5.4</v>
      </c>
      <c r="N12" s="15"/>
      <c r="O12" s="15"/>
    </row>
    <row r="13" spans="1:16" x14ac:dyDescent="0.25">
      <c r="A13" s="20" t="s">
        <v>18</v>
      </c>
      <c r="B13" s="20"/>
      <c r="C13" s="20"/>
      <c r="D13" s="20">
        <v>1</v>
      </c>
      <c r="E13" s="20"/>
      <c r="F13" s="20"/>
      <c r="G13" s="15">
        <f>'main d''oeuvre'!G13</f>
        <v>54.931666666666665</v>
      </c>
      <c r="H13" s="15"/>
      <c r="I13" s="15"/>
      <c r="J13" s="17" t="s">
        <v>21</v>
      </c>
      <c r="K13" s="17"/>
      <c r="L13" s="17"/>
      <c r="M13" s="15">
        <f t="shared" si="0"/>
        <v>54.931666666666665</v>
      </c>
      <c r="N13" s="15"/>
      <c r="O13" s="15"/>
    </row>
    <row r="14" spans="1:16" x14ac:dyDescent="0.25">
      <c r="A14" s="20" t="s">
        <v>43</v>
      </c>
      <c r="B14" s="20"/>
      <c r="C14" s="20"/>
      <c r="D14" s="20">
        <v>4</v>
      </c>
      <c r="E14" s="20"/>
      <c r="F14" s="20"/>
      <c r="G14" s="15">
        <v>26.6</v>
      </c>
      <c r="H14" s="15"/>
      <c r="I14" s="15"/>
      <c r="J14" s="17" t="s">
        <v>21</v>
      </c>
      <c r="K14" s="17"/>
      <c r="L14" s="17"/>
      <c r="M14" s="15">
        <f t="shared" si="0"/>
        <v>106.4</v>
      </c>
      <c r="N14" s="15"/>
      <c r="O14" s="15"/>
    </row>
    <row r="15" spans="1:16" x14ac:dyDescent="0.25">
      <c r="A15" s="19"/>
      <c r="B15" s="19"/>
      <c r="C15" s="19"/>
      <c r="D15" s="19"/>
      <c r="E15" s="19"/>
      <c r="F15" s="19"/>
      <c r="G15" s="16"/>
      <c r="H15" s="16"/>
      <c r="I15" s="16"/>
      <c r="J15" s="16"/>
      <c r="K15" s="16"/>
      <c r="L15" s="16"/>
      <c r="M15" s="8" t="s">
        <v>23</v>
      </c>
      <c r="N15" s="1">
        <f>SUM(M8:O14)</f>
        <v>230.77926666666667</v>
      </c>
      <c r="O15" s="7"/>
    </row>
  </sheetData>
  <mergeCells count="45">
    <mergeCell ref="A1:I3"/>
    <mergeCell ref="A4:E4"/>
    <mergeCell ref="A7:C7"/>
    <mergeCell ref="D7:F7"/>
    <mergeCell ref="G7:I7"/>
    <mergeCell ref="M7:O7"/>
    <mergeCell ref="A8:C8"/>
    <mergeCell ref="D8:F8"/>
    <mergeCell ref="G8:I8"/>
    <mergeCell ref="J8:L8"/>
    <mergeCell ref="M8:O8"/>
    <mergeCell ref="J7:L7"/>
    <mergeCell ref="M9:O9"/>
    <mergeCell ref="A10:C10"/>
    <mergeCell ref="D10:F10"/>
    <mergeCell ref="G10:I10"/>
    <mergeCell ref="J10:L10"/>
    <mergeCell ref="M10:O10"/>
    <mergeCell ref="A12:C12"/>
    <mergeCell ref="A9:C9"/>
    <mergeCell ref="D9:F9"/>
    <mergeCell ref="G9:I9"/>
    <mergeCell ref="J9:L9"/>
    <mergeCell ref="D11:F11"/>
    <mergeCell ref="G11:I11"/>
    <mergeCell ref="J11:L11"/>
    <mergeCell ref="M11:O11"/>
    <mergeCell ref="D12:F12"/>
    <mergeCell ref="G12:I12"/>
    <mergeCell ref="J12:L12"/>
    <mergeCell ref="M12:O12"/>
    <mergeCell ref="M13:O13"/>
    <mergeCell ref="A14:C14"/>
    <mergeCell ref="D14:F14"/>
    <mergeCell ref="G14:I14"/>
    <mergeCell ref="J14:L14"/>
    <mergeCell ref="M14:O14"/>
    <mergeCell ref="A15:C15"/>
    <mergeCell ref="D15:F15"/>
    <mergeCell ref="G15:I15"/>
    <mergeCell ref="J15:L15"/>
    <mergeCell ref="A13:C13"/>
    <mergeCell ref="D13:F13"/>
    <mergeCell ref="G13:I13"/>
    <mergeCell ref="J13:L13"/>
  </mergeCells>
  <hyperlinks>
    <hyperlink ref="J8" r:id="rId1" display="https://www.reichelt.com/fr/fr/n-oelig-ud-de-capteur-lora-dra-lsn50-v2s31b-p311277.html" xr:uid="{81116EDF-8B79-48E5-A3E4-F382B7B49E4A}"/>
    <hyperlink ref="J13:L13" location="'main d''oeuvre'!A1" display="lien" xr:uid="{7D652B1C-4339-47B8-8C3F-F19804EE6635}"/>
    <hyperlink ref="J10:L10" location="Résine!A1" display="lien" xr:uid="{C2BAEAA5-93CE-440A-BAFA-5CB18E8E574C}"/>
    <hyperlink ref="J9:L9" location="'Estimation coût carte I2C'!A1" display="lien" xr:uid="{99740CC7-FC48-4638-8229-F823BFB49671}"/>
    <hyperlink ref="J12:L12" r:id="rId2" display="lien" xr:uid="{4B4279CF-F60A-4B45-AFD0-FEE63774D72A}"/>
    <hyperlink ref="J11:L11" r:id="rId3" display="lien" xr:uid="{08758AF6-44A2-4A4A-B9A5-D3E0945A3F0B}"/>
    <hyperlink ref="J8:L8" r:id="rId4" display="lien" xr:uid="{DCA3253F-B6E0-46F2-9369-B8414B7A476C}"/>
    <hyperlink ref="J14:L14" r:id="rId5" display="lien" xr:uid="{E628A165-81C3-4FAD-8EA4-8213FC205276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A643-7575-40E6-BF04-0F3CC19AD6B3}">
  <dimension ref="A1:G13"/>
  <sheetViews>
    <sheetView showGridLines="0" tabSelected="1" workbookViewId="0">
      <selection activeCell="F28" sqref="F28"/>
    </sheetView>
  </sheetViews>
  <sheetFormatPr baseColWidth="10" defaultRowHeight="15" x14ac:dyDescent="0.25"/>
  <cols>
    <col min="1" max="1" width="22.85546875" customWidth="1"/>
    <col min="3" max="3" width="13.5703125" customWidth="1"/>
    <col min="7" max="7" width="24" customWidth="1"/>
  </cols>
  <sheetData>
    <row r="1" spans="1:7" ht="48" customHeight="1" x14ac:dyDescent="0.25">
      <c r="A1" s="24" t="s">
        <v>46</v>
      </c>
      <c r="B1" s="24"/>
      <c r="C1" s="24"/>
      <c r="D1" s="24"/>
      <c r="E1" s="24"/>
      <c r="F1" s="24"/>
      <c r="G1" s="24"/>
    </row>
    <row r="2" spans="1:7" ht="14.45" customHeight="1" x14ac:dyDescent="0.25">
      <c r="A2" s="22" t="s">
        <v>0</v>
      </c>
      <c r="B2" s="22"/>
      <c r="C2" s="22"/>
      <c r="D2" s="22"/>
      <c r="E2" s="22"/>
    </row>
    <row r="3" spans="1:7" ht="14.45" customHeight="1" x14ac:dyDescent="0.25">
      <c r="A3" t="s">
        <v>37</v>
      </c>
      <c r="B3" s="12">
        <f>14.33</f>
        <v>14.33</v>
      </c>
    </row>
    <row r="4" spans="1:7" ht="14.45" customHeight="1" x14ac:dyDescent="0.35">
      <c r="A4" s="18" t="s">
        <v>2</v>
      </c>
      <c r="B4" s="18"/>
      <c r="C4" s="18"/>
      <c r="D4" s="18" t="s">
        <v>4</v>
      </c>
      <c r="E4" s="18"/>
      <c r="F4" s="18"/>
      <c r="G4" s="4" t="s">
        <v>1</v>
      </c>
    </row>
    <row r="5" spans="1:7" x14ac:dyDescent="0.25">
      <c r="A5" s="20" t="s">
        <v>11</v>
      </c>
      <c r="B5" s="20"/>
      <c r="C5" s="20"/>
      <c r="D5" s="20">
        <f>30*4</f>
        <v>120</v>
      </c>
      <c r="E5" s="20"/>
      <c r="F5" s="20"/>
      <c r="G5" s="5">
        <f>$B$3*D5/60</f>
        <v>28.66</v>
      </c>
    </row>
    <row r="6" spans="1:7" x14ac:dyDescent="0.25">
      <c r="A6" s="20" t="s">
        <v>3</v>
      </c>
      <c r="B6" s="20"/>
      <c r="C6" s="20"/>
      <c r="D6" s="20">
        <v>5</v>
      </c>
      <c r="E6" s="20"/>
      <c r="F6" s="20"/>
      <c r="G6" s="5">
        <f t="shared" ref="G6:G11" si="0">$B$3*D6/60</f>
        <v>1.1941666666666668</v>
      </c>
    </row>
    <row r="7" spans="1:7" x14ac:dyDescent="0.25">
      <c r="A7" s="20" t="s">
        <v>5</v>
      </c>
      <c r="B7" s="20"/>
      <c r="C7" s="20"/>
      <c r="D7" s="20">
        <v>15</v>
      </c>
      <c r="E7" s="20"/>
      <c r="F7" s="20"/>
      <c r="G7" s="5">
        <f t="shared" si="0"/>
        <v>3.5825</v>
      </c>
    </row>
    <row r="8" spans="1:7" x14ac:dyDescent="0.25">
      <c r="A8" s="20" t="s">
        <v>6</v>
      </c>
      <c r="B8" s="20"/>
      <c r="C8" s="20"/>
      <c r="D8" s="20">
        <v>30</v>
      </c>
      <c r="E8" s="20"/>
      <c r="F8" s="20"/>
      <c r="G8" s="5">
        <f t="shared" si="0"/>
        <v>7.165</v>
      </c>
    </row>
    <row r="9" spans="1:7" x14ac:dyDescent="0.25">
      <c r="A9" s="20" t="s">
        <v>7</v>
      </c>
      <c r="B9" s="20"/>
      <c r="C9" s="20"/>
      <c r="D9" s="20">
        <v>10</v>
      </c>
      <c r="E9" s="20"/>
      <c r="F9" s="20"/>
      <c r="G9" s="5">
        <f t="shared" si="0"/>
        <v>2.3883333333333336</v>
      </c>
    </row>
    <row r="10" spans="1:7" x14ac:dyDescent="0.25">
      <c r="A10" s="20" t="s">
        <v>8</v>
      </c>
      <c r="B10" s="20"/>
      <c r="C10" s="20"/>
      <c r="D10" s="20">
        <v>20</v>
      </c>
      <c r="E10" s="20"/>
      <c r="F10" s="20"/>
      <c r="G10" s="5">
        <f t="shared" si="0"/>
        <v>4.7766666666666673</v>
      </c>
    </row>
    <row r="11" spans="1:7" x14ac:dyDescent="0.25">
      <c r="A11" s="20" t="s">
        <v>9</v>
      </c>
      <c r="B11" s="20"/>
      <c r="C11" s="20"/>
      <c r="D11" s="20">
        <v>30</v>
      </c>
      <c r="E11" s="20"/>
      <c r="F11" s="20"/>
      <c r="G11" s="5">
        <f t="shared" si="0"/>
        <v>7.165</v>
      </c>
    </row>
    <row r="12" spans="1:7" x14ac:dyDescent="0.25">
      <c r="A12" s="20"/>
      <c r="B12" s="20"/>
      <c r="C12" s="20"/>
      <c r="D12" s="20"/>
      <c r="E12" s="20"/>
      <c r="F12" s="20"/>
      <c r="G12" s="6"/>
    </row>
    <row r="13" spans="1:7" x14ac:dyDescent="0.25">
      <c r="A13" s="19" t="s">
        <v>10</v>
      </c>
      <c r="B13" s="19"/>
      <c r="C13" s="19"/>
      <c r="D13" s="19" t="str">
        <f>SUM(D5:F11)&amp;" minutes"</f>
        <v>230 minutes</v>
      </c>
      <c r="E13" s="19"/>
      <c r="F13" s="19"/>
      <c r="G13" s="1">
        <f>SUM(G5:G11)</f>
        <v>54.931666666666665</v>
      </c>
    </row>
  </sheetData>
  <mergeCells count="22">
    <mergeCell ref="A10:C10"/>
    <mergeCell ref="A2:E2"/>
    <mergeCell ref="D4:F4"/>
    <mergeCell ref="A4:C4"/>
    <mergeCell ref="A5:C5"/>
    <mergeCell ref="D5:F5"/>
    <mergeCell ref="A1:G1"/>
    <mergeCell ref="D11:F11"/>
    <mergeCell ref="D12:F12"/>
    <mergeCell ref="D13:F13"/>
    <mergeCell ref="A12:C12"/>
    <mergeCell ref="A13:C13"/>
    <mergeCell ref="A11:C11"/>
    <mergeCell ref="D6:F6"/>
    <mergeCell ref="D7:F7"/>
    <mergeCell ref="D8:F8"/>
    <mergeCell ref="D9:F9"/>
    <mergeCell ref="D10:F10"/>
    <mergeCell ref="A6:C6"/>
    <mergeCell ref="A7:C7"/>
    <mergeCell ref="A8:C8"/>
    <mergeCell ref="A9:C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57A8-450C-461E-9342-DAF991D2C87C}">
  <dimension ref="A1:I10"/>
  <sheetViews>
    <sheetView showGridLines="0" workbookViewId="0">
      <selection activeCell="F24" sqref="F24"/>
    </sheetView>
  </sheetViews>
  <sheetFormatPr baseColWidth="10" defaultRowHeight="15" x14ac:dyDescent="0.25"/>
  <cols>
    <col min="1" max="1" width="21.28515625" customWidth="1"/>
    <col min="6" max="6" width="18.7109375" customWidth="1"/>
    <col min="7" max="7" width="22.28515625" customWidth="1"/>
  </cols>
  <sheetData>
    <row r="1" spans="1:9" ht="41.45" customHeight="1" x14ac:dyDescent="0.55000000000000004">
      <c r="A1" s="23" t="s">
        <v>45</v>
      </c>
      <c r="B1" s="23"/>
      <c r="C1" s="23"/>
      <c r="D1" s="23"/>
      <c r="E1" s="23"/>
      <c r="F1" s="23"/>
      <c r="G1" s="13"/>
      <c r="H1" s="13"/>
      <c r="I1" s="13"/>
    </row>
    <row r="2" spans="1:9" x14ac:dyDescent="0.25">
      <c r="A2" s="22" t="s">
        <v>24</v>
      </c>
      <c r="B2" s="22"/>
      <c r="C2" s="22"/>
      <c r="D2" s="22"/>
      <c r="E2" s="22"/>
    </row>
    <row r="5" spans="1:9" x14ac:dyDescent="0.25">
      <c r="A5" s="9" t="s">
        <v>44</v>
      </c>
      <c r="B5">
        <v>29.44</v>
      </c>
      <c r="C5" t="s">
        <v>27</v>
      </c>
    </row>
    <row r="6" spans="1:9" x14ac:dyDescent="0.25">
      <c r="A6" s="9" t="s">
        <v>25</v>
      </c>
      <c r="B6">
        <v>20</v>
      </c>
      <c r="C6" t="s">
        <v>26</v>
      </c>
    </row>
    <row r="7" spans="1:9" x14ac:dyDescent="0.25">
      <c r="A7" s="9" t="s">
        <v>28</v>
      </c>
      <c r="B7" s="10">
        <f>B5*B6/500</f>
        <v>1.1776000000000002</v>
      </c>
      <c r="C7" t="s">
        <v>27</v>
      </c>
    </row>
    <row r="9" spans="1:9" x14ac:dyDescent="0.25">
      <c r="A9" s="9" t="s">
        <v>31</v>
      </c>
      <c r="B9" t="s">
        <v>34</v>
      </c>
    </row>
    <row r="10" spans="1:9" x14ac:dyDescent="0.25">
      <c r="A10" s="9" t="s">
        <v>32</v>
      </c>
      <c r="B10" t="s">
        <v>33</v>
      </c>
    </row>
  </sheetData>
  <mergeCells count="2">
    <mergeCell ref="A2:E2"/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450B-FC7F-4D59-A7DF-3BF158CE4628}">
  <dimension ref="A1:I7"/>
  <sheetViews>
    <sheetView showGridLines="0" workbookViewId="0">
      <selection sqref="A1:I3"/>
    </sheetView>
  </sheetViews>
  <sheetFormatPr baseColWidth="10" defaultRowHeight="15" x14ac:dyDescent="0.25"/>
  <sheetData>
    <row r="1" spans="1:9" x14ac:dyDescent="0.25">
      <c r="A1" s="23" t="s">
        <v>29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x14ac:dyDescent="0.25">
      <c r="A3" s="23"/>
      <c r="B3" s="23"/>
      <c r="C3" s="23"/>
      <c r="D3" s="23"/>
      <c r="E3" s="23"/>
      <c r="F3" s="23"/>
      <c r="G3" s="23"/>
      <c r="H3" s="23"/>
      <c r="I3" s="23"/>
    </row>
    <row r="4" spans="1:9" x14ac:dyDescent="0.25">
      <c r="A4" s="22" t="s">
        <v>30</v>
      </c>
      <c r="B4" s="22"/>
      <c r="C4" s="22"/>
      <c r="D4" s="22"/>
      <c r="E4" s="22"/>
    </row>
    <row r="7" spans="1:9" x14ac:dyDescent="0.25">
      <c r="A7" t="s">
        <v>35</v>
      </c>
      <c r="C7" t="s">
        <v>36</v>
      </c>
    </row>
  </sheetData>
  <mergeCells count="2">
    <mergeCell ref="A1:I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Nomenclature</vt:lpstr>
      <vt:lpstr>Nomenclature avec sondes</vt:lpstr>
      <vt:lpstr>main d'oeuvre</vt:lpstr>
      <vt:lpstr>Résine</vt:lpstr>
      <vt:lpstr>Estimation coût carte I2C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G</dc:creator>
  <cp:lastModifiedBy>Maxence G</cp:lastModifiedBy>
  <dcterms:created xsi:type="dcterms:W3CDTF">2022-11-14T14:05:15Z</dcterms:created>
  <dcterms:modified xsi:type="dcterms:W3CDTF">2023-01-05T21:24:12Z</dcterms:modified>
</cp:coreProperties>
</file>