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ssefacetin/Dersler/2022-2023 Güz/BLG317E - Database/Project/repo/database-project/dataset/"/>
    </mc:Choice>
  </mc:AlternateContent>
  <xr:revisionPtr revIDLastSave="0" documentId="8_{C267B2D7-B59B-7F43-8A54-E90E326D7BDC}" xr6:coauthVersionLast="47" xr6:coauthVersionMax="47" xr10:uidLastSave="{00000000-0000-0000-0000-000000000000}"/>
  <bookViews>
    <workbookView xWindow="6860" yWindow="4300" windowWidth="27640" windowHeight="16940" xr2:uid="{E91C7295-F1CE-2945-8018-E6F7637AB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9" i="1" l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<sst xmlns="http://schemas.openxmlformats.org/spreadsheetml/2006/main" count="1970" uniqueCount="1094">
  <si>
    <t>Name</t>
  </si>
  <si>
    <t>Image</t>
  </si>
  <si>
    <t>Buy</t>
  </si>
  <si>
    <t>Category</t>
  </si>
  <si>
    <t>Source</t>
  </si>
  <si>
    <t>Filename</t>
  </si>
  <si>
    <t>Version Added</t>
  </si>
  <si>
    <t>Unique Entry ID</t>
  </si>
  <si>
    <t>brick bridge</t>
  </si>
  <si>
    <t>Bridge</t>
  </si>
  <si>
    <t>Resident Services Upgrade</t>
  </si>
  <si>
    <t>BridgeBricks</t>
  </si>
  <si>
    <t>1.0.0</t>
  </si>
  <si>
    <t>Rvkrg9tcubTMakcBS</t>
  </si>
  <si>
    <t>iron bridge</t>
  </si>
  <si>
    <t>BridgeIron</t>
  </si>
  <si>
    <t>RmQ6iiKkFf3Sy4iSQ</t>
  </si>
  <si>
    <t>log bridge</t>
  </si>
  <si>
    <t>BridgeLog</t>
  </si>
  <si>
    <t>Px55sTfjKSbbMtjAK</t>
  </si>
  <si>
    <t>red zen bridge</t>
  </si>
  <si>
    <t>BridgeRed</t>
  </si>
  <si>
    <t>jTziEHXkeYaugKDQQ</t>
  </si>
  <si>
    <t>stone bridge</t>
  </si>
  <si>
    <t>BridgeStone</t>
  </si>
  <si>
    <t>JmrwC2tRRCCgbZnrp</t>
  </si>
  <si>
    <t>suspension bridge</t>
  </si>
  <si>
    <t>BridgeSuspension</t>
  </si>
  <si>
    <t>q52JebMTHDqHJKBba</t>
  </si>
  <si>
    <t>wooden bridge</t>
  </si>
  <si>
    <t>BridgeWood</t>
  </si>
  <si>
    <t>7oZ7FMrJEpBLZzsmw</t>
  </si>
  <si>
    <t>zen bridge</t>
  </si>
  <si>
    <t>BridgeJapanese</t>
  </si>
  <si>
    <t>TbKbHzJM8j8ezmAEF</t>
  </si>
  <si>
    <t>basic door</t>
  </si>
  <si>
    <t>Door</t>
  </si>
  <si>
    <t>4th House Upgrade (Right Room)</t>
  </si>
  <si>
    <t>HouseDoorCercleWindowAR</t>
  </si>
  <si>
    <t>HrAsZSpm2pRj2u8ad</t>
  </si>
  <si>
    <t>beige basic door</t>
  </si>
  <si>
    <t>HouseDoorCercleWindowGR</t>
  </si>
  <si>
    <t>uF4YeCTGBx4Tawcp8</t>
  </si>
  <si>
    <t>beige simple door</t>
  </si>
  <si>
    <t>HouseDoorSimpleBR</t>
  </si>
  <si>
    <t>jQFLgioHYBRbRkBYK</t>
  </si>
  <si>
    <t>beige windowed door</t>
  </si>
  <si>
    <t>HouseDoorWindowGR</t>
  </si>
  <si>
    <t>oMqf22Pf8fZzeoJdY</t>
  </si>
  <si>
    <t>beige wooden door</t>
  </si>
  <si>
    <t>HouseDoorStandardGR</t>
  </si>
  <si>
    <t>N5LASg9qjhgexBMe7</t>
  </si>
  <si>
    <t>black common door</t>
  </si>
  <si>
    <t>HouseDoorReliefHR</t>
  </si>
  <si>
    <t>6mmdmWbK5ZRpbCsWc</t>
  </si>
  <si>
    <t>black fancy door</t>
  </si>
  <si>
    <t>HouseDoorCarvingBR</t>
  </si>
  <si>
    <t>3ZahH8gvtHGdkEM68</t>
  </si>
  <si>
    <t>black imperial door</t>
  </si>
  <si>
    <t>HouseDoorChineseHR</t>
  </si>
  <si>
    <t>qT9ghD7YkZpMDgBDf</t>
  </si>
  <si>
    <t>black latticework door</t>
  </si>
  <si>
    <t>HouseDoorLatticeHR</t>
  </si>
  <si>
    <t>Kzu4WsZwmSWzLdMC6</t>
  </si>
  <si>
    <t>black rustic door</t>
  </si>
  <si>
    <t>HouseDoorSimplicityDR</t>
  </si>
  <si>
    <t>TKDhdqyJBdrz8yQt6</t>
  </si>
  <si>
    <t>black vertical-panes door</t>
  </si>
  <si>
    <t>HouseDoorVerticalWindowHR</t>
  </si>
  <si>
    <t>Z4efmoeAjzYLhTsKJ</t>
  </si>
  <si>
    <t>black zen door</t>
  </si>
  <si>
    <t>HouseDoorJapaneseER</t>
  </si>
  <si>
    <t>AxrkW9SNKqmh9kX4S</t>
  </si>
  <si>
    <t>blue basic door</t>
  </si>
  <si>
    <t>HouseDoorCercleWindowER</t>
  </si>
  <si>
    <t>BxqZmtEty82NDo8J3</t>
  </si>
  <si>
    <t>blue common door</t>
  </si>
  <si>
    <t>HouseDoorReliefCR</t>
  </si>
  <si>
    <t>hfWfx4mxev3qjp2zH</t>
  </si>
  <si>
    <t>blue fancy door</t>
  </si>
  <si>
    <t>HouseDoorCarvingER</t>
  </si>
  <si>
    <t>fm6MupiuPAK6HPNNj</t>
  </si>
  <si>
    <t>blue iron door</t>
  </si>
  <si>
    <t>HouseDoorIronCR</t>
  </si>
  <si>
    <t>5tgy5p3AE38NBeG9B</t>
  </si>
  <si>
    <t>blue latticework door</t>
  </si>
  <si>
    <t>HouseDoorLatticeFR</t>
  </si>
  <si>
    <t>JwdJLi5HHZe24DmkF</t>
  </si>
  <si>
    <t>blue metal-accent door</t>
  </si>
  <si>
    <t>HouseDoorIronpartsCR</t>
  </si>
  <si>
    <t>YB3NZt9RRYJroWRcn</t>
  </si>
  <si>
    <t>blue rustic door</t>
  </si>
  <si>
    <t>HouseDoorSimplicityFR</t>
  </si>
  <si>
    <t>8k4sCwWWqugmTYuw6</t>
  </si>
  <si>
    <t>blue simple door</t>
  </si>
  <si>
    <t>HouseDoorSimpleDR</t>
  </si>
  <si>
    <t>cN2eTBiAPt2Bv8GTK</t>
  </si>
  <si>
    <t>blue vertical-panes door</t>
  </si>
  <si>
    <t>HouseDoorVerticalWindowDR</t>
  </si>
  <si>
    <t>AJB8xQLjaJR2WrHBv</t>
  </si>
  <si>
    <t>blue windowed door</t>
  </si>
  <si>
    <t>HouseDoorWindowER</t>
  </si>
  <si>
    <t>i5JLZk2vdr5jZ9nBC</t>
  </si>
  <si>
    <t>blue wooden door</t>
  </si>
  <si>
    <t>HouseDoorStandardER</t>
  </si>
  <si>
    <t>okXxYSYZ8o2vceKQG</t>
  </si>
  <si>
    <t>brown imperial door</t>
  </si>
  <si>
    <t>HouseDoorChineseBR</t>
  </si>
  <si>
    <t>SN5ik2H7HfGLuG9EN</t>
  </si>
  <si>
    <t>brown latticework door</t>
  </si>
  <si>
    <t>HouseDoorLatticeAR</t>
  </si>
  <si>
    <t>a4Mft9ihDSpo4jusc</t>
  </si>
  <si>
    <t>brown metal-accent door</t>
  </si>
  <si>
    <t>HouseDoorIronpartsFR</t>
  </si>
  <si>
    <t>8eztTyD69pNsq7Eee</t>
  </si>
  <si>
    <t>brown zen door</t>
  </si>
  <si>
    <t>HouseDoorJapaneseCR</t>
  </si>
  <si>
    <t>3bWWrFPG7N5NcAKbS</t>
  </si>
  <si>
    <t>burgundy basic door</t>
  </si>
  <si>
    <t>HouseDoorCercleWindowDR</t>
  </si>
  <si>
    <t>vuSF9u2vtgf95NREh</t>
  </si>
  <si>
    <t>common door</t>
  </si>
  <si>
    <t>HouseDoorReliefAR</t>
  </si>
  <si>
    <t>8Gx8LKMb7ipbF9qKa</t>
  </si>
  <si>
    <t>cyan vertical-panes door</t>
  </si>
  <si>
    <t>HouseDoorVerticalWindowJR</t>
  </si>
  <si>
    <t>CTyPWnQDRGqMcDEyf</t>
  </si>
  <si>
    <t>dark-brown iron grill door</t>
  </si>
  <si>
    <t>HouseDoorIronGrillGR</t>
  </si>
  <si>
    <t>CQFAjS99WqxTu4QDJ</t>
  </si>
  <si>
    <t>deep-green simple door</t>
  </si>
  <si>
    <t>HouseDoorSimpleGR</t>
  </si>
  <si>
    <t>Gyibc6G9u5Zv4fMdJ</t>
  </si>
  <si>
    <t>gray common door</t>
  </si>
  <si>
    <t>HouseDoorReliefFR</t>
  </si>
  <si>
    <t>mEBW6Y6gLFpBpibwA</t>
  </si>
  <si>
    <t>gray iron door</t>
  </si>
  <si>
    <t>HouseDoorIronGR</t>
  </si>
  <si>
    <t>27cPAfi2DYBEzzgto</t>
  </si>
  <si>
    <t>gray iron grill door</t>
  </si>
  <si>
    <t>HouseDoorIronGrillHR</t>
  </si>
  <si>
    <t>uzLEvMD46GzBZQ3mN</t>
  </si>
  <si>
    <t>gray latticework door</t>
  </si>
  <si>
    <t>HouseDoorLatticeER</t>
  </si>
  <si>
    <t>ZCfMjY9ED5jW87aZY</t>
  </si>
  <si>
    <t>gray simple door</t>
  </si>
  <si>
    <t>HouseDoorSimpleCR</t>
  </si>
  <si>
    <t>QjS2nzSqHCLCcLGKQ</t>
  </si>
  <si>
    <t>gray windowed door</t>
  </si>
  <si>
    <t>HouseDoorWindowFR</t>
  </si>
  <si>
    <t>Y7W4HKFy49BLvabBD</t>
  </si>
  <si>
    <t>gray wooden door</t>
  </si>
  <si>
    <t>HouseDoorStandardFR</t>
  </si>
  <si>
    <t>C2LhRZFynjh6x5gQB</t>
  </si>
  <si>
    <t>green basic door</t>
  </si>
  <si>
    <t>HouseDoorCercleWindowBR</t>
  </si>
  <si>
    <t>jDYnxjeL9zxWFsYM3</t>
  </si>
  <si>
    <t>green common door</t>
  </si>
  <si>
    <t>HouseDoorReliefDR</t>
  </si>
  <si>
    <t>3xcS4XeYXbi6A4JJc</t>
  </si>
  <si>
    <t>green imperial door</t>
  </si>
  <si>
    <t>HouseDoorChineseER</t>
  </si>
  <si>
    <t>h59gk2epKc9ALPoF9</t>
  </si>
  <si>
    <t>green iron door</t>
  </si>
  <si>
    <t>HouseDoorIronER</t>
  </si>
  <si>
    <t>CH2gZGRicug5TB5nF</t>
  </si>
  <si>
    <t>green iron grill door</t>
  </si>
  <si>
    <t>HouseDoorIronGrillCR</t>
  </si>
  <si>
    <t>fNwKPm8gu5pnoNZ2H</t>
  </si>
  <si>
    <t>green metal-accent door</t>
  </si>
  <si>
    <t>HouseDoorIronpartsDR</t>
  </si>
  <si>
    <t>gveHmLcPh9uNLMFB8</t>
  </si>
  <si>
    <t>green rustic door</t>
  </si>
  <si>
    <t>HouseDoorSimplicityJR</t>
  </si>
  <si>
    <t>YyyhicaCZuYCAd4hm</t>
  </si>
  <si>
    <t>green vertical-panes door</t>
  </si>
  <si>
    <t>HouseDoorVerticalWindowCR</t>
  </si>
  <si>
    <t>DAwzGNJimCfi6XuPY</t>
  </si>
  <si>
    <t>green windowed door</t>
  </si>
  <si>
    <t>HouseDoorWindowDR</t>
  </si>
  <si>
    <t>CHTZZvpsuYP2ZvEtm</t>
  </si>
  <si>
    <t>green wooden door</t>
  </si>
  <si>
    <t>HouseDoorStandardDR</t>
  </si>
  <si>
    <t>qj2PXQwBkjoDPMSDc</t>
  </si>
  <si>
    <t>green-apple basic door</t>
  </si>
  <si>
    <t>HouseDoorCercleWindowJR</t>
  </si>
  <si>
    <t>mH3kwkiNAW9Tgg5XH</t>
  </si>
  <si>
    <t>green-apple common door</t>
  </si>
  <si>
    <t>HouseDoorReliefIR</t>
  </si>
  <si>
    <t>oe58QsaRvnF9dQ9Eg</t>
  </si>
  <si>
    <t>imperial door</t>
  </si>
  <si>
    <t>HouseDoorChineseAR</t>
  </si>
  <si>
    <t>BbeW2wNrRMq4PkQB5</t>
  </si>
  <si>
    <t>iron door</t>
  </si>
  <si>
    <t>HouseDoorIronAR</t>
  </si>
  <si>
    <t>yE4x5zcn95mcNNf2f</t>
  </si>
  <si>
    <t>iron grill door</t>
  </si>
  <si>
    <t>HouseDoorIronGrillAR</t>
  </si>
  <si>
    <t>Cgd6XZxLfYLbuRqoC</t>
  </si>
  <si>
    <t>lacquered zen door</t>
  </si>
  <si>
    <t>HouseDoorJapaneseFR</t>
  </si>
  <si>
    <t>soxZojTeCikxb9q53</t>
  </si>
  <si>
    <t>latticework door</t>
  </si>
  <si>
    <t>HouseDoorLatticeDR</t>
  </si>
  <si>
    <t>jexi2bbNCwn2j3JvC</t>
  </si>
  <si>
    <t>light-green rustic door</t>
  </si>
  <si>
    <t>HouseDoorSimplicityGR</t>
  </si>
  <si>
    <t>n5cEgH77z99n3rT8i</t>
  </si>
  <si>
    <t>maple iron grill door</t>
  </si>
  <si>
    <t>HouseDoorIronGrillBR</t>
  </si>
  <si>
    <t>FW8NZXxWLT4hY6Nj3</t>
  </si>
  <si>
    <t>maple rustic door</t>
  </si>
  <si>
    <t>HouseDoorSimplicityCR</t>
  </si>
  <si>
    <t>cuDwoeXKD2jdQEPvQ</t>
  </si>
  <si>
    <t>maple vertical-panes door</t>
  </si>
  <si>
    <t>HouseDoorVerticalWindowBR</t>
  </si>
  <si>
    <t>uKkrQ5yBYWQMmerB7</t>
  </si>
  <si>
    <t>maple windowed door</t>
  </si>
  <si>
    <t>HouseDoorWindowBR</t>
  </si>
  <si>
    <t>bTb3Quno8Hhs7ASK2</t>
  </si>
  <si>
    <t>maple wooden door</t>
  </si>
  <si>
    <t>HouseDoorStandardBR</t>
  </si>
  <si>
    <t>zvWtASTxgTYBunTDz</t>
  </si>
  <si>
    <t>metal-accent door</t>
  </si>
  <si>
    <t>HouseDoorIronpartsAR</t>
  </si>
  <si>
    <t>EivvfJTS98tFNbuno</t>
  </si>
  <si>
    <t>pale-blue basic door</t>
  </si>
  <si>
    <t>HouseDoorCercleWindowFR</t>
  </si>
  <si>
    <t>LnLiK3nvaaGqMSJbo</t>
  </si>
  <si>
    <t>pale-blue iron grill door</t>
  </si>
  <si>
    <t>HouseDoorIronGrillDR</t>
  </si>
  <si>
    <t>LGernbHCg8R4Kcs8f</t>
  </si>
  <si>
    <t>pale-purple rustic door</t>
  </si>
  <si>
    <t>HouseDoorSimplicityIR</t>
  </si>
  <si>
    <t>HEczAiQ4dHwB5zh5i</t>
  </si>
  <si>
    <t>pink basic door</t>
  </si>
  <si>
    <t>HouseDoorCercleWindowIR</t>
  </si>
  <si>
    <t>Xby3xZhQd3dMb4Coe</t>
  </si>
  <si>
    <t>pink fancy door</t>
  </si>
  <si>
    <t>HouseDoorCarvingDR</t>
  </si>
  <si>
    <t>2jbKjqmXXQddSvH26</t>
  </si>
  <si>
    <t>pink iron door</t>
  </si>
  <si>
    <t>HouseDoorIronFR</t>
  </si>
  <si>
    <t>BLseEGcXhw9dPreLx</t>
  </si>
  <si>
    <t>pink iron grill door</t>
  </si>
  <si>
    <t>HouseDoorIronGrillER</t>
  </si>
  <si>
    <t>sjAoF3vsRF5J8jLdq</t>
  </si>
  <si>
    <t>pink metal-accent door</t>
  </si>
  <si>
    <t>HouseDoorIronpartsER</t>
  </si>
  <si>
    <t>TB89rf3ccaKip4QRz</t>
  </si>
  <si>
    <t>pink rustic door</t>
  </si>
  <si>
    <t>HouseDoorSimplicityHR</t>
  </si>
  <si>
    <t>GANZwLknoRyyegbLM</t>
  </si>
  <si>
    <t>pink simple door</t>
  </si>
  <si>
    <t>HouseDoorSimpleER</t>
  </si>
  <si>
    <t>qvNBxg3CEWvEnoNpZ</t>
  </si>
  <si>
    <t>pink windowed door</t>
  </si>
  <si>
    <t>HouseDoorWindowIR</t>
  </si>
  <si>
    <t>svRR2C9PSLt5ef3Su</t>
  </si>
  <si>
    <t>pink wooden door</t>
  </si>
  <si>
    <t>HouseDoorStandardIR</t>
  </si>
  <si>
    <t>gPykmDtFtSdxotvrk</t>
  </si>
  <si>
    <t>purple common door</t>
  </si>
  <si>
    <t>HouseDoorReliefJR</t>
  </si>
  <si>
    <t>XBquzTWPzAnHcKYBj</t>
  </si>
  <si>
    <t>purple iron grill door</t>
  </si>
  <si>
    <t>HouseDoorIronGrillJR</t>
  </si>
  <si>
    <t>Q4GLiP3Kmurrk2WSB</t>
  </si>
  <si>
    <t>purple metal-accent door</t>
  </si>
  <si>
    <t>HouseDoorIronpartsGR</t>
  </si>
  <si>
    <t>B6NfDDoKJXSTX6nEZ</t>
  </si>
  <si>
    <t>purple simple door</t>
  </si>
  <si>
    <t>HouseDoorSimpleHR</t>
  </si>
  <si>
    <t>dmTdoj8NzL2jSKZHu</t>
  </si>
  <si>
    <t>purple vertical-panes door</t>
  </si>
  <si>
    <t>HouseDoorVerticalWindowIR</t>
  </si>
  <si>
    <t>JHMuJ2pSXBFsCGThM</t>
  </si>
  <si>
    <t>purple windowed door</t>
  </si>
  <si>
    <t>HouseDoorWindowJR</t>
  </si>
  <si>
    <t>kiK57D48BgFz2LdAh</t>
  </si>
  <si>
    <t>purple wooden door</t>
  </si>
  <si>
    <t>HouseDoorStandardJR</t>
  </si>
  <si>
    <t>oNx9giXYQZLfuCYq5</t>
  </si>
  <si>
    <t>red common door</t>
  </si>
  <si>
    <t>HouseDoorReliefBR</t>
  </si>
  <si>
    <t>WmuaHC559AALWH2Bb</t>
  </si>
  <si>
    <t>red fancy door</t>
  </si>
  <si>
    <t>HouseDoorCarvingCR</t>
  </si>
  <si>
    <t>us8rFY2TSFXCx72kH</t>
  </si>
  <si>
    <t>red imperial door</t>
  </si>
  <si>
    <t>HouseDoorChineseCR</t>
  </si>
  <si>
    <t>NtxTaTeTrzghsGS2W</t>
  </si>
  <si>
    <t>red iron door</t>
  </si>
  <si>
    <t>HouseDoorIronBR</t>
  </si>
  <si>
    <t>Bp9ysH2C4zeiScQXP</t>
  </si>
  <si>
    <t>red iron grill door</t>
  </si>
  <si>
    <t>HouseDoorIronGrillIR</t>
  </si>
  <si>
    <t>giywRE5qEmQZC6GAN</t>
  </si>
  <si>
    <t>red latticework door</t>
  </si>
  <si>
    <t>HouseDoorLatticeCR</t>
  </si>
  <si>
    <t>Nnbfndanco3rvQgWf</t>
  </si>
  <si>
    <t>red metal-accent door</t>
  </si>
  <si>
    <t>HouseDoorIronpartsBR</t>
  </si>
  <si>
    <t>XvgfNPwfYGffgE24X</t>
  </si>
  <si>
    <t>red rustic door</t>
  </si>
  <si>
    <t>HouseDoorSimplicityER</t>
  </si>
  <si>
    <t>RddBzpZ8QEcLWD4Gv</t>
  </si>
  <si>
    <t>red vertical-panes door</t>
  </si>
  <si>
    <t>HouseDoorVerticalWindowFR</t>
  </si>
  <si>
    <t>jtHKujXtSxTwgmgiY</t>
  </si>
  <si>
    <t>red windowed door</t>
  </si>
  <si>
    <t>HouseDoorWindowCR</t>
  </si>
  <si>
    <t>Z4oGMDMqpFBdfYXsZ</t>
  </si>
  <si>
    <t>red wooden door</t>
  </si>
  <si>
    <t>HouseDoorStandardCR</t>
  </si>
  <si>
    <t>h4LK4FrT733y64FZz</t>
  </si>
  <si>
    <t>red zen door</t>
  </si>
  <si>
    <t>HouseDoorJapaneseDR</t>
  </si>
  <si>
    <t>tdPuvQyRrRFiBEv7z</t>
  </si>
  <si>
    <t>red-green imperial door</t>
  </si>
  <si>
    <t>HouseDoorChineseFR</t>
  </si>
  <si>
    <t>2mrsS49vJNZdWDQeD</t>
  </si>
  <si>
    <t>rustic door</t>
  </si>
  <si>
    <t>HouseDoorSimplicityAR</t>
  </si>
  <si>
    <t>mbsrSkG43TP7tA6e5</t>
  </si>
  <si>
    <t>vertical-panes door</t>
  </si>
  <si>
    <t>HouseDoorVerticalWindowAR</t>
  </si>
  <si>
    <t>aqhHtKKvCQQpb834t</t>
  </si>
  <si>
    <t>walnut latticework door</t>
  </si>
  <si>
    <t>HouseDoorLatticeBR</t>
  </si>
  <si>
    <t>xtvqjdafPWY4DF4ww</t>
  </si>
  <si>
    <t>white basic door</t>
  </si>
  <si>
    <t>HouseDoorCercleWindowHR</t>
  </si>
  <si>
    <t>rrazQ4rMyTqvC3G3Y</t>
  </si>
  <si>
    <t>white common door</t>
  </si>
  <si>
    <t>HouseDoorReliefGR</t>
  </si>
  <si>
    <t>cFZFak2hPc3jBrpv8</t>
  </si>
  <si>
    <t>white fancy door</t>
  </si>
  <si>
    <t>HouseDoorCarvingAR</t>
  </si>
  <si>
    <t>r6k9ATzzAKaWMNJnQ</t>
  </si>
  <si>
    <t>white imperial door</t>
  </si>
  <si>
    <t>HouseDoorChineseGR</t>
  </si>
  <si>
    <t>bthYBfAjTxo7F5dNi</t>
  </si>
  <si>
    <t>white iron door</t>
  </si>
  <si>
    <t>HouseDoorIronHR</t>
  </si>
  <si>
    <t>Zi4ndrFTFsEqhQPw9</t>
  </si>
  <si>
    <t>white iron grill door</t>
  </si>
  <si>
    <t>HouseDoorIronGrillFR</t>
  </si>
  <si>
    <t>bz47mYutYXduChB3P</t>
  </si>
  <si>
    <t>white latticework door</t>
  </si>
  <si>
    <t>HouseDoorLatticeGR</t>
  </si>
  <si>
    <t>ndjhLSHZXG4TrmXNS</t>
  </si>
  <si>
    <t>white metal-accent door</t>
  </si>
  <si>
    <t>HouseDoorIronpartsHR</t>
  </si>
  <si>
    <t>yDBA2qT5sGQAzt7eB</t>
  </si>
  <si>
    <t>white rustic door</t>
  </si>
  <si>
    <t>HouseDoorSimplicityBR</t>
  </si>
  <si>
    <t>Mu7FQYgoRajRuL5BD</t>
  </si>
  <si>
    <t>white simple door</t>
  </si>
  <si>
    <t>HouseDoorSimpleAR</t>
  </si>
  <si>
    <t>q4CQF3zCDhorZ7fAc</t>
  </si>
  <si>
    <t>white vertical-panes door</t>
  </si>
  <si>
    <t>HouseDoorVerticalWindowGR</t>
  </si>
  <si>
    <t>CxFPdgKzKg2ifRx62</t>
  </si>
  <si>
    <t>white windowed door</t>
  </si>
  <si>
    <t>HouseDoorWindowHR</t>
  </si>
  <si>
    <t>ZovDjWHe8YSZZKinn</t>
  </si>
  <si>
    <t>white wooden door</t>
  </si>
  <si>
    <t>HouseDoorStandardHR</t>
  </si>
  <si>
    <t>h2ja68uKd7TxdEwQE</t>
  </si>
  <si>
    <t>white zen door</t>
  </si>
  <si>
    <t>HouseDoorJapaneseGR</t>
  </si>
  <si>
    <t>wY7gy8YD2Y8ojnDnm</t>
  </si>
  <si>
    <t>windowed door</t>
  </si>
  <si>
    <t>HouseDoorWindowAR</t>
  </si>
  <si>
    <t>28wnpfEyGZCvdDsmc</t>
  </si>
  <si>
    <t>wooden door</t>
  </si>
  <si>
    <t>HouseDoorStandardAR</t>
  </si>
  <si>
    <t>4ovKGY9ZoiujvqkS8</t>
  </si>
  <si>
    <t>yellow basic door</t>
  </si>
  <si>
    <t>HouseDoorCercleWindowCR</t>
  </si>
  <si>
    <t>yoMGH8LhL7mFWZiPD</t>
  </si>
  <si>
    <t>yellow common door</t>
  </si>
  <si>
    <t>HouseDoorReliefER</t>
  </si>
  <si>
    <t>5ZKFC4ePpoYDqqJSu</t>
  </si>
  <si>
    <t>yellow fancy door</t>
  </si>
  <si>
    <t>HouseDoorCarvingFR</t>
  </si>
  <si>
    <t>iNTxu4FaB6TC9pjni</t>
  </si>
  <si>
    <t>yellow imperial door</t>
  </si>
  <si>
    <t>HouseDoorChineseDR</t>
  </si>
  <si>
    <t>dBGXJ8LnHwDZciTRS</t>
  </si>
  <si>
    <t>yellow iron door</t>
  </si>
  <si>
    <t>HouseDoorIronDR</t>
  </si>
  <si>
    <t>wELe85t5gE9e5fZ7H</t>
  </si>
  <si>
    <t>yellow simple door</t>
  </si>
  <si>
    <t>HouseDoorSimpleFR</t>
  </si>
  <si>
    <t>t8gHx6QjK9tFMmMna</t>
  </si>
  <si>
    <t>yellow vertical-panes door</t>
  </si>
  <si>
    <t>HouseDoorVerticalWindowER</t>
  </si>
  <si>
    <t>Aszgp3pAbCC75LNHd</t>
  </si>
  <si>
    <t>yellow zen door</t>
  </si>
  <si>
    <t>HouseDoorJapaneseBR</t>
  </si>
  <si>
    <t>yHJcPMRBWKZofvC4H</t>
  </si>
  <si>
    <t>zen door</t>
  </si>
  <si>
    <t>HouseDoorJapaneseAR</t>
  </si>
  <si>
    <t>jGJNCRi6kcXXTD67g</t>
  </si>
  <si>
    <t>blue steel staircase</t>
  </si>
  <si>
    <t>Incline</t>
  </si>
  <si>
    <t>SlopeIronStairBlue</t>
  </si>
  <si>
    <t>wEC52Lc5cf8TcamMB</t>
  </si>
  <si>
    <t>blue-plank ramp</t>
  </si>
  <si>
    <t>SlopeWoodBlue</t>
  </si>
  <si>
    <t>gHnYrhHS9A7MrPdpr</t>
  </si>
  <si>
    <t>brick staircase</t>
  </si>
  <si>
    <t>SlopeBrickStair</t>
  </si>
  <si>
    <t>A8AfTzxqpvzfcMeC5</t>
  </si>
  <si>
    <t>log staircase</t>
  </si>
  <si>
    <t>SlopeWoodStair</t>
  </si>
  <si>
    <t>wk6oQREwMmRAmkTWJ</t>
  </si>
  <si>
    <t>natural ramp</t>
  </si>
  <si>
    <t>SlopeNatural</t>
  </si>
  <si>
    <t>m7jAPxsGCRgSWo6Ng</t>
  </si>
  <si>
    <t>red steel staircase</t>
  </si>
  <si>
    <t>SlopeIronStair</t>
  </si>
  <si>
    <t>2nygbmutbmBfuzEXp</t>
  </si>
  <si>
    <t>stone staircase</t>
  </si>
  <si>
    <t>SlopeStoneStair</t>
  </si>
  <si>
    <t>4zszj8KsBNe2XgeGq</t>
  </si>
  <si>
    <t>white-plank ramp</t>
  </si>
  <si>
    <t>SlopeWood</t>
  </si>
  <si>
    <t>aR8pTDNtanxDQt7MY</t>
  </si>
  <si>
    <t>black large mailbox</t>
  </si>
  <si>
    <t>Mailbox</t>
  </si>
  <si>
    <t>3rd House Upgrade (Left Room)</t>
  </si>
  <si>
    <t>FtrPostLargeBlack</t>
  </si>
  <si>
    <t>MfwnWmtJuJDAvc2Lz</t>
  </si>
  <si>
    <t>black ordinary mailbox</t>
  </si>
  <si>
    <t>FtrPostStandardBlack</t>
  </si>
  <si>
    <t>mrnKiTGF6ra4B8X2T</t>
  </si>
  <si>
    <t>black square mailbox</t>
  </si>
  <si>
    <t>FtrPostSquareBlack</t>
  </si>
  <si>
    <t>EePwSJwYCpQZacFqi</t>
  </si>
  <si>
    <t>blue large mailbox</t>
  </si>
  <si>
    <t>FtrPostLargeBlue</t>
  </si>
  <si>
    <t>PXyHoT3WdZxgZNngW</t>
  </si>
  <si>
    <t>blue ordinary mailbox</t>
  </si>
  <si>
    <t>FtrPostStandardBlue</t>
  </si>
  <si>
    <t>RzqDEHhw3HSGjpavY</t>
  </si>
  <si>
    <t>blue square mailbox</t>
  </si>
  <si>
    <t>FtrPostSquareBlue</t>
  </si>
  <si>
    <t>cP7bYmszxmrmW2ygL</t>
  </si>
  <si>
    <t>blue wooden mailbox</t>
  </si>
  <si>
    <t>FtrPostWoodBlue</t>
  </si>
  <si>
    <t>hc333N34upcNjSabw</t>
  </si>
  <si>
    <t>chic wooden mailbox</t>
  </si>
  <si>
    <t>FtrPostWoodDark</t>
  </si>
  <si>
    <t>f2YBipw25G8BAxwSt</t>
  </si>
  <si>
    <t>green large mailbox</t>
  </si>
  <si>
    <t>FtrPostLargeGreen</t>
  </si>
  <si>
    <t>MkQ6G3TQ7YqhQToAi</t>
  </si>
  <si>
    <t>green ordinary mailbox</t>
  </si>
  <si>
    <t>FtrPostStandardGreen</t>
  </si>
  <si>
    <t>ujFMEsLrnERfkwfP9</t>
  </si>
  <si>
    <t>green square mailbox</t>
  </si>
  <si>
    <t>FtrPostSquareGreen</t>
  </si>
  <si>
    <t>xuTEi6Do6tN46d3q5</t>
  </si>
  <si>
    <t>green wooden mailbox</t>
  </si>
  <si>
    <t>FtrPostWoodGreen</t>
  </si>
  <si>
    <t>6bxdrutijtpzKv39F</t>
  </si>
  <si>
    <t>large mailbox</t>
  </si>
  <si>
    <t>FtrPostLarge</t>
  </si>
  <si>
    <t>9mei7SoYtX9WhJqBx</t>
  </si>
  <si>
    <t>ordinary mailbox</t>
  </si>
  <si>
    <t>FtrPostStandard</t>
  </si>
  <si>
    <t>WiXx9pYfimxQTSAuF</t>
  </si>
  <si>
    <t>pink large mailbox</t>
  </si>
  <si>
    <t>FtrPostLargePink</t>
  </si>
  <si>
    <t>442cvvb6XZ2ykmMy9</t>
  </si>
  <si>
    <t>pink ordinary mailbox</t>
  </si>
  <si>
    <t>FtrPostStandardPink</t>
  </si>
  <si>
    <t>TimXNFMGAu2gEdSHg</t>
  </si>
  <si>
    <t>pink square mailbox</t>
  </si>
  <si>
    <t>FtrPostSquarePink</t>
  </si>
  <si>
    <t>wM9frkMp4Bw3j8siW</t>
  </si>
  <si>
    <t>pink wooden mailbox</t>
  </si>
  <si>
    <t>FtrPostWoodPink</t>
  </si>
  <si>
    <t>rFbXYtTBoJmXaHs8o</t>
  </si>
  <si>
    <t>red large mailbox</t>
  </si>
  <si>
    <t>FtrPostLargeRed</t>
  </si>
  <si>
    <t>dd7zAjPBuZzeepDg4</t>
  </si>
  <si>
    <t>red ordinary mailbox</t>
  </si>
  <si>
    <t>FtrPostStandardRed</t>
  </si>
  <si>
    <t>TBRuBdRZM6YmQPNHp</t>
  </si>
  <si>
    <t>red square mailbox</t>
  </si>
  <si>
    <t>FtrPostSquareRed</t>
  </si>
  <si>
    <t>hnC7jsEoSKbk5RsEy</t>
  </si>
  <si>
    <t>red wooden mailbox</t>
  </si>
  <si>
    <t>FtrPostWoodRed</t>
  </si>
  <si>
    <t>wuakRPNugQ72t832X</t>
  </si>
  <si>
    <t>rustic mailbox</t>
  </si>
  <si>
    <t>Tent</t>
  </si>
  <si>
    <t>FtrPostSimple</t>
  </si>
  <si>
    <t>vhd8waS64LR47ty8Q</t>
  </si>
  <si>
    <t>square mailbox</t>
  </si>
  <si>
    <t>FtrPostSquare</t>
  </si>
  <si>
    <t>BKJKu7xjhMajA2aFy</t>
  </si>
  <si>
    <t>white large mailbox</t>
  </si>
  <si>
    <t>FtrPostLargeWhite</t>
  </si>
  <si>
    <t>uEXJbNeCvpXGjCokH</t>
  </si>
  <si>
    <t>white ordinary mailbox</t>
  </si>
  <si>
    <t>FtrPostStandardWhite</t>
  </si>
  <si>
    <t>QYJ4Xh4GSSi4iYzMb</t>
  </si>
  <si>
    <t>white square mailbox</t>
  </si>
  <si>
    <t>FtrPostSquareWhite</t>
  </si>
  <si>
    <t>62DZnrMMYjrk5jbS5</t>
  </si>
  <si>
    <t>white wooden mailbox</t>
  </si>
  <si>
    <t>FtrPostWoodWhite</t>
  </si>
  <si>
    <t>hs8QMbn7caa6z85ha</t>
  </si>
  <si>
    <t>wooden mailbox</t>
  </si>
  <si>
    <t>FtrPostWood</t>
  </si>
  <si>
    <t>iqx2M7qtMQjSr73dq</t>
  </si>
  <si>
    <t>yellow large mailbox</t>
  </si>
  <si>
    <t>FtrPostLargeYellow</t>
  </si>
  <si>
    <t>Ed6P9B4Y7y6TA99YS</t>
  </si>
  <si>
    <t>yellow ordinary mailbox</t>
  </si>
  <si>
    <t>FtrPostStandardYellow</t>
  </si>
  <si>
    <t>egLw54yP3orauEyFd</t>
  </si>
  <si>
    <t>yellow square mailbox</t>
  </si>
  <si>
    <t>FtrPostSquareYellow</t>
  </si>
  <si>
    <t>Me97eMZ28yf3j8S8v</t>
  </si>
  <si>
    <t>yellow wooden mailbox</t>
  </si>
  <si>
    <t>FtrPostWoodYellow</t>
  </si>
  <si>
    <t>ZDcPaCBz24tNYiGe4</t>
  </si>
  <si>
    <t>aqua tile roof</t>
  </si>
  <si>
    <t>Roofing</t>
  </si>
  <si>
    <t>Initial House</t>
  </si>
  <si>
    <t>HouseRoofPA04StandardE</t>
  </si>
  <si>
    <t>Qnx2RexRkQSfFnLuB</t>
  </si>
  <si>
    <t>beige curved shingles</t>
  </si>
  <si>
    <t>HouseRoofPA04WesterntileF</t>
  </si>
  <si>
    <t>jX9sAaudmHztd6WoQ</t>
  </si>
  <si>
    <t>beige stone roof</t>
  </si>
  <si>
    <t>HouseRoofPA04StoneB</t>
  </si>
  <si>
    <t>rJ4yqFWLmk6ykB5Et</t>
  </si>
  <si>
    <t>black curved shingles</t>
  </si>
  <si>
    <t>HouseRoofPA04WesterntileH</t>
  </si>
  <si>
    <t>BdGehD5vw6WxG8efX</t>
  </si>
  <si>
    <t>black stone roof</t>
  </si>
  <si>
    <t>HouseRoofPA04StoneH</t>
  </si>
  <si>
    <t>hyshRxYSTue2YG2zE</t>
  </si>
  <si>
    <t>black thatch roof</t>
  </si>
  <si>
    <t>HouseRoofPA04ThatchedH</t>
  </si>
  <si>
    <t>53msS63AkP5L46Bq7</t>
  </si>
  <si>
    <t>black tile roof</t>
  </si>
  <si>
    <t>HouseRoofPA04StandardH</t>
  </si>
  <si>
    <t>aEXiJy3tnSJWNTBkv</t>
  </si>
  <si>
    <t>blue curved shingles</t>
  </si>
  <si>
    <t>HouseRoofPA04WesterntileE</t>
  </si>
  <si>
    <t>mprPiQG9puuaCguod</t>
  </si>
  <si>
    <t>blue stone roof</t>
  </si>
  <si>
    <t>HouseRoofPA04StoneE</t>
  </si>
  <si>
    <t>2q8sqokbgGi3mebNb</t>
  </si>
  <si>
    <t>blue tile roof</t>
  </si>
  <si>
    <t>HouseRoofPA04StandardF</t>
  </si>
  <si>
    <t>B7gS5WW3ksnrfNeXK</t>
  </si>
  <si>
    <t>brown curved shingles</t>
  </si>
  <si>
    <t>HouseRoofPA04WesterntileG</t>
  </si>
  <si>
    <t>zKQZJpWoGzgw7orRW</t>
  </si>
  <si>
    <t>brown stone roof</t>
  </si>
  <si>
    <t>HouseRoofPA04StoneG</t>
  </si>
  <si>
    <t>mapwfPNGnhg62uQkt</t>
  </si>
  <si>
    <t>brown thatch roof</t>
  </si>
  <si>
    <t>HouseRoofPA04ThatchedB</t>
  </si>
  <si>
    <t>N9gATxvMvWX5HLEhS</t>
  </si>
  <si>
    <t>deep-green thatch roof</t>
  </si>
  <si>
    <t>HouseRoofPA04ThatchedG</t>
  </si>
  <si>
    <t>vc6xgYJWGgA9cTkB7</t>
  </si>
  <si>
    <t>fresh-grass thatch roof</t>
  </si>
  <si>
    <t>HouseRoofPA04ThatchedD</t>
  </si>
  <si>
    <t>Z5NELbfAsKrPcwy5L</t>
  </si>
  <si>
    <t>golden-brown thatch roof</t>
  </si>
  <si>
    <t>HouseRoofPA04ThatchedA</t>
  </si>
  <si>
    <t>roxKGs7uRQw2pw8to</t>
  </si>
  <si>
    <t>gray stone roof</t>
  </si>
  <si>
    <t>HouseRoofPA04StoneA</t>
  </si>
  <si>
    <t>ab33Skrb5b7oeha7y</t>
  </si>
  <si>
    <t>gray thatch roof</t>
  </si>
  <si>
    <t>HouseRoofPA04ThatchedE</t>
  </si>
  <si>
    <t>PpodDcgiEgAJiDiSS</t>
  </si>
  <si>
    <t>green curved shingles</t>
  </si>
  <si>
    <t>HouseRoofPA04WesterntileD</t>
  </si>
  <si>
    <t>zH9xBNwrWkv4JfBH3</t>
  </si>
  <si>
    <t>green stone roof</t>
  </si>
  <si>
    <t>HouseRoofPA04StoneF</t>
  </si>
  <si>
    <t>T85hEMqZDuz32hnS2</t>
  </si>
  <si>
    <t>green tile roof</t>
  </si>
  <si>
    <t>HouseRoofPA04StandardD</t>
  </si>
  <si>
    <t>pEWWGqpXPdLucubvS</t>
  </si>
  <si>
    <t>orange curved shingles</t>
  </si>
  <si>
    <t>HouseRoofPA04WesterntileA</t>
  </si>
  <si>
    <t>yfLcN39wQrmNt8WHH</t>
  </si>
  <si>
    <t>orange stone roof</t>
  </si>
  <si>
    <t>HouseRoofPA04StoneC</t>
  </si>
  <si>
    <t>ifhZHe9jHujeiSgAu</t>
  </si>
  <si>
    <t>orange thatch roof</t>
  </si>
  <si>
    <t>HouseRoofPA04ThatchedC</t>
  </si>
  <si>
    <t>KehTqxnW4g25qgMzj</t>
  </si>
  <si>
    <t>pink curved shingles</t>
  </si>
  <si>
    <t>HouseRoofPA04WesterntileB</t>
  </si>
  <si>
    <t>Pcg6fSeBJ5C92kLPs</t>
  </si>
  <si>
    <t>pink tile roof</t>
  </si>
  <si>
    <t>HouseRoofPA04StandardB</t>
  </si>
  <si>
    <t>ve7xChDBdMDgb6nTS</t>
  </si>
  <si>
    <t>purple tile roof</t>
  </si>
  <si>
    <t>HouseRoofPA04StandardG</t>
  </si>
  <si>
    <t>3dBXpZsj6tD2dBzwj</t>
  </si>
  <si>
    <t>red stone roof</t>
  </si>
  <si>
    <t>HouseRoofPA04StoneD</t>
  </si>
  <si>
    <t>zPrrQagfzwkhtnAZT</t>
  </si>
  <si>
    <t>red tile roof</t>
  </si>
  <si>
    <t>HouseRoofPA04StandardA</t>
  </si>
  <si>
    <t>uifwByFWdDXnTJ4vp</t>
  </si>
  <si>
    <t>white thatch roof</t>
  </si>
  <si>
    <t>HouseRoofPA04ThatchedF</t>
  </si>
  <si>
    <t>CGCfToQFCeeeMkRWc</t>
  </si>
  <si>
    <t>yellow curved shingles</t>
  </si>
  <si>
    <t>HouseRoofPA04WesterntileC</t>
  </si>
  <si>
    <t>n5Gc39GsgiLg4ofb2</t>
  </si>
  <si>
    <t>yellow tile roof</t>
  </si>
  <si>
    <t>HouseRoofPA04StandardC</t>
  </si>
  <si>
    <t>2aQvQYwCsSQyRGyvF</t>
  </si>
  <si>
    <t>beige stucco exterior</t>
  </si>
  <si>
    <t>Siding</t>
  </si>
  <si>
    <t>5th House Upgrade (2nd Floor)</t>
  </si>
  <si>
    <t>HouseWallPA04StuccoB</t>
  </si>
  <si>
    <t>qbKmPn2exhSsqLCw5</t>
  </si>
  <si>
    <t>black chalet exterior</t>
  </si>
  <si>
    <t>HouseWallPA04WoodframeH</t>
  </si>
  <si>
    <t>kYAfpnwSRtZfZs4SG</t>
  </si>
  <si>
    <t>black common exterior</t>
  </si>
  <si>
    <t>HouseWallPA04StandardH</t>
  </si>
  <si>
    <t>di7Pmwx9aDN4v4Xfc</t>
  </si>
  <si>
    <t>black stucco exterior</t>
  </si>
  <si>
    <t>HouseWallPA04StuccoH</t>
  </si>
  <si>
    <t>gJeYNSQ4cBQuMiJXS</t>
  </si>
  <si>
    <t>blue cobblestones</t>
  </si>
  <si>
    <t>HouseWallPA04StoneF</t>
  </si>
  <si>
    <t>eTg7RcPdjkGPBeWL4</t>
  </si>
  <si>
    <t>blue stucco exterior</t>
  </si>
  <si>
    <t>HouseWallPA04StuccoE</t>
  </si>
  <si>
    <t>g6d8pc3feddvfd3wm</t>
  </si>
  <si>
    <t>blue-trim common exterior</t>
  </si>
  <si>
    <t>HouseWallPA04StandardC</t>
  </si>
  <si>
    <t>9gtBjJE4tYb6wQczz</t>
  </si>
  <si>
    <t>brown chalet exterior</t>
  </si>
  <si>
    <t>HouseWallPA04WoodframeB</t>
  </si>
  <si>
    <t>xAmRhhZacLmi3ySCm</t>
  </si>
  <si>
    <t>brown cobblestones</t>
  </si>
  <si>
    <t>HouseWallPA04StoneC</t>
  </si>
  <si>
    <t>NL3LEQdCu2TtcE9eW</t>
  </si>
  <si>
    <t>chalet exterior</t>
  </si>
  <si>
    <t>HouseWallPA04WoodframeA</t>
  </si>
  <si>
    <t>RBTZCSQfgD2vQH3Ze</t>
  </si>
  <si>
    <t>chic cobblestones</t>
  </si>
  <si>
    <t>HouseWallPA04StoneB</t>
  </si>
  <si>
    <t>Lms2QszBWsfaCCxGf</t>
  </si>
  <si>
    <t>cobblestones</t>
  </si>
  <si>
    <t>HouseWallPA04StoneA</t>
  </si>
  <si>
    <t>ZH4zSM5t8CkRN6WL7</t>
  </si>
  <si>
    <t>common exterior</t>
  </si>
  <si>
    <t>HouseWallPA04StandardA</t>
  </si>
  <si>
    <t>tvSkijt9ictdZ5haB</t>
  </si>
  <si>
    <t>cream chalet exterior</t>
  </si>
  <si>
    <t>HouseWallPA04WoodframeG</t>
  </si>
  <si>
    <t>KAwpDuD4BQAodaghb</t>
  </si>
  <si>
    <t>gray cobblestones</t>
  </si>
  <si>
    <t>HouseWallPA04StoneH</t>
  </si>
  <si>
    <t>8GYy5WLx9jCpap6uY</t>
  </si>
  <si>
    <t>gray stucco exterior</t>
  </si>
  <si>
    <t>HouseWallPA04StuccoC</t>
  </si>
  <si>
    <t>niRaBvHzn59TEuTtu</t>
  </si>
  <si>
    <t>gray-trim common exterior</t>
  </si>
  <si>
    <t>HouseWallPA04StandardD</t>
  </si>
  <si>
    <t>JfXXtqNSk5D2jYMYf</t>
  </si>
  <si>
    <t>green cobblestones</t>
  </si>
  <si>
    <t>HouseWallPA04StoneG</t>
  </si>
  <si>
    <t>Jiy9DpvuhLX6skBrR</t>
  </si>
  <si>
    <t>light-blue chalet exterior</t>
  </si>
  <si>
    <t>HouseWallPA04WoodframeD</t>
  </si>
  <si>
    <t>9SCJMuao7JJBS3iry</t>
  </si>
  <si>
    <t>orange chalet exterior</t>
  </si>
  <si>
    <t>HouseWallPA04WoodframeF</t>
  </si>
  <si>
    <t>ug4QTydifE3YXJqHR</t>
  </si>
  <si>
    <t>orange cobblestones</t>
  </si>
  <si>
    <t>HouseWallPA04StoneE</t>
  </si>
  <si>
    <t>Xs4kXRbnMnnkzzdGm</t>
  </si>
  <si>
    <t>pink common exterior</t>
  </si>
  <si>
    <t>HouseWallPA04StandardF</t>
  </si>
  <si>
    <t>ceKL4XwfZzkGoYpg9</t>
  </si>
  <si>
    <t>pink stucco exterior</t>
  </si>
  <si>
    <t>HouseWallPA04StuccoG</t>
  </si>
  <si>
    <t>xmPeJk2bKkAWYtF64</t>
  </si>
  <si>
    <t>red chalet exterior</t>
  </si>
  <si>
    <t>HouseWallPA04WoodframeC</t>
  </si>
  <si>
    <t>cA9eF8iCxf8nJhZMy</t>
  </si>
  <si>
    <t>red cobblestones</t>
  </si>
  <si>
    <t>HouseWallPA04StoneD</t>
  </si>
  <si>
    <t>xXRQfdAGyLJCXSbY6</t>
  </si>
  <si>
    <t>red common exterior</t>
  </si>
  <si>
    <t>HouseWallPA04StandardG</t>
  </si>
  <si>
    <t>cwEx7XyAwefNQJ8Rr</t>
  </si>
  <si>
    <t>red stucco exterior</t>
  </si>
  <si>
    <t>HouseWallPA04StuccoD</t>
  </si>
  <si>
    <t>c27kqMPWnha8RjEki</t>
  </si>
  <si>
    <t>red-trim common exterior</t>
  </si>
  <si>
    <t>HouseWallPA04StandardB</t>
  </si>
  <si>
    <t>ckT8w7sPNqY2aRMcH</t>
  </si>
  <si>
    <t>white stucco exterior</t>
  </si>
  <si>
    <t>HouseWallPA04StuccoA</t>
  </si>
  <si>
    <t>QkWc3tQAiWrNhewAw</t>
  </si>
  <si>
    <t>yellow chalet exterior</t>
  </si>
  <si>
    <t>HouseWallPA04WoodframeE</t>
  </si>
  <si>
    <t>t7eP9mfhqemhFXnBh</t>
  </si>
  <si>
    <t>yellow common exterior</t>
  </si>
  <si>
    <t>HouseWallPA04StandardE</t>
  </si>
  <si>
    <t>BGfRq5YPPAt93qsms</t>
  </si>
  <si>
    <t>yellow stucco exterior</t>
  </si>
  <si>
    <t>HouseWallPA04StuccoF</t>
  </si>
  <si>
    <t>78XQwM8DMwK8YsJig</t>
  </si>
  <si>
    <t>HouseWallNBStoneDCropped</t>
  </si>
  <si>
    <t>2.0.0</t>
  </si>
  <si>
    <t>Aa7FWnHaZ6mpCdipJ</t>
  </si>
  <si>
    <t>HouseWallNAMetalACropped</t>
  </si>
  <si>
    <t>j3zWLuerp3mcWhr4a</t>
  </si>
  <si>
    <t>HouseWallPB04WoodsidngFCropped</t>
  </si>
  <si>
    <t>rLyeE59wcGNj63kxc</t>
  </si>
  <si>
    <t>HouseWallPD04WoodFCropped</t>
  </si>
  <si>
    <t>HCgSntTapsbjqvP2w</t>
  </si>
  <si>
    <t>HouseWallNABrickFCropped</t>
  </si>
  <si>
    <t>vQeA4vyuXmx4yyhpw</t>
  </si>
  <si>
    <t>HouseWallPB04WoodsidngDCropped</t>
  </si>
  <si>
    <t>yCa5Tur8a2669hopn</t>
  </si>
  <si>
    <t>HouseWallNDWoodDCropped</t>
  </si>
  <si>
    <t>jXCPAqfP4CM8Pazmj</t>
  </si>
  <si>
    <t>HouseWallNAMetalFCropped</t>
  </si>
  <si>
    <t>5gsDfPeZdQ6HaXLEJ</t>
  </si>
  <si>
    <t>HouseWallNBStoneFCropped</t>
  </si>
  <si>
    <t>n2R7SMBY4CyMMx9mn</t>
  </si>
  <si>
    <t>HouseWallNAMetalHCropped</t>
  </si>
  <si>
    <t>8ezwCcMzih4cP6S34</t>
  </si>
  <si>
    <t>HouseWallNAMetalGCropped</t>
  </si>
  <si>
    <t>ngqgTxENDENDu2v7y</t>
  </si>
  <si>
    <t>HouseWallPB04LogECropped</t>
  </si>
  <si>
    <t>QotP3o6f54HD8fujT</t>
  </si>
  <si>
    <t>HouseWallNAWoodsidingICropped</t>
  </si>
  <si>
    <t>moRCgCDGDDFEeBrfR</t>
  </si>
  <si>
    <t>HouseWallNAWoodsidingGCropped</t>
  </si>
  <si>
    <t>xuGe4uvN7v6tkWH3P</t>
  </si>
  <si>
    <t>HouseWallNBStuccoFCropped</t>
  </si>
  <si>
    <t>crt2gKoFQwerNHfuD</t>
  </si>
  <si>
    <t>HouseWallNBLogGCropped</t>
  </si>
  <si>
    <t>kvvCDgujneJJ7xeY4</t>
  </si>
  <si>
    <t>HouseWallNCOrientalDCropped</t>
  </si>
  <si>
    <t>kNDBEjxazTjoMnkaj</t>
  </si>
  <si>
    <t>HouseWallNDWoodECropped</t>
  </si>
  <si>
    <t>2wGaRW2eSYHCGjQo5</t>
  </si>
  <si>
    <t>HouseWallNAStuccoACropped</t>
  </si>
  <si>
    <t>Ld8FWPkGFByYvHwBa</t>
  </si>
  <si>
    <t>HouseWallPB04BrickECropped</t>
  </si>
  <si>
    <t>xr7hcs8eiGaeYCG7E</t>
  </si>
  <si>
    <t>HouseWallPC04StoneDCropped</t>
  </si>
  <si>
    <t>XuYf9HFidxss8w4oy</t>
  </si>
  <si>
    <t>HouseWallNBStuccoECropped</t>
  </si>
  <si>
    <t>vao77AKRbiSCKLLPH</t>
  </si>
  <si>
    <t>HouseWallNDStuccoHCropped</t>
  </si>
  <si>
    <t>azyK8onQ9GwkRA6ex</t>
  </si>
  <si>
    <t>HouseWallPB04LogGCropped</t>
  </si>
  <si>
    <t>9Smq3cNo7NBxDemnp</t>
  </si>
  <si>
    <t>HouseWallPC04JapaneseFCropped</t>
  </si>
  <si>
    <t>aQEwQzPQfqGZkcZ9n</t>
  </si>
  <si>
    <t>HouseWallNCWoodDCropped</t>
  </si>
  <si>
    <t>T95FhcWw9umLm3Jnp</t>
  </si>
  <si>
    <t>HouseWallNBStoneCCropped</t>
  </si>
  <si>
    <t>YrGKk3uFZ5GA4Mx5L</t>
  </si>
  <si>
    <t>HouseWallPB04WoodsidngECropped</t>
  </si>
  <si>
    <t>ZLFPNXCdxM2mCexTQ</t>
  </si>
  <si>
    <t>HouseWallNDSoilECropped</t>
  </si>
  <si>
    <t>baDmBTzvFSMedHSsZ</t>
  </si>
  <si>
    <t>HouseWallNCJapaneseECropped</t>
  </si>
  <si>
    <t>v5hSQEnvqgvnMxNf6</t>
  </si>
  <si>
    <t>HouseWallPC04OrientalGCropped</t>
  </si>
  <si>
    <t>Bd9kJXQKcMvGGHg3t</t>
  </si>
  <si>
    <t>HouseWallPD04SoilFCropped</t>
  </si>
  <si>
    <t>344Xu4durvD6gLYQH</t>
  </si>
  <si>
    <t>HouseWallNBStuccoDCropped</t>
  </si>
  <si>
    <t>Aim6T9TrmipdQQBas</t>
  </si>
  <si>
    <t>HouseWallNCJapaneseBCropped</t>
  </si>
  <si>
    <t>HyzzRrfudwfFnxiHT</t>
  </si>
  <si>
    <t>HouseWallPB04LogACropped</t>
  </si>
  <si>
    <t>sdeaNfBhNoDMX69pj</t>
  </si>
  <si>
    <t>HouseWallPC04OrientalDCropped</t>
  </si>
  <si>
    <t>b4CM3MSzrJDQSDyDs</t>
  </si>
  <si>
    <t>HouseWallPC04OrientalFCropped</t>
  </si>
  <si>
    <t>PABW6hziCXkqQKWqu</t>
  </si>
  <si>
    <t>HouseWallNBLogHCropped</t>
  </si>
  <si>
    <t>HBduEun9nEfa43fdJ</t>
  </si>
  <si>
    <t>HouseWallNBStuccoHCropped</t>
  </si>
  <si>
    <t>NWbw4muaEMp7egxST</t>
  </si>
  <si>
    <t>HouseWallPB04WoodsidngACropped</t>
  </si>
  <si>
    <t>KNQHAFN4mQ3EGJRou</t>
  </si>
  <si>
    <t>HouseWallNBLogFCropped</t>
  </si>
  <si>
    <t>agcGhdCB4SMtDAhW5</t>
  </si>
  <si>
    <t>HouseWallNAStuccoCCropped</t>
  </si>
  <si>
    <t>KDAhNBGwQLcCjXC3r</t>
  </si>
  <si>
    <t>HouseWallPD04WoodACropped</t>
  </si>
  <si>
    <t>tdoxZcRhxYhFMtMD2</t>
  </si>
  <si>
    <t>HouseWallNAWoodsidingCCropped</t>
  </si>
  <si>
    <t>958t3sG7S6bGsv636</t>
  </si>
  <si>
    <t>HouseWallNAMetalCCropped</t>
  </si>
  <si>
    <t>cvFqhzYySPfNpGaQ9</t>
  </si>
  <si>
    <t>HouseWallNCOrientalECropped</t>
  </si>
  <si>
    <t>n2ZJ7tZJhapDMW8e7</t>
  </si>
  <si>
    <t>HouseWallPB04BrickBCropped</t>
  </si>
  <si>
    <t>8bEGpsoBoFsZr3i4p</t>
  </si>
  <si>
    <t>HouseWallNDWoodBCropped</t>
  </si>
  <si>
    <t>xQ5Q5RKZ5DMufgfjm</t>
  </si>
  <si>
    <t>HouseWallNDSoilCCropped</t>
  </si>
  <si>
    <t>Nfhad3MKWWEYfgYbd</t>
  </si>
  <si>
    <t>HouseWallNAStuccoFCropped</t>
  </si>
  <si>
    <t>vChjafXsrdRBkTxbk</t>
  </si>
  <si>
    <t>HouseWallNDSoilGCropped</t>
  </si>
  <si>
    <t>SrRuBietDPv5QarSz</t>
  </si>
  <si>
    <t>HouseWallPC04JapaneseECropped</t>
  </si>
  <si>
    <t>kap6r2JcTCR6pk2xB</t>
  </si>
  <si>
    <t>HouseWallNDSoilDCropped</t>
  </si>
  <si>
    <t>xDw86YCeCnBuPBX6v</t>
  </si>
  <si>
    <t>HouseWallNABrickECropped</t>
  </si>
  <si>
    <t>s9LDqHL4MCxcH454B</t>
  </si>
  <si>
    <t>HouseWallPD04StuccoFCropped</t>
  </si>
  <si>
    <t>n7xsWtKc9caDeRhqH</t>
  </si>
  <si>
    <t>HouseWallNCJapaneseGCropped</t>
  </si>
  <si>
    <t>GraQmcPMnRydx7DJ4</t>
  </si>
  <si>
    <t>HouseWallNAStuccoDCropped</t>
  </si>
  <si>
    <t>BuyDh6eoYjsKAv9QQ</t>
  </si>
  <si>
    <t>HouseWallNABrickDCropped</t>
  </si>
  <si>
    <t>GNWYodDYkeFKcvg2m</t>
  </si>
  <si>
    <t>HouseWallPC04JapaneseBCropped</t>
  </si>
  <si>
    <t>5qr2mkABSq3nv4NBD</t>
  </si>
  <si>
    <t>HouseWallNABrickCCropped</t>
  </si>
  <si>
    <t>3xiDTaNBb5Doq53yy</t>
  </si>
  <si>
    <t>HouseWallNAWoodsidingFCropped</t>
  </si>
  <si>
    <t>JBns8QjhTJpRe56W4</t>
  </si>
  <si>
    <t>HouseWallPC04StoneGCropped</t>
  </si>
  <si>
    <t>QEoZTPE83uQqaoNGv</t>
  </si>
  <si>
    <t>HouseWallPD04SoilGCropped</t>
  </si>
  <si>
    <t>mvFPXSD8sac4E6QNh</t>
  </si>
  <si>
    <t>HouseWallPC04JapaneseGCropped</t>
  </si>
  <si>
    <t>PKFr3hM9cKs3n86s7</t>
  </si>
  <si>
    <t>HouseWallPB04WoodsidngGCropped</t>
  </si>
  <si>
    <t>43fZsai5kuZCeRyf2</t>
  </si>
  <si>
    <t>HouseWallPB04LogHCropped</t>
  </si>
  <si>
    <t>piKD5D7LQPLkMHiTN</t>
  </si>
  <si>
    <t>HouseWallNCOrientalCCropped</t>
  </si>
  <si>
    <t>E9ReAMTNmxtSr8SpE</t>
  </si>
  <si>
    <t>HouseWallPC04OrientalACropped</t>
  </si>
  <si>
    <t>d2QmygGP4CqmJ3aRp</t>
  </si>
  <si>
    <t>HouseWallNAWoodsidingHCropped</t>
  </si>
  <si>
    <t>P8GtnqAu2gsrcbcK2</t>
  </si>
  <si>
    <t>HouseWallPA02StandardACropped</t>
  </si>
  <si>
    <t>DH8rXHLs2pDdLijtp</t>
  </si>
  <si>
    <t>HouseWallPD04WoodGCropped</t>
  </si>
  <si>
    <t>ZtTX4WXtduwizR5a4</t>
  </si>
  <si>
    <t>HouseWallNDWoodFCropped</t>
  </si>
  <si>
    <t>Mso24dF3RAyQSzihs</t>
  </si>
  <si>
    <t>HouseWallPD04SoilECropped</t>
  </si>
  <si>
    <t>eibQLwBJTJQSLN7fY</t>
  </si>
  <si>
    <t>HouseWallPB04BrickACropped</t>
  </si>
  <si>
    <t>kGXCqHaQbSJ4H8vkx</t>
  </si>
  <si>
    <t>HouseWallNABrickACropped</t>
  </si>
  <si>
    <t>osbinqGeRWD6aT5zg</t>
  </si>
  <si>
    <t>HouseWallNBStoneECropped</t>
  </si>
  <si>
    <t>HFpwxjZokzm92XR5t</t>
  </si>
  <si>
    <t>HouseWallPC04OrientalBCropped</t>
  </si>
  <si>
    <t>D8fabk22gSJzacdHh</t>
  </si>
  <si>
    <t>HouseWallNDSoilACropped</t>
  </si>
  <si>
    <t>sGghant9wMantXqw7</t>
  </si>
  <si>
    <t>HouseWallNDSoilBCropped</t>
  </si>
  <si>
    <t>SHXXSozrkbX579ofe</t>
  </si>
  <si>
    <t>HouseWallNABrickBCropped</t>
  </si>
  <si>
    <t>Wu5L8rZytQ8Msw5R2</t>
  </si>
  <si>
    <t>HouseWallNCWoodECropped</t>
  </si>
  <si>
    <t>nL6sJ5fRNcg7P8npw</t>
  </si>
  <si>
    <t>HouseWallNCOrientalBCropped</t>
  </si>
  <si>
    <t>69koFkRDMabasrrEe</t>
  </si>
  <si>
    <t>HouseWallPA03StandardACropped</t>
  </si>
  <si>
    <t>xQsbC7idyLeaaLDfC</t>
  </si>
  <si>
    <t>HouseWallNBStuccoGCropped</t>
  </si>
  <si>
    <t>KJFFvxnH6cxfPr74G</t>
  </si>
  <si>
    <t>HouseWallNCJapaneseFCropped</t>
  </si>
  <si>
    <t>jJCMZiZSutXLCjEAc</t>
  </si>
  <si>
    <t>HouseWallPB04LogCCropped</t>
  </si>
  <si>
    <t>e75K3EMygFAArxDDX</t>
  </si>
  <si>
    <t>HouseWallPD04StuccoHCropped</t>
  </si>
  <si>
    <t>KakS3oHuNipYfpujt</t>
  </si>
  <si>
    <t>HouseWallNBLogECropped</t>
  </si>
  <si>
    <t>qWFo5ESr4YiSRwjLk</t>
  </si>
  <si>
    <t>HouseWallNDWoodGCropped</t>
  </si>
  <si>
    <t>YumxsZgapdBAaDQi6</t>
  </si>
  <si>
    <t>HouseWallNDSoilHCropped</t>
  </si>
  <si>
    <t>cMuyGzRWprwsFruor</t>
  </si>
  <si>
    <t>HouseWallNBLogBCropped</t>
  </si>
  <si>
    <t>nMQa7rPp2Ft866nMa</t>
  </si>
  <si>
    <t>HouseWallPC04StoneHCropped</t>
  </si>
  <si>
    <t>hZdJZvySwnwFFPgJk</t>
  </si>
  <si>
    <t>HouseWallNBStoneGCropped</t>
  </si>
  <si>
    <t>E6fbKkKbHAAy5LePJ</t>
  </si>
  <si>
    <t>HouseWallPB04BrickDCropped</t>
  </si>
  <si>
    <t>pmoDuJDLoxqDLmDrM</t>
  </si>
  <si>
    <t>HouseWallNAWoodsidingBCropped</t>
  </si>
  <si>
    <t>z2w7oAQd7wfWfzfzN</t>
  </si>
  <si>
    <t>HouseWallNDWoodHCropped</t>
  </si>
  <si>
    <t>RaWKak29F7NfxGA3A</t>
  </si>
  <si>
    <t>HouseWallPB04LogFCropped</t>
  </si>
  <si>
    <t>hzkYgksv2Thc29DPH</t>
  </si>
  <si>
    <t>HouseWallPB04BrickCCropped</t>
  </si>
  <si>
    <t>pdA7Jb66DBuj4FCTE</t>
  </si>
  <si>
    <t>HouseWallPB04BrickHCropped</t>
  </si>
  <si>
    <t>DWfEiB2GJ9y6JR8s2</t>
  </si>
  <si>
    <t>HouseWallNBStuccoCCropped</t>
  </si>
  <si>
    <t>r2DWjrbR34FwRRNZL</t>
  </si>
  <si>
    <t>HouseWallNDStuccoGCropped</t>
  </si>
  <si>
    <t>gyxHNDN2Gr3QoQCbG</t>
  </si>
  <si>
    <t>HouseWallPD04StuccoCCropped</t>
  </si>
  <si>
    <t>dgeqhkzf9RFR3MHqP</t>
  </si>
  <si>
    <t>HouseWallPD04WoodECropped</t>
  </si>
  <si>
    <t>Ytum7hzNR2CoPJuxs</t>
  </si>
  <si>
    <t>HouseWallPD04SoilCCropped</t>
  </si>
  <si>
    <t>iZkEyFJnxZhPFKuQ2</t>
  </si>
  <si>
    <t>HouseWallPC04JapaneseDCropped</t>
  </si>
  <si>
    <t>D4HRimNjSCs3MacMS</t>
  </si>
  <si>
    <t>HouseWallPD04SoilDCropped</t>
  </si>
  <si>
    <t>pxrCfEzS4S8yoqmPe</t>
  </si>
  <si>
    <t>HouseWallNDStuccoECropped</t>
  </si>
  <si>
    <t>QHsrt84KFH5RP4W2J</t>
  </si>
  <si>
    <t>HouseWallNAStuccoECropped</t>
  </si>
  <si>
    <t>28mC6z7b8pZfPeTvs</t>
  </si>
  <si>
    <t>HouseWallPD04WoodCCropped</t>
  </si>
  <si>
    <t>X5J7BiDDeGX8e4ovC</t>
  </si>
  <si>
    <t>HouseWallPC04StoneECropped</t>
  </si>
  <si>
    <t>nYogCLCgq65Mh76me</t>
  </si>
  <si>
    <t>HouseWallPB04BrickGCropped</t>
  </si>
  <si>
    <t>EPQBZs37HWgd2W2Lf</t>
  </si>
  <si>
    <t>HouseWallNAMetalDCropped</t>
  </si>
  <si>
    <t>W9RLxtwXnRCjeXwYC</t>
  </si>
  <si>
    <t>HouseWallNCWoodBCropped</t>
  </si>
  <si>
    <t>rioZpHGa2GY5sDugy</t>
  </si>
  <si>
    <t>HouseWallNBStuccoACropped</t>
  </si>
  <si>
    <t>ENGNAgCSrnAz8ecq6</t>
  </si>
  <si>
    <t>HouseWallNDWoodCCropped</t>
  </si>
  <si>
    <t>ijSD8ucXhRsvpDkhm</t>
  </si>
  <si>
    <t>HouseWallNCJapaneseACropped</t>
  </si>
  <si>
    <t>HzZZRy4wfMv4EdbYK</t>
  </si>
  <si>
    <t>HouseWallPD04WoodHCropped</t>
  </si>
  <si>
    <t>fjh8WedLELC3jPeap</t>
  </si>
  <si>
    <t>HouseWallPB04WoodsidngHCropped</t>
  </si>
  <si>
    <t>5rpWDknseFb9uZWbS</t>
  </si>
  <si>
    <t>HouseWallPD04StuccoACropped</t>
  </si>
  <si>
    <t>cfWMYhEY5RaRDLcuN</t>
  </si>
  <si>
    <t>HouseWallNCJapaneseHCropped</t>
  </si>
  <si>
    <t>wDY4RfZ7j2rtyDf5r</t>
  </si>
  <si>
    <t>HouseWallPD04StuccoGCropped</t>
  </si>
  <si>
    <t>cdqd3rEsWqfHXdYjH</t>
  </si>
  <si>
    <t>HouseWallNBStuccoBCropped</t>
  </si>
  <si>
    <t>2QegXP8oQWqKN4kSn</t>
  </si>
  <si>
    <t>HouseWallNCOrientalACropped</t>
  </si>
  <si>
    <t>HvmS5DH5BfMNyPjPP</t>
  </si>
  <si>
    <t>HouseWallPC04OrientalCCropped</t>
  </si>
  <si>
    <t>Fi2WahXNxBjJwadcy</t>
  </si>
  <si>
    <t>HouseWallNDStuccoBCropped</t>
  </si>
  <si>
    <t>XXRmNQ6rGhkh5AMAa</t>
  </si>
  <si>
    <t>HouseWallNCWoodHCropped</t>
  </si>
  <si>
    <t>gFWvG2DuFfXAFqsuo</t>
  </si>
  <si>
    <t>HouseWallNBLogDCropped</t>
  </si>
  <si>
    <t>bfWX3tzhwSLhxMAd4</t>
  </si>
  <si>
    <t>HouseWallNAWoodsidingECropped</t>
  </si>
  <si>
    <t>xMG6H4mPRsQ45vHqX</t>
  </si>
  <si>
    <t>HouseWallNCOrientalFCropped</t>
  </si>
  <si>
    <t>X8WwpdPonWE5cn6zi</t>
  </si>
  <si>
    <t>HouseWallNBLogCCropped</t>
  </si>
  <si>
    <t>43G7yna6392MAJvqo</t>
  </si>
  <si>
    <t>HouseWallPD04StuccoBCropped</t>
  </si>
  <si>
    <t>7rumCEEPaziHSSRLX</t>
  </si>
  <si>
    <t>HouseWallPC04StoneBCropped</t>
  </si>
  <si>
    <t>TZ2mm8TQzyythG5YH</t>
  </si>
  <si>
    <t>HouseWallPB04LogBCropped</t>
  </si>
  <si>
    <t>ApQ35h6mnmdi25iW4</t>
  </si>
  <si>
    <t>HouseWallNAStuccoGCropped</t>
  </si>
  <si>
    <t>ajZsKgrvwxqj8FdCG</t>
  </si>
  <si>
    <t>HouseWallPD04SoilACropped</t>
  </si>
  <si>
    <t>dXR67qxGi2AmwNHcD</t>
  </si>
  <si>
    <t>HouseWallPA00StandardACropped</t>
  </si>
  <si>
    <t>mjqvXbH7cr3A6TDF5</t>
  </si>
  <si>
    <t>HouseWallNCOrientalGCropped</t>
  </si>
  <si>
    <t>ukYJn8MXADYFSbEK6</t>
  </si>
  <si>
    <t>HouseWallNCJapaneseDCropped</t>
  </si>
  <si>
    <t>p6P4N76nkGpzgTeYY</t>
  </si>
  <si>
    <t>HouseWallNAStuccoHCropped</t>
  </si>
  <si>
    <t>FboEwmNMpyRN7zET2</t>
  </si>
  <si>
    <t>HouseWallPB04WoodsidngBCropped</t>
  </si>
  <si>
    <t>LBzSEticEDLRdyGpE</t>
  </si>
  <si>
    <t>HouseWallPC04StoneACropped</t>
  </si>
  <si>
    <t>8Es45bW3RHZRFLhmz</t>
  </si>
  <si>
    <t>HouseWallNABrickHCropped</t>
  </si>
  <si>
    <t>h5FGYpsGfxEYvpwyt</t>
  </si>
  <si>
    <t>HouseWallPC04StoneFCropped</t>
  </si>
  <si>
    <t>zhGtAZB89xtfyrnvm</t>
  </si>
  <si>
    <t>HouseWallNAMetalECropped</t>
  </si>
  <si>
    <t>kK26gaagd9nDGWtJo</t>
  </si>
  <si>
    <t>HouseWallNDSoilFCropped</t>
  </si>
  <si>
    <t>zmRnFRYnYQqiwZbj6</t>
  </si>
  <si>
    <t>HouseWallNDStuccoCCropped</t>
  </si>
  <si>
    <t>ThkLS9YC4NaJrzkgv</t>
  </si>
  <si>
    <t>HouseWallNCOrientalHCropped</t>
  </si>
  <si>
    <t>LQBASL33D4MonSqYw</t>
  </si>
  <si>
    <t>HouseWallNDStuccoFCropped</t>
  </si>
  <si>
    <t>tuFwLBPyQSqZPcnT8</t>
  </si>
  <si>
    <t>HouseWallNBStoneBCropped</t>
  </si>
  <si>
    <t>5cGobyNcFy94sRxr3</t>
  </si>
  <si>
    <t>HouseWallNAWoodsidingJCropped</t>
  </si>
  <si>
    <t>Mirnta8rgXYuBfHNo</t>
  </si>
  <si>
    <t>HouseWallNCWoodACropped</t>
  </si>
  <si>
    <t>yQW28dXnqS8KAbMMo</t>
  </si>
  <si>
    <t>HouseWallPB04WoodsidngCCropped</t>
  </si>
  <si>
    <t>cQ5Kat5xj9t3e57an</t>
  </si>
  <si>
    <t>HouseWallNDWoodACropped</t>
  </si>
  <si>
    <t>uR25vwZFbwdFKap9f</t>
  </si>
  <si>
    <t>HouseWallPD04SoilHCropped</t>
  </si>
  <si>
    <t>KjCmBEn6DtkwCmNjA</t>
  </si>
  <si>
    <t>HouseWallPA01StandardACropped</t>
  </si>
  <si>
    <t>KzhwPpG4X5fLN9Tfx</t>
  </si>
  <si>
    <t>HouseWallNCWoodFCropped</t>
  </si>
  <si>
    <t>AzqnNFfYq4bNhnyEf</t>
  </si>
  <si>
    <t>HouseWallPD04WoodBCropped</t>
  </si>
  <si>
    <t>A3ZJ7JzrrjsXZZF9m</t>
  </si>
  <si>
    <t>HouseWallNDStuccoACropped</t>
  </si>
  <si>
    <t>bz4gXLXyCwCT8H7Sk</t>
  </si>
  <si>
    <t>HouseWallNAWoodsidingDCropped</t>
  </si>
  <si>
    <t>xGNS9qrkubzXHyo7X</t>
  </si>
  <si>
    <t>HouseWallNCWoodGCropped</t>
  </si>
  <si>
    <t>gWaWehTzbBqz5tS7T</t>
  </si>
  <si>
    <t>HouseWallNAMetalBCropped</t>
  </si>
  <si>
    <t>XEGM8kgj83EXZGces</t>
  </si>
  <si>
    <t>HouseWallNCJapaneseCCropped</t>
  </si>
  <si>
    <t>55aQmqfJyGJAXKSbW</t>
  </si>
  <si>
    <t>HouseWallPD04StuccoDCropped</t>
  </si>
  <si>
    <t>jWELhm74YSRfpKTuW</t>
  </si>
  <si>
    <t>HouseWallNDStuccoDCropped</t>
  </si>
  <si>
    <t>sGD4DTjq4TcLwpMnu</t>
  </si>
  <si>
    <t>HouseWallPD04StuccoECropped</t>
  </si>
  <si>
    <t>znu62t8nrf7tYTBkz</t>
  </si>
  <si>
    <t>HouseWallPD04WoodDCropped</t>
  </si>
  <si>
    <t>tp52iHmLaPZbfZTcE</t>
  </si>
  <si>
    <t>HouseWallPC04StoneCCropped</t>
  </si>
  <si>
    <t>Xp3QhTcH6nGEx84Mx</t>
  </si>
  <si>
    <t>HouseWallPB04LogDCropped</t>
  </si>
  <si>
    <t>F2GxTFDQSC3KXPR5o</t>
  </si>
  <si>
    <t>HouseWallNBStoneHCropped</t>
  </si>
  <si>
    <t>rPxNkakgwQ5rkg7jq</t>
  </si>
  <si>
    <t>HouseWallPC04JapaneseHCropped</t>
  </si>
  <si>
    <t>KMxDjNZDirGaGCqiE</t>
  </si>
  <si>
    <t>HouseWallNAWoodsidingACropped</t>
  </si>
  <si>
    <t>qSAYK7KRYjZ8ejbCh</t>
  </si>
  <si>
    <t>HouseWallNBStoneACropped</t>
  </si>
  <si>
    <t>mzEQGfjjeo2mJHain</t>
  </si>
  <si>
    <t>HouseWallPD04SoilBCropped</t>
  </si>
  <si>
    <t>6dwacA4gLfamai6jk</t>
  </si>
  <si>
    <t>HouseWallPC04JapaneseACropped</t>
  </si>
  <si>
    <t>fhnuLatWR3BawC2bp</t>
  </si>
  <si>
    <t>HouseWallNABrickGCropped</t>
  </si>
  <si>
    <t>TwzGfbBAjLJ8cq8Qm</t>
  </si>
  <si>
    <t>HouseWallPC04JapaneseCCropped</t>
  </si>
  <si>
    <t>4n7v3CbSNMmvbaXKm</t>
  </si>
  <si>
    <t>HouseWallPC04OrientalHCropped</t>
  </si>
  <si>
    <t>Ctd337LzqYesoqjw4</t>
  </si>
  <si>
    <t>HouseWallPC04OrientalECropped</t>
  </si>
  <si>
    <t>iGZTvtqtZdgDTK6Hz</t>
  </si>
  <si>
    <t>HouseWallNAStuccoBCropped</t>
  </si>
  <si>
    <t>8KaQYBJxWggZzkJGS</t>
  </si>
  <si>
    <t>HouseWallNBLogACropped</t>
  </si>
  <si>
    <t>oz9vcn3haXFxT7GH8</t>
  </si>
  <si>
    <t>HouseWallNCWoodCCropped</t>
  </si>
  <si>
    <t>JQHgLTMS6Ca92uxeJ</t>
  </si>
  <si>
    <t>HouseWallPB04BrickFCropped</t>
  </si>
  <si>
    <t>LS7badPhZ8J7y5geJ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</si>
</sst>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Courier New"/>
    </font>
    <font>
      <sz val="10"/>
      <color rgb="FF000000"/>
      <name val="Arial"/>
    </font>
    <font>
      <sz val="11"/>
      <color theme="1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68D1-3D2F-B94B-9DA0-CBD6B1B98CC8}">
  <dimension ref="A1:H419"/>
  <sheetViews>
    <sheetView tabSelected="1" workbookViewId="0">
      <selection sqref="A1:H419"/>
    </sheetView>
  </sheetViews>
  <sheetFormatPr baseColWidth="10" defaultRowHeight="16" x14ac:dyDescent="0.2"/>
  <sheetData>
    <row r="1" spans="1:8" ht="28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ht="42" x14ac:dyDescent="0.2">
      <c r="A2" s="6" t="s">
        <v>8</v>
      </c>
      <c r="B2" s="7" t="e">
        <f ca="1">IMAGE("http://acnhcdn.com/drivesync/bridgearamp/NewCanvas1wqearthyjuk,.png")</f>
        <v>#NAME?</v>
      </c>
      <c r="C2" s="7">
        <v>198000</v>
      </c>
      <c r="D2" s="6" t="s">
        <v>9</v>
      </c>
      <c r="E2" s="6" t="s">
        <v>10</v>
      </c>
      <c r="F2" s="7" t="s">
        <v>11</v>
      </c>
      <c r="G2" s="7" t="s">
        <v>12</v>
      </c>
      <c r="H2" s="8" t="s">
        <v>13</v>
      </c>
    </row>
    <row r="3" spans="1:8" ht="42" x14ac:dyDescent="0.2">
      <c r="A3" s="6" t="s">
        <v>14</v>
      </c>
      <c r="B3" s="7" t="e">
        <f ca="1">IMAGE("http://acnhcdn.com/drivesync/bridgearamp/NewCanvas1wdaeteyhrjtuy.png")</f>
        <v>#NAME?</v>
      </c>
      <c r="C3" s="7">
        <v>228000</v>
      </c>
      <c r="D3" s="6" t="s">
        <v>9</v>
      </c>
      <c r="E3" s="6" t="s">
        <v>10</v>
      </c>
      <c r="F3" s="7" t="s">
        <v>15</v>
      </c>
      <c r="G3" s="7" t="s">
        <v>12</v>
      </c>
      <c r="H3" s="8" t="s">
        <v>16</v>
      </c>
    </row>
    <row r="4" spans="1:8" ht="42" x14ac:dyDescent="0.2">
      <c r="A4" s="6" t="s">
        <v>17</v>
      </c>
      <c r="B4" s="7" t="e">
        <f ca="1">IMAGE("http://acnhcdn.com/drivesync/bridgearamp/NewCanvas1adsvfbgnhjh.png")</f>
        <v>#NAME?</v>
      </c>
      <c r="C4" s="7">
        <v>98000</v>
      </c>
      <c r="D4" s="6" t="s">
        <v>9</v>
      </c>
      <c r="E4" s="6" t="s">
        <v>10</v>
      </c>
      <c r="F4" s="7" t="s">
        <v>18</v>
      </c>
      <c r="G4" s="7" t="s">
        <v>12</v>
      </c>
      <c r="H4" s="8" t="s">
        <v>19</v>
      </c>
    </row>
    <row r="5" spans="1:8" ht="42" x14ac:dyDescent="0.2">
      <c r="A5" s="6" t="s">
        <v>20</v>
      </c>
      <c r="B5" s="7" t="e">
        <f ca="1">IMAGE("http://acnhcdn.com/drivesync/bridgearamp/NewCanvas1wdqfegrhtryjmm.png")</f>
        <v>#NAME?</v>
      </c>
      <c r="C5" s="7">
        <v>228000</v>
      </c>
      <c r="D5" s="6" t="s">
        <v>9</v>
      </c>
      <c r="E5" s="6" t="s">
        <v>10</v>
      </c>
      <c r="F5" s="7" t="s">
        <v>21</v>
      </c>
      <c r="G5" s="7" t="s">
        <v>12</v>
      </c>
      <c r="H5" s="8" t="s">
        <v>22</v>
      </c>
    </row>
    <row r="6" spans="1:8" ht="42" x14ac:dyDescent="0.2">
      <c r="A6" s="6" t="s">
        <v>23</v>
      </c>
      <c r="B6" s="7" t="e">
        <f ca="1">IMAGE("http://acnhcdn.com/drivesync/bridgearamp/NewCanvas1adwfesgrdthfgmj.png")</f>
        <v>#NAME?</v>
      </c>
      <c r="C6" s="7">
        <v>168000</v>
      </c>
      <c r="D6" s="6" t="s">
        <v>9</v>
      </c>
      <c r="E6" s="6" t="s">
        <v>10</v>
      </c>
      <c r="F6" s="7" t="s">
        <v>24</v>
      </c>
      <c r="G6" s="7" t="s">
        <v>12</v>
      </c>
      <c r="H6" s="8" t="s">
        <v>25</v>
      </c>
    </row>
    <row r="7" spans="1:8" ht="42" x14ac:dyDescent="0.2">
      <c r="A7" s="6" t="s">
        <v>26</v>
      </c>
      <c r="B7" s="7" t="e">
        <f ca="1">IMAGE("http://acnhcdn.com/drivesync/bridgearamp/NewCanvas1sxdaefwrge5yhyjum.png")</f>
        <v>#NAME?</v>
      </c>
      <c r="C7" s="7">
        <v>129800</v>
      </c>
      <c r="D7" s="6" t="s">
        <v>9</v>
      </c>
      <c r="E7" s="6" t="s">
        <v>10</v>
      </c>
      <c r="F7" s="7" t="s">
        <v>27</v>
      </c>
      <c r="G7" s="7" t="s">
        <v>12</v>
      </c>
      <c r="H7" s="8" t="s">
        <v>28</v>
      </c>
    </row>
    <row r="8" spans="1:8" ht="42" x14ac:dyDescent="0.2">
      <c r="A8" s="6" t="s">
        <v>29</v>
      </c>
      <c r="B8" s="7" t="e">
        <f ca="1">IMAGE("http://acnhcdn.com/drivesync/bridgearamp/NewCanvas1adsfhngm.png")</f>
        <v>#NAME?</v>
      </c>
      <c r="C8" s="7">
        <v>168000</v>
      </c>
      <c r="D8" s="6" t="s">
        <v>9</v>
      </c>
      <c r="E8" s="6" t="s">
        <v>10</v>
      </c>
      <c r="F8" s="7" t="s">
        <v>30</v>
      </c>
      <c r="G8" s="7" t="s">
        <v>12</v>
      </c>
      <c r="H8" s="8" t="s">
        <v>31</v>
      </c>
    </row>
    <row r="9" spans="1:8" ht="42" x14ac:dyDescent="0.2">
      <c r="A9" s="6" t="s">
        <v>32</v>
      </c>
      <c r="B9" s="7" t="e">
        <f ca="1">IMAGE("http://acnhcdn.com/drivesync/bridgearamp/NewCanvas1w.png")</f>
        <v>#NAME?</v>
      </c>
      <c r="C9" s="7">
        <v>228000</v>
      </c>
      <c r="D9" s="6" t="s">
        <v>9</v>
      </c>
      <c r="E9" s="6" t="s">
        <v>10</v>
      </c>
      <c r="F9" s="7" t="s">
        <v>33</v>
      </c>
      <c r="G9" s="7" t="s">
        <v>12</v>
      </c>
      <c r="H9" s="8" t="s">
        <v>34</v>
      </c>
    </row>
    <row r="10" spans="1:8" ht="56" x14ac:dyDescent="0.2">
      <c r="A10" s="6" t="s">
        <v>35</v>
      </c>
      <c r="B10" s="9" t="e">
        <f ca="1">IMAGE("https://acnhcdn.com/latest/HouseDoorIcon/HouseDoorCercleWindowAR.png")</f>
        <v>#NAME?</v>
      </c>
      <c r="C10" s="7">
        <v>5000</v>
      </c>
      <c r="D10" s="6" t="s">
        <v>36</v>
      </c>
      <c r="E10" s="6" t="s">
        <v>37</v>
      </c>
      <c r="F10" s="7" t="s">
        <v>38</v>
      </c>
      <c r="G10" s="7" t="s">
        <v>12</v>
      </c>
      <c r="H10" s="8" t="s">
        <v>39</v>
      </c>
    </row>
    <row r="11" spans="1:8" ht="56" x14ac:dyDescent="0.2">
      <c r="A11" s="6" t="s">
        <v>40</v>
      </c>
      <c r="B11" s="9" t="e">
        <f ca="1">IMAGE("https://acnhcdn.com/latest/HouseDoorIcon/HouseDoorCercleWindowGR.png")</f>
        <v>#NAME?</v>
      </c>
      <c r="C11" s="7">
        <v>5000</v>
      </c>
      <c r="D11" s="6" t="s">
        <v>36</v>
      </c>
      <c r="E11" s="6" t="s">
        <v>37</v>
      </c>
      <c r="F11" s="7" t="s">
        <v>41</v>
      </c>
      <c r="G11" s="7" t="s">
        <v>12</v>
      </c>
      <c r="H11" s="8" t="s">
        <v>42</v>
      </c>
    </row>
    <row r="12" spans="1:8" ht="56" x14ac:dyDescent="0.2">
      <c r="A12" s="6" t="s">
        <v>43</v>
      </c>
      <c r="B12" s="9" t="e">
        <f ca="1">IMAGE("https://acnhcdn.com/latest/HouseDoorIcon/HouseDoorSimpleBR.png")</f>
        <v>#NAME?</v>
      </c>
      <c r="C12" s="7">
        <v>5000</v>
      </c>
      <c r="D12" s="6" t="s">
        <v>36</v>
      </c>
      <c r="E12" s="6" t="s">
        <v>37</v>
      </c>
      <c r="F12" s="7" t="s">
        <v>44</v>
      </c>
      <c r="G12" s="7" t="s">
        <v>12</v>
      </c>
      <c r="H12" s="8" t="s">
        <v>45</v>
      </c>
    </row>
    <row r="13" spans="1:8" ht="56" x14ac:dyDescent="0.2">
      <c r="A13" s="6" t="s">
        <v>46</v>
      </c>
      <c r="B13" s="9" t="e">
        <f ca="1">IMAGE("https://acnhcdn.com/latest/HouseDoorIcon/HouseDoorWindowGR.png")</f>
        <v>#NAME?</v>
      </c>
      <c r="C13" s="7">
        <v>5000</v>
      </c>
      <c r="D13" s="6" t="s">
        <v>36</v>
      </c>
      <c r="E13" s="6" t="s">
        <v>37</v>
      </c>
      <c r="F13" s="7" t="s">
        <v>47</v>
      </c>
      <c r="G13" s="7" t="s">
        <v>12</v>
      </c>
      <c r="H13" s="8" t="s">
        <v>48</v>
      </c>
    </row>
    <row r="14" spans="1:8" ht="56" x14ac:dyDescent="0.2">
      <c r="A14" s="6" t="s">
        <v>49</v>
      </c>
      <c r="B14" s="9" t="e">
        <f ca="1">IMAGE("https://acnhcdn.com/latest/HouseDoorIcon/HouseDoorStandardGR.png")</f>
        <v>#NAME?</v>
      </c>
      <c r="C14" s="7">
        <v>5000</v>
      </c>
      <c r="D14" s="6" t="s">
        <v>36</v>
      </c>
      <c r="E14" s="6" t="s">
        <v>37</v>
      </c>
      <c r="F14" s="7" t="s">
        <v>50</v>
      </c>
      <c r="G14" s="7" t="s">
        <v>12</v>
      </c>
      <c r="H14" s="8" t="s">
        <v>51</v>
      </c>
    </row>
    <row r="15" spans="1:8" ht="56" x14ac:dyDescent="0.2">
      <c r="A15" s="6" t="s">
        <v>52</v>
      </c>
      <c r="B15" s="9" t="e">
        <f ca="1">IMAGE("https://acnhcdn.com/latest/HouseDoorIcon/HouseDoorReliefHR.png")</f>
        <v>#NAME?</v>
      </c>
      <c r="C15" s="7">
        <v>5000</v>
      </c>
      <c r="D15" s="6" t="s">
        <v>36</v>
      </c>
      <c r="E15" s="6" t="s">
        <v>37</v>
      </c>
      <c r="F15" s="7" t="s">
        <v>53</v>
      </c>
      <c r="G15" s="7" t="s">
        <v>12</v>
      </c>
      <c r="H15" s="8" t="s">
        <v>54</v>
      </c>
    </row>
    <row r="16" spans="1:8" ht="56" x14ac:dyDescent="0.2">
      <c r="A16" s="6" t="s">
        <v>55</v>
      </c>
      <c r="B16" s="9" t="e">
        <f ca="1">IMAGE("https://acnhcdn.com/latest/HouseDoorIcon/HouseDoorCarvingBR.png")</f>
        <v>#NAME?</v>
      </c>
      <c r="C16" s="7">
        <v>5000</v>
      </c>
      <c r="D16" s="6" t="s">
        <v>36</v>
      </c>
      <c r="E16" s="6" t="s">
        <v>37</v>
      </c>
      <c r="F16" s="7" t="s">
        <v>56</v>
      </c>
      <c r="G16" s="7" t="s">
        <v>12</v>
      </c>
      <c r="H16" s="8" t="s">
        <v>57</v>
      </c>
    </row>
    <row r="17" spans="1:8" ht="56" x14ac:dyDescent="0.2">
      <c r="A17" s="6" t="s">
        <v>58</v>
      </c>
      <c r="B17" s="9" t="e">
        <f ca="1">IMAGE("https://acnhcdn.com/latest/HouseDoorIcon/HouseDoorChineseHR.png")</f>
        <v>#NAME?</v>
      </c>
      <c r="C17" s="7">
        <v>5000</v>
      </c>
      <c r="D17" s="6" t="s">
        <v>36</v>
      </c>
      <c r="E17" s="6" t="s">
        <v>37</v>
      </c>
      <c r="F17" s="7" t="s">
        <v>59</v>
      </c>
      <c r="G17" s="7" t="s">
        <v>12</v>
      </c>
      <c r="H17" s="8" t="s">
        <v>60</v>
      </c>
    </row>
    <row r="18" spans="1:8" ht="56" x14ac:dyDescent="0.2">
      <c r="A18" s="6" t="s">
        <v>61</v>
      </c>
      <c r="B18" s="9" t="e">
        <f ca="1">IMAGE("https://acnhcdn.com/latest/HouseDoorIcon/HouseDoorLatticeHR.png")</f>
        <v>#NAME?</v>
      </c>
      <c r="C18" s="7">
        <v>5000</v>
      </c>
      <c r="D18" s="6" t="s">
        <v>36</v>
      </c>
      <c r="E18" s="6" t="s">
        <v>37</v>
      </c>
      <c r="F18" s="7" t="s">
        <v>62</v>
      </c>
      <c r="G18" s="7" t="s">
        <v>12</v>
      </c>
      <c r="H18" s="8" t="s">
        <v>63</v>
      </c>
    </row>
    <row r="19" spans="1:8" ht="56" x14ac:dyDescent="0.2">
      <c r="A19" s="6" t="s">
        <v>64</v>
      </c>
      <c r="B19" s="9" t="e">
        <f ca="1">IMAGE("https://acnhcdn.com/latest/HouseDoorIcon/HouseDoorSimplicityDR.png")</f>
        <v>#NAME?</v>
      </c>
      <c r="C19" s="7">
        <v>5000</v>
      </c>
      <c r="D19" s="6" t="s">
        <v>36</v>
      </c>
      <c r="E19" s="6" t="s">
        <v>37</v>
      </c>
      <c r="F19" s="7" t="s">
        <v>65</v>
      </c>
      <c r="G19" s="7" t="s">
        <v>12</v>
      </c>
      <c r="H19" s="8" t="s">
        <v>66</v>
      </c>
    </row>
    <row r="20" spans="1:8" ht="56" x14ac:dyDescent="0.2">
      <c r="A20" s="6" t="s">
        <v>67</v>
      </c>
      <c r="B20" s="9" t="e">
        <f ca="1">IMAGE("https://acnhcdn.com/latest/HouseDoorIcon/HouseDoorVerticalWindowHR.png")</f>
        <v>#NAME?</v>
      </c>
      <c r="C20" s="7">
        <v>5000</v>
      </c>
      <c r="D20" s="6" t="s">
        <v>36</v>
      </c>
      <c r="E20" s="6" t="s">
        <v>37</v>
      </c>
      <c r="F20" s="7" t="s">
        <v>68</v>
      </c>
      <c r="G20" s="7" t="s">
        <v>12</v>
      </c>
      <c r="H20" s="8" t="s">
        <v>69</v>
      </c>
    </row>
    <row r="21" spans="1:8" ht="56" x14ac:dyDescent="0.2">
      <c r="A21" s="6" t="s">
        <v>70</v>
      </c>
      <c r="B21" s="9" t="e">
        <f ca="1">IMAGE("https://acnhcdn.com/latest/HouseDoorIcon/HouseDoorJapaneseER.png")</f>
        <v>#NAME?</v>
      </c>
      <c r="C21" s="7">
        <v>5000</v>
      </c>
      <c r="D21" s="6" t="s">
        <v>36</v>
      </c>
      <c r="E21" s="6" t="s">
        <v>37</v>
      </c>
      <c r="F21" s="7" t="s">
        <v>71</v>
      </c>
      <c r="G21" s="7" t="s">
        <v>12</v>
      </c>
      <c r="H21" s="8" t="s">
        <v>72</v>
      </c>
    </row>
    <row r="22" spans="1:8" ht="56" x14ac:dyDescent="0.2">
      <c r="A22" s="6" t="s">
        <v>73</v>
      </c>
      <c r="B22" s="9" t="e">
        <f ca="1">IMAGE("https://acnhcdn.com/latest/HouseDoorIcon/HouseDoorCercleWindowER.png")</f>
        <v>#NAME?</v>
      </c>
      <c r="C22" s="7">
        <v>5000</v>
      </c>
      <c r="D22" s="6" t="s">
        <v>36</v>
      </c>
      <c r="E22" s="6" t="s">
        <v>37</v>
      </c>
      <c r="F22" s="7" t="s">
        <v>74</v>
      </c>
      <c r="G22" s="7" t="s">
        <v>12</v>
      </c>
      <c r="H22" s="8" t="s">
        <v>75</v>
      </c>
    </row>
    <row r="23" spans="1:8" ht="56" x14ac:dyDescent="0.2">
      <c r="A23" s="6" t="s">
        <v>76</v>
      </c>
      <c r="B23" s="9" t="e">
        <f ca="1">IMAGE("https://acnhcdn.com/latest/HouseDoorIcon/HouseDoorReliefCR.png")</f>
        <v>#NAME?</v>
      </c>
      <c r="C23" s="7">
        <v>5000</v>
      </c>
      <c r="D23" s="6" t="s">
        <v>36</v>
      </c>
      <c r="E23" s="6" t="s">
        <v>37</v>
      </c>
      <c r="F23" s="7" t="s">
        <v>77</v>
      </c>
      <c r="G23" s="7" t="s">
        <v>12</v>
      </c>
      <c r="H23" s="8" t="s">
        <v>78</v>
      </c>
    </row>
    <row r="24" spans="1:8" ht="56" x14ac:dyDescent="0.2">
      <c r="A24" s="10" t="s">
        <v>79</v>
      </c>
      <c r="B24" s="9" t="e">
        <f ca="1">IMAGE("https://acnhcdn.com/latest/HouseDoorIcon/HouseDoorCarvingER.png")</f>
        <v>#NAME?</v>
      </c>
      <c r="C24" s="7">
        <v>5000</v>
      </c>
      <c r="D24" s="6" t="s">
        <v>36</v>
      </c>
      <c r="E24" s="6" t="s">
        <v>37</v>
      </c>
      <c r="F24" s="7" t="s">
        <v>80</v>
      </c>
      <c r="G24" s="7" t="s">
        <v>12</v>
      </c>
      <c r="H24" s="8" t="s">
        <v>81</v>
      </c>
    </row>
    <row r="25" spans="1:8" ht="56" x14ac:dyDescent="0.2">
      <c r="A25" s="6" t="s">
        <v>82</v>
      </c>
      <c r="B25" s="9" t="e">
        <f ca="1">IMAGE("https://acnhcdn.com/latest/HouseDoorIcon/HouseDoorIronCR.png")</f>
        <v>#NAME?</v>
      </c>
      <c r="C25" s="7">
        <v>5000</v>
      </c>
      <c r="D25" s="6" t="s">
        <v>36</v>
      </c>
      <c r="E25" s="6" t="s">
        <v>37</v>
      </c>
      <c r="F25" s="7" t="s">
        <v>83</v>
      </c>
      <c r="G25" s="7" t="s">
        <v>12</v>
      </c>
      <c r="H25" s="8" t="s">
        <v>84</v>
      </c>
    </row>
    <row r="26" spans="1:8" ht="56" x14ac:dyDescent="0.2">
      <c r="A26" s="6" t="s">
        <v>85</v>
      </c>
      <c r="B26" s="9" t="e">
        <f ca="1">IMAGE("https://acnhcdn.com/latest/HouseDoorIcon/HouseDoorLatticeFR.png")</f>
        <v>#NAME?</v>
      </c>
      <c r="C26" s="7">
        <v>5000</v>
      </c>
      <c r="D26" s="6" t="s">
        <v>36</v>
      </c>
      <c r="E26" s="6" t="s">
        <v>37</v>
      </c>
      <c r="F26" s="7" t="s">
        <v>86</v>
      </c>
      <c r="G26" s="7" t="s">
        <v>12</v>
      </c>
      <c r="H26" s="8" t="s">
        <v>87</v>
      </c>
    </row>
    <row r="27" spans="1:8" ht="56" x14ac:dyDescent="0.2">
      <c r="A27" s="6" t="s">
        <v>88</v>
      </c>
      <c r="B27" s="9" t="e">
        <f ca="1">IMAGE("https://acnhcdn.com/latest/HouseDoorIcon/HouseDoorIronpartsCR.png")</f>
        <v>#NAME?</v>
      </c>
      <c r="C27" s="7">
        <v>5000</v>
      </c>
      <c r="D27" s="6" t="s">
        <v>36</v>
      </c>
      <c r="E27" s="6" t="s">
        <v>37</v>
      </c>
      <c r="F27" s="7" t="s">
        <v>89</v>
      </c>
      <c r="G27" s="7" t="s">
        <v>12</v>
      </c>
      <c r="H27" s="8" t="s">
        <v>90</v>
      </c>
    </row>
    <row r="28" spans="1:8" ht="56" x14ac:dyDescent="0.2">
      <c r="A28" s="6" t="s">
        <v>91</v>
      </c>
      <c r="B28" s="9" t="e">
        <f ca="1">IMAGE("https://acnhcdn.com/latest/HouseDoorIcon/HouseDoorSimplicityFR.png")</f>
        <v>#NAME?</v>
      </c>
      <c r="C28" s="7">
        <v>5000</v>
      </c>
      <c r="D28" s="6" t="s">
        <v>36</v>
      </c>
      <c r="E28" s="6" t="s">
        <v>37</v>
      </c>
      <c r="F28" s="7" t="s">
        <v>92</v>
      </c>
      <c r="G28" s="7" t="s">
        <v>12</v>
      </c>
      <c r="H28" s="8" t="s">
        <v>93</v>
      </c>
    </row>
    <row r="29" spans="1:8" ht="56" x14ac:dyDescent="0.2">
      <c r="A29" s="6" t="s">
        <v>94</v>
      </c>
      <c r="B29" s="9" t="e">
        <f ca="1">IMAGE("https://acnhcdn.com/latest/HouseDoorIcon/HouseDoorSimpleDR.png")</f>
        <v>#NAME?</v>
      </c>
      <c r="C29" s="7">
        <v>5000</v>
      </c>
      <c r="D29" s="6" t="s">
        <v>36</v>
      </c>
      <c r="E29" s="6" t="s">
        <v>37</v>
      </c>
      <c r="F29" s="7" t="s">
        <v>95</v>
      </c>
      <c r="G29" s="7" t="s">
        <v>12</v>
      </c>
      <c r="H29" s="8" t="s">
        <v>96</v>
      </c>
    </row>
    <row r="30" spans="1:8" ht="56" x14ac:dyDescent="0.2">
      <c r="A30" s="6" t="s">
        <v>97</v>
      </c>
      <c r="B30" s="9" t="e">
        <f ca="1">IMAGE("https://acnhcdn.com/latest/HouseDoorIcon/HouseDoorVerticalWindowDR.png")</f>
        <v>#NAME?</v>
      </c>
      <c r="C30" s="7">
        <v>5000</v>
      </c>
      <c r="D30" s="6" t="s">
        <v>36</v>
      </c>
      <c r="E30" s="6" t="s">
        <v>37</v>
      </c>
      <c r="F30" s="7" t="s">
        <v>98</v>
      </c>
      <c r="G30" s="7" t="s">
        <v>12</v>
      </c>
      <c r="H30" s="8" t="s">
        <v>99</v>
      </c>
    </row>
    <row r="31" spans="1:8" ht="56" x14ac:dyDescent="0.2">
      <c r="A31" s="6" t="s">
        <v>100</v>
      </c>
      <c r="B31" s="9" t="e">
        <f ca="1">IMAGE("https://acnhcdn.com/latest/HouseDoorIcon/HouseDoorWindowER.png")</f>
        <v>#NAME?</v>
      </c>
      <c r="C31" s="7">
        <v>5000</v>
      </c>
      <c r="D31" s="6" t="s">
        <v>36</v>
      </c>
      <c r="E31" s="6" t="s">
        <v>37</v>
      </c>
      <c r="F31" s="7" t="s">
        <v>101</v>
      </c>
      <c r="G31" s="7" t="s">
        <v>12</v>
      </c>
      <c r="H31" s="8" t="s">
        <v>102</v>
      </c>
    </row>
    <row r="32" spans="1:8" ht="56" x14ac:dyDescent="0.2">
      <c r="A32" s="6" t="s">
        <v>103</v>
      </c>
      <c r="B32" s="9" t="e">
        <f ca="1">IMAGE("https://acnhcdn.com/latest/HouseDoorIcon/HouseDoorStandardER.png")</f>
        <v>#NAME?</v>
      </c>
      <c r="C32" s="7">
        <v>5000</v>
      </c>
      <c r="D32" s="6" t="s">
        <v>36</v>
      </c>
      <c r="E32" s="6" t="s">
        <v>37</v>
      </c>
      <c r="F32" s="7" t="s">
        <v>104</v>
      </c>
      <c r="G32" s="7" t="s">
        <v>12</v>
      </c>
      <c r="H32" s="8" t="s">
        <v>105</v>
      </c>
    </row>
    <row r="33" spans="1:8" ht="56" x14ac:dyDescent="0.2">
      <c r="A33" s="6" t="s">
        <v>106</v>
      </c>
      <c r="B33" s="9" t="e">
        <f ca="1">IMAGE("https://acnhcdn.com/latest/HouseDoorIcon/HouseDoorChineseBR.png")</f>
        <v>#NAME?</v>
      </c>
      <c r="C33" s="7">
        <v>5000</v>
      </c>
      <c r="D33" s="6" t="s">
        <v>36</v>
      </c>
      <c r="E33" s="6" t="s">
        <v>37</v>
      </c>
      <c r="F33" s="7" t="s">
        <v>107</v>
      </c>
      <c r="G33" s="7" t="s">
        <v>12</v>
      </c>
      <c r="H33" s="8" t="s">
        <v>108</v>
      </c>
    </row>
    <row r="34" spans="1:8" ht="56" x14ac:dyDescent="0.2">
      <c r="A34" s="6" t="s">
        <v>109</v>
      </c>
      <c r="B34" s="9" t="e">
        <f ca="1">IMAGE("https://acnhcdn.com/latest/HouseDoorIcon/HouseDoorLatticeAR.png")</f>
        <v>#NAME?</v>
      </c>
      <c r="C34" s="7">
        <v>5000</v>
      </c>
      <c r="D34" s="6" t="s">
        <v>36</v>
      </c>
      <c r="E34" s="6" t="s">
        <v>37</v>
      </c>
      <c r="F34" s="7" t="s">
        <v>110</v>
      </c>
      <c r="G34" s="7" t="s">
        <v>12</v>
      </c>
      <c r="H34" s="8" t="s">
        <v>111</v>
      </c>
    </row>
    <row r="35" spans="1:8" ht="56" x14ac:dyDescent="0.2">
      <c r="A35" s="6" t="s">
        <v>112</v>
      </c>
      <c r="B35" s="9" t="e">
        <f ca="1">IMAGE("https://acnhcdn.com/latest/HouseDoorIcon/HouseDoorIronpartsFR.png")</f>
        <v>#NAME?</v>
      </c>
      <c r="C35" s="7">
        <v>5000</v>
      </c>
      <c r="D35" s="6" t="s">
        <v>36</v>
      </c>
      <c r="E35" s="6" t="s">
        <v>37</v>
      </c>
      <c r="F35" s="7" t="s">
        <v>113</v>
      </c>
      <c r="G35" s="7" t="s">
        <v>12</v>
      </c>
      <c r="H35" s="8" t="s">
        <v>114</v>
      </c>
    </row>
    <row r="36" spans="1:8" ht="56" x14ac:dyDescent="0.2">
      <c r="A36" s="6" t="s">
        <v>115</v>
      </c>
      <c r="B36" s="9" t="e">
        <f ca="1">IMAGE("https://acnhcdn.com/latest/HouseDoorIcon/HouseDoorJapaneseCR.png")</f>
        <v>#NAME?</v>
      </c>
      <c r="C36" s="7">
        <v>5000</v>
      </c>
      <c r="D36" s="6" t="s">
        <v>36</v>
      </c>
      <c r="E36" s="6" t="s">
        <v>37</v>
      </c>
      <c r="F36" s="7" t="s">
        <v>116</v>
      </c>
      <c r="G36" s="7" t="s">
        <v>12</v>
      </c>
      <c r="H36" s="8" t="s">
        <v>117</v>
      </c>
    </row>
    <row r="37" spans="1:8" ht="56" x14ac:dyDescent="0.2">
      <c r="A37" s="6" t="s">
        <v>118</v>
      </c>
      <c r="B37" s="9" t="e">
        <f ca="1">IMAGE("https://acnhcdn.com/latest/HouseDoorIcon/HouseDoorCercleWindowDR.png")</f>
        <v>#NAME?</v>
      </c>
      <c r="C37" s="7">
        <v>5000</v>
      </c>
      <c r="D37" s="6" t="s">
        <v>36</v>
      </c>
      <c r="E37" s="6" t="s">
        <v>37</v>
      </c>
      <c r="F37" s="7" t="s">
        <v>119</v>
      </c>
      <c r="G37" s="7" t="s">
        <v>12</v>
      </c>
      <c r="H37" s="8" t="s">
        <v>120</v>
      </c>
    </row>
    <row r="38" spans="1:8" ht="56" x14ac:dyDescent="0.2">
      <c r="A38" s="6" t="s">
        <v>121</v>
      </c>
      <c r="B38" s="9" t="e">
        <f ca="1">IMAGE("https://acnhcdn.com/latest/HouseDoorIcon/HouseDoorReliefAR.png")</f>
        <v>#NAME?</v>
      </c>
      <c r="C38" s="7">
        <v>5000</v>
      </c>
      <c r="D38" s="6" t="s">
        <v>36</v>
      </c>
      <c r="E38" s="6" t="s">
        <v>37</v>
      </c>
      <c r="F38" s="7" t="s">
        <v>122</v>
      </c>
      <c r="G38" s="7" t="s">
        <v>12</v>
      </c>
      <c r="H38" s="8" t="s">
        <v>123</v>
      </c>
    </row>
    <row r="39" spans="1:8" ht="56" x14ac:dyDescent="0.2">
      <c r="A39" s="6" t="s">
        <v>124</v>
      </c>
      <c r="B39" s="9" t="e">
        <f ca="1">IMAGE("https://acnhcdn.com/latest/HouseDoorIcon/HouseDoorVerticalWindowJR.png")</f>
        <v>#NAME?</v>
      </c>
      <c r="C39" s="7">
        <v>5000</v>
      </c>
      <c r="D39" s="6" t="s">
        <v>36</v>
      </c>
      <c r="E39" s="6" t="s">
        <v>37</v>
      </c>
      <c r="F39" s="7" t="s">
        <v>125</v>
      </c>
      <c r="G39" s="7" t="s">
        <v>12</v>
      </c>
      <c r="H39" s="8" t="s">
        <v>126</v>
      </c>
    </row>
    <row r="40" spans="1:8" ht="56" x14ac:dyDescent="0.2">
      <c r="A40" s="6" t="s">
        <v>127</v>
      </c>
      <c r="B40" s="9" t="e">
        <f ca="1">IMAGE("https://acnhcdn.com/latest/HouseDoorIcon/HouseDoorIronGrillGR.png")</f>
        <v>#NAME?</v>
      </c>
      <c r="C40" s="7">
        <v>5000</v>
      </c>
      <c r="D40" s="6" t="s">
        <v>36</v>
      </c>
      <c r="E40" s="6" t="s">
        <v>37</v>
      </c>
      <c r="F40" s="7" t="s">
        <v>128</v>
      </c>
      <c r="G40" s="7" t="s">
        <v>12</v>
      </c>
      <c r="H40" s="8" t="s">
        <v>129</v>
      </c>
    </row>
    <row r="41" spans="1:8" ht="56" x14ac:dyDescent="0.2">
      <c r="A41" s="6" t="s">
        <v>130</v>
      </c>
      <c r="B41" s="9" t="e">
        <f ca="1">IMAGE("https://acnhcdn.com/latest/HouseDoorIcon/HouseDoorSimpleGR.png")</f>
        <v>#NAME?</v>
      </c>
      <c r="C41" s="7">
        <v>5000</v>
      </c>
      <c r="D41" s="6" t="s">
        <v>36</v>
      </c>
      <c r="E41" s="6" t="s">
        <v>37</v>
      </c>
      <c r="F41" s="7" t="s">
        <v>131</v>
      </c>
      <c r="G41" s="7" t="s">
        <v>12</v>
      </c>
      <c r="H41" s="8" t="s">
        <v>132</v>
      </c>
    </row>
    <row r="42" spans="1:8" ht="56" x14ac:dyDescent="0.2">
      <c r="A42" s="6" t="s">
        <v>133</v>
      </c>
      <c r="B42" s="9" t="e">
        <f ca="1">IMAGE("https://acnhcdn.com/latest/HouseDoorIcon/HouseDoorReliefFR.png")</f>
        <v>#NAME?</v>
      </c>
      <c r="C42" s="7">
        <v>5000</v>
      </c>
      <c r="D42" s="6" t="s">
        <v>36</v>
      </c>
      <c r="E42" s="6" t="s">
        <v>37</v>
      </c>
      <c r="F42" s="7" t="s">
        <v>134</v>
      </c>
      <c r="G42" s="7" t="s">
        <v>12</v>
      </c>
      <c r="H42" s="8" t="s">
        <v>135</v>
      </c>
    </row>
    <row r="43" spans="1:8" ht="56" x14ac:dyDescent="0.2">
      <c r="A43" s="6" t="s">
        <v>136</v>
      </c>
      <c r="B43" s="9" t="e">
        <f ca="1">IMAGE("https://acnhcdn.com/latest/HouseDoorIcon/HouseDoorIronGR.png")</f>
        <v>#NAME?</v>
      </c>
      <c r="C43" s="7">
        <v>5000</v>
      </c>
      <c r="D43" s="6" t="s">
        <v>36</v>
      </c>
      <c r="E43" s="6" t="s">
        <v>37</v>
      </c>
      <c r="F43" s="7" t="s">
        <v>137</v>
      </c>
      <c r="G43" s="7" t="s">
        <v>12</v>
      </c>
      <c r="H43" s="8" t="s">
        <v>138</v>
      </c>
    </row>
    <row r="44" spans="1:8" ht="56" x14ac:dyDescent="0.2">
      <c r="A44" s="6" t="s">
        <v>139</v>
      </c>
      <c r="B44" s="9" t="e">
        <f ca="1">IMAGE("https://acnhcdn.com/latest/HouseDoorIcon/HouseDoorIronGrillHR.png")</f>
        <v>#NAME?</v>
      </c>
      <c r="C44" s="7">
        <v>5000</v>
      </c>
      <c r="D44" s="6" t="s">
        <v>36</v>
      </c>
      <c r="E44" s="6" t="s">
        <v>37</v>
      </c>
      <c r="F44" s="7" t="s">
        <v>140</v>
      </c>
      <c r="G44" s="7" t="s">
        <v>12</v>
      </c>
      <c r="H44" s="8" t="s">
        <v>141</v>
      </c>
    </row>
    <row r="45" spans="1:8" ht="56" x14ac:dyDescent="0.2">
      <c r="A45" s="6" t="s">
        <v>142</v>
      </c>
      <c r="B45" s="9" t="e">
        <f ca="1">IMAGE("https://acnhcdn.com/latest/HouseDoorIcon/HouseDoorLatticeER.png")</f>
        <v>#NAME?</v>
      </c>
      <c r="C45" s="7">
        <v>5000</v>
      </c>
      <c r="D45" s="6" t="s">
        <v>36</v>
      </c>
      <c r="E45" s="6" t="s">
        <v>37</v>
      </c>
      <c r="F45" s="7" t="s">
        <v>143</v>
      </c>
      <c r="G45" s="7" t="s">
        <v>12</v>
      </c>
      <c r="H45" s="8" t="s">
        <v>144</v>
      </c>
    </row>
    <row r="46" spans="1:8" ht="56" x14ac:dyDescent="0.2">
      <c r="A46" s="6" t="s">
        <v>145</v>
      </c>
      <c r="B46" s="9" t="e">
        <f ca="1">IMAGE("https://acnhcdn.com/latest/HouseDoorIcon/HouseDoorSimpleCR.png")</f>
        <v>#NAME?</v>
      </c>
      <c r="C46" s="7">
        <v>5000</v>
      </c>
      <c r="D46" s="6" t="s">
        <v>36</v>
      </c>
      <c r="E46" s="6" t="s">
        <v>37</v>
      </c>
      <c r="F46" s="7" t="s">
        <v>146</v>
      </c>
      <c r="G46" s="7" t="s">
        <v>12</v>
      </c>
      <c r="H46" s="8" t="s">
        <v>147</v>
      </c>
    </row>
    <row r="47" spans="1:8" ht="56" x14ac:dyDescent="0.2">
      <c r="A47" s="6" t="s">
        <v>148</v>
      </c>
      <c r="B47" s="9" t="e">
        <f ca="1">IMAGE("https://acnhcdn.com/latest/HouseDoorIcon/HouseDoorWindowFR.png")</f>
        <v>#NAME?</v>
      </c>
      <c r="C47" s="7">
        <v>5000</v>
      </c>
      <c r="D47" s="6" t="s">
        <v>36</v>
      </c>
      <c r="E47" s="6" t="s">
        <v>37</v>
      </c>
      <c r="F47" s="7" t="s">
        <v>149</v>
      </c>
      <c r="G47" s="7" t="s">
        <v>12</v>
      </c>
      <c r="H47" s="8" t="s">
        <v>150</v>
      </c>
    </row>
    <row r="48" spans="1:8" ht="56" x14ac:dyDescent="0.2">
      <c r="A48" s="6" t="s">
        <v>151</v>
      </c>
      <c r="B48" s="9" t="e">
        <f ca="1">IMAGE("https://acnhcdn.com/latest/HouseDoorIcon/HouseDoorStandardFR.png")</f>
        <v>#NAME?</v>
      </c>
      <c r="C48" s="7">
        <v>5000</v>
      </c>
      <c r="D48" s="6" t="s">
        <v>36</v>
      </c>
      <c r="E48" s="6" t="s">
        <v>37</v>
      </c>
      <c r="F48" s="7" t="s">
        <v>152</v>
      </c>
      <c r="G48" s="7" t="s">
        <v>12</v>
      </c>
      <c r="H48" s="8" t="s">
        <v>153</v>
      </c>
    </row>
    <row r="49" spans="1:8" ht="56" x14ac:dyDescent="0.2">
      <c r="A49" s="6" t="s">
        <v>154</v>
      </c>
      <c r="B49" s="9" t="e">
        <f ca="1">IMAGE("https://acnhcdn.com/latest/HouseDoorIcon/HouseDoorCercleWindowBR.png")</f>
        <v>#NAME?</v>
      </c>
      <c r="C49" s="7">
        <v>5000</v>
      </c>
      <c r="D49" s="6" t="s">
        <v>36</v>
      </c>
      <c r="E49" s="6" t="s">
        <v>37</v>
      </c>
      <c r="F49" s="7" t="s">
        <v>155</v>
      </c>
      <c r="G49" s="7" t="s">
        <v>12</v>
      </c>
      <c r="H49" s="8" t="s">
        <v>156</v>
      </c>
    </row>
    <row r="50" spans="1:8" ht="56" x14ac:dyDescent="0.2">
      <c r="A50" s="6" t="s">
        <v>157</v>
      </c>
      <c r="B50" s="9" t="e">
        <f ca="1">IMAGE("https://acnhcdn.com/latest/HouseDoorIcon/HouseDoorReliefDR.png")</f>
        <v>#NAME?</v>
      </c>
      <c r="C50" s="7">
        <v>5000</v>
      </c>
      <c r="D50" s="6" t="s">
        <v>36</v>
      </c>
      <c r="E50" s="6" t="s">
        <v>37</v>
      </c>
      <c r="F50" s="7" t="s">
        <v>158</v>
      </c>
      <c r="G50" s="7" t="s">
        <v>12</v>
      </c>
      <c r="H50" s="8" t="s">
        <v>159</v>
      </c>
    </row>
    <row r="51" spans="1:8" ht="56" x14ac:dyDescent="0.2">
      <c r="A51" s="6" t="s">
        <v>160</v>
      </c>
      <c r="B51" s="9" t="e">
        <f ca="1">IMAGE("https://acnhcdn.com/latest/HouseDoorIcon/HouseDoorChineseER.png")</f>
        <v>#NAME?</v>
      </c>
      <c r="C51" s="7">
        <v>5000</v>
      </c>
      <c r="D51" s="6" t="s">
        <v>36</v>
      </c>
      <c r="E51" s="6" t="s">
        <v>37</v>
      </c>
      <c r="F51" s="7" t="s">
        <v>161</v>
      </c>
      <c r="G51" s="7" t="s">
        <v>12</v>
      </c>
      <c r="H51" s="8" t="s">
        <v>162</v>
      </c>
    </row>
    <row r="52" spans="1:8" ht="56" x14ac:dyDescent="0.2">
      <c r="A52" s="6" t="s">
        <v>163</v>
      </c>
      <c r="B52" s="9" t="e">
        <f ca="1">IMAGE("https://acnhcdn.com/latest/HouseDoorIcon/HouseDoorIronER.png")</f>
        <v>#NAME?</v>
      </c>
      <c r="C52" s="7">
        <v>5000</v>
      </c>
      <c r="D52" s="6" t="s">
        <v>36</v>
      </c>
      <c r="E52" s="6" t="s">
        <v>37</v>
      </c>
      <c r="F52" s="7" t="s">
        <v>164</v>
      </c>
      <c r="G52" s="7" t="s">
        <v>12</v>
      </c>
      <c r="H52" s="8" t="s">
        <v>165</v>
      </c>
    </row>
    <row r="53" spans="1:8" ht="56" x14ac:dyDescent="0.2">
      <c r="A53" s="6" t="s">
        <v>166</v>
      </c>
      <c r="B53" s="9" t="e">
        <f ca="1">IMAGE("https://acnhcdn.com/latest/HouseDoorIcon/HouseDoorIronGrillCR.png")</f>
        <v>#NAME?</v>
      </c>
      <c r="C53" s="7">
        <v>5000</v>
      </c>
      <c r="D53" s="6" t="s">
        <v>36</v>
      </c>
      <c r="E53" s="6" t="s">
        <v>37</v>
      </c>
      <c r="F53" s="7" t="s">
        <v>167</v>
      </c>
      <c r="G53" s="7" t="s">
        <v>12</v>
      </c>
      <c r="H53" s="8" t="s">
        <v>168</v>
      </c>
    </row>
    <row r="54" spans="1:8" ht="56" x14ac:dyDescent="0.2">
      <c r="A54" s="6" t="s">
        <v>169</v>
      </c>
      <c r="B54" s="9" t="e">
        <f ca="1">IMAGE("https://acnhcdn.com/latest/HouseDoorIcon/HouseDoorIronpartsDR.png")</f>
        <v>#NAME?</v>
      </c>
      <c r="C54" s="7">
        <v>5000</v>
      </c>
      <c r="D54" s="6" t="s">
        <v>36</v>
      </c>
      <c r="E54" s="6" t="s">
        <v>37</v>
      </c>
      <c r="F54" s="7" t="s">
        <v>170</v>
      </c>
      <c r="G54" s="7" t="s">
        <v>12</v>
      </c>
      <c r="H54" s="8" t="s">
        <v>171</v>
      </c>
    </row>
    <row r="55" spans="1:8" ht="56" x14ac:dyDescent="0.2">
      <c r="A55" s="6" t="s">
        <v>172</v>
      </c>
      <c r="B55" s="9" t="e">
        <f ca="1">IMAGE("https://acnhcdn.com/latest/HouseDoorIcon/HouseDoorSimplicityJR.png")</f>
        <v>#NAME?</v>
      </c>
      <c r="C55" s="7">
        <v>5000</v>
      </c>
      <c r="D55" s="6" t="s">
        <v>36</v>
      </c>
      <c r="E55" s="6" t="s">
        <v>37</v>
      </c>
      <c r="F55" s="7" t="s">
        <v>173</v>
      </c>
      <c r="G55" s="7" t="s">
        <v>12</v>
      </c>
      <c r="H55" s="8" t="s">
        <v>174</v>
      </c>
    </row>
    <row r="56" spans="1:8" ht="56" x14ac:dyDescent="0.2">
      <c r="A56" s="6" t="s">
        <v>175</v>
      </c>
      <c r="B56" s="9" t="e">
        <f ca="1">IMAGE("https://acnhcdn.com/latest/HouseDoorIcon/HouseDoorVerticalWindowCR.png")</f>
        <v>#NAME?</v>
      </c>
      <c r="C56" s="7">
        <v>5000</v>
      </c>
      <c r="D56" s="6" t="s">
        <v>36</v>
      </c>
      <c r="E56" s="6" t="s">
        <v>37</v>
      </c>
      <c r="F56" s="7" t="s">
        <v>176</v>
      </c>
      <c r="G56" s="7" t="s">
        <v>12</v>
      </c>
      <c r="H56" s="8" t="s">
        <v>177</v>
      </c>
    </row>
    <row r="57" spans="1:8" ht="56" x14ac:dyDescent="0.2">
      <c r="A57" s="6" t="s">
        <v>178</v>
      </c>
      <c r="B57" s="9" t="e">
        <f ca="1">IMAGE("https://acnhcdn.com/latest/HouseDoorIcon/HouseDoorWindowDR.png")</f>
        <v>#NAME?</v>
      </c>
      <c r="C57" s="7">
        <v>5000</v>
      </c>
      <c r="D57" s="6" t="s">
        <v>36</v>
      </c>
      <c r="E57" s="6" t="s">
        <v>37</v>
      </c>
      <c r="F57" s="7" t="s">
        <v>179</v>
      </c>
      <c r="G57" s="7" t="s">
        <v>12</v>
      </c>
      <c r="H57" s="8" t="s">
        <v>180</v>
      </c>
    </row>
    <row r="58" spans="1:8" ht="56" x14ac:dyDescent="0.2">
      <c r="A58" s="6" t="s">
        <v>181</v>
      </c>
      <c r="B58" s="9" t="e">
        <f ca="1">IMAGE("https://acnhcdn.com/latest/HouseDoorIcon/HouseDoorStandardDR.png")</f>
        <v>#NAME?</v>
      </c>
      <c r="C58" s="7">
        <v>5000</v>
      </c>
      <c r="D58" s="6" t="s">
        <v>36</v>
      </c>
      <c r="E58" s="6" t="s">
        <v>37</v>
      </c>
      <c r="F58" s="7" t="s">
        <v>182</v>
      </c>
      <c r="G58" s="7" t="s">
        <v>12</v>
      </c>
      <c r="H58" s="8" t="s">
        <v>183</v>
      </c>
    </row>
    <row r="59" spans="1:8" ht="56" x14ac:dyDescent="0.2">
      <c r="A59" s="6" t="s">
        <v>184</v>
      </c>
      <c r="B59" s="9" t="e">
        <f ca="1">IMAGE("https://acnhcdn.com/latest/HouseDoorIcon/HouseDoorCercleWindowJR.png")</f>
        <v>#NAME?</v>
      </c>
      <c r="C59" s="7">
        <v>5000</v>
      </c>
      <c r="D59" s="6" t="s">
        <v>36</v>
      </c>
      <c r="E59" s="6" t="s">
        <v>37</v>
      </c>
      <c r="F59" s="7" t="s">
        <v>185</v>
      </c>
      <c r="G59" s="7" t="s">
        <v>12</v>
      </c>
      <c r="H59" s="8" t="s">
        <v>186</v>
      </c>
    </row>
    <row r="60" spans="1:8" ht="56" x14ac:dyDescent="0.2">
      <c r="A60" s="6" t="s">
        <v>187</v>
      </c>
      <c r="B60" s="9" t="e">
        <f ca="1">IMAGE("https://acnhcdn.com/latest/HouseDoorIcon/HouseDoorReliefIR.png")</f>
        <v>#NAME?</v>
      </c>
      <c r="C60" s="7">
        <v>5000</v>
      </c>
      <c r="D60" s="6" t="s">
        <v>36</v>
      </c>
      <c r="E60" s="6" t="s">
        <v>37</v>
      </c>
      <c r="F60" s="7" t="s">
        <v>188</v>
      </c>
      <c r="G60" s="7" t="s">
        <v>12</v>
      </c>
      <c r="H60" s="8" t="s">
        <v>189</v>
      </c>
    </row>
    <row r="61" spans="1:8" ht="56" x14ac:dyDescent="0.2">
      <c r="A61" s="6" t="s">
        <v>190</v>
      </c>
      <c r="B61" s="9" t="e">
        <f ca="1">IMAGE("https://acnhcdn.com/latest/HouseDoorIcon/HouseDoorChineseAR.png")</f>
        <v>#NAME?</v>
      </c>
      <c r="C61" s="7">
        <v>5000</v>
      </c>
      <c r="D61" s="6" t="s">
        <v>36</v>
      </c>
      <c r="E61" s="6" t="s">
        <v>37</v>
      </c>
      <c r="F61" s="7" t="s">
        <v>191</v>
      </c>
      <c r="G61" s="7" t="s">
        <v>12</v>
      </c>
      <c r="H61" s="8" t="s">
        <v>192</v>
      </c>
    </row>
    <row r="62" spans="1:8" ht="56" x14ac:dyDescent="0.2">
      <c r="A62" s="6" t="s">
        <v>193</v>
      </c>
      <c r="B62" s="9" t="e">
        <f ca="1">IMAGE("https://acnhcdn.com/latest/HouseDoorIcon/HouseDoorIronAR.png")</f>
        <v>#NAME?</v>
      </c>
      <c r="C62" s="7">
        <v>5000</v>
      </c>
      <c r="D62" s="6" t="s">
        <v>36</v>
      </c>
      <c r="E62" s="6" t="s">
        <v>37</v>
      </c>
      <c r="F62" s="7" t="s">
        <v>194</v>
      </c>
      <c r="G62" s="7" t="s">
        <v>12</v>
      </c>
      <c r="H62" s="8" t="s">
        <v>195</v>
      </c>
    </row>
    <row r="63" spans="1:8" ht="56" x14ac:dyDescent="0.2">
      <c r="A63" s="6" t="s">
        <v>196</v>
      </c>
      <c r="B63" s="9" t="e">
        <f ca="1">IMAGE("https://acnhcdn.com/latest/HouseDoorIcon/HouseDoorIronGrillAR.png")</f>
        <v>#NAME?</v>
      </c>
      <c r="C63" s="7">
        <v>5000</v>
      </c>
      <c r="D63" s="6" t="s">
        <v>36</v>
      </c>
      <c r="E63" s="6" t="s">
        <v>37</v>
      </c>
      <c r="F63" s="7" t="s">
        <v>197</v>
      </c>
      <c r="G63" s="7" t="s">
        <v>12</v>
      </c>
      <c r="H63" s="8" t="s">
        <v>198</v>
      </c>
    </row>
    <row r="64" spans="1:8" ht="56" x14ac:dyDescent="0.2">
      <c r="A64" s="6" t="s">
        <v>199</v>
      </c>
      <c r="B64" s="9" t="e">
        <f ca="1">IMAGE("https://acnhcdn.com/latest/HouseDoorIcon/HouseDoorJapaneseFR.png")</f>
        <v>#NAME?</v>
      </c>
      <c r="C64" s="7">
        <v>5000</v>
      </c>
      <c r="D64" s="6" t="s">
        <v>36</v>
      </c>
      <c r="E64" s="6" t="s">
        <v>37</v>
      </c>
      <c r="F64" s="7" t="s">
        <v>200</v>
      </c>
      <c r="G64" s="7" t="s">
        <v>12</v>
      </c>
      <c r="H64" s="8" t="s">
        <v>201</v>
      </c>
    </row>
    <row r="65" spans="1:8" ht="56" x14ac:dyDescent="0.2">
      <c r="A65" s="6" t="s">
        <v>202</v>
      </c>
      <c r="B65" s="9" t="e">
        <f ca="1">IMAGE("https://acnhcdn.com/latest/HouseDoorIcon/HouseDoorLatticeDR.png")</f>
        <v>#NAME?</v>
      </c>
      <c r="C65" s="7">
        <v>5000</v>
      </c>
      <c r="D65" s="6" t="s">
        <v>36</v>
      </c>
      <c r="E65" s="6" t="s">
        <v>37</v>
      </c>
      <c r="F65" s="7" t="s">
        <v>203</v>
      </c>
      <c r="G65" s="7" t="s">
        <v>12</v>
      </c>
      <c r="H65" s="8" t="s">
        <v>204</v>
      </c>
    </row>
    <row r="66" spans="1:8" ht="56" x14ac:dyDescent="0.2">
      <c r="A66" s="6" t="s">
        <v>205</v>
      </c>
      <c r="B66" s="9" t="e">
        <f ca="1">IMAGE("https://acnhcdn.com/latest/HouseDoorIcon/HouseDoorSimplicityGR.png")</f>
        <v>#NAME?</v>
      </c>
      <c r="C66" s="7">
        <v>5000</v>
      </c>
      <c r="D66" s="6" t="s">
        <v>36</v>
      </c>
      <c r="E66" s="6" t="s">
        <v>37</v>
      </c>
      <c r="F66" s="7" t="s">
        <v>206</v>
      </c>
      <c r="G66" s="7" t="s">
        <v>12</v>
      </c>
      <c r="H66" s="8" t="s">
        <v>207</v>
      </c>
    </row>
    <row r="67" spans="1:8" ht="56" x14ac:dyDescent="0.2">
      <c r="A67" s="6" t="s">
        <v>208</v>
      </c>
      <c r="B67" s="9" t="e">
        <f ca="1">IMAGE("https://acnhcdn.com/latest/HouseDoorIcon/HouseDoorIronGrillBR.png")</f>
        <v>#NAME?</v>
      </c>
      <c r="C67" s="7">
        <v>5000</v>
      </c>
      <c r="D67" s="6" t="s">
        <v>36</v>
      </c>
      <c r="E67" s="6" t="s">
        <v>37</v>
      </c>
      <c r="F67" s="7" t="s">
        <v>209</v>
      </c>
      <c r="G67" s="7" t="s">
        <v>12</v>
      </c>
      <c r="H67" s="8" t="s">
        <v>210</v>
      </c>
    </row>
    <row r="68" spans="1:8" ht="56" x14ac:dyDescent="0.2">
      <c r="A68" s="6" t="s">
        <v>211</v>
      </c>
      <c r="B68" s="9" t="e">
        <f ca="1">IMAGE("https://acnhcdn.com/latest/HouseDoorIcon/HouseDoorSimplicityCR.png")</f>
        <v>#NAME?</v>
      </c>
      <c r="C68" s="7">
        <v>5000</v>
      </c>
      <c r="D68" s="6" t="s">
        <v>36</v>
      </c>
      <c r="E68" s="6" t="s">
        <v>37</v>
      </c>
      <c r="F68" s="7" t="s">
        <v>212</v>
      </c>
      <c r="G68" s="7" t="s">
        <v>12</v>
      </c>
      <c r="H68" s="8" t="s">
        <v>213</v>
      </c>
    </row>
    <row r="69" spans="1:8" ht="56" x14ac:dyDescent="0.2">
      <c r="A69" s="6" t="s">
        <v>214</v>
      </c>
      <c r="B69" s="9" t="e">
        <f ca="1">IMAGE("https://acnhcdn.com/latest/HouseDoorIcon/HouseDoorVerticalWindowBR.png")</f>
        <v>#NAME?</v>
      </c>
      <c r="C69" s="7">
        <v>5000</v>
      </c>
      <c r="D69" s="6" t="s">
        <v>36</v>
      </c>
      <c r="E69" s="6" t="s">
        <v>37</v>
      </c>
      <c r="F69" s="7" t="s">
        <v>215</v>
      </c>
      <c r="G69" s="7" t="s">
        <v>12</v>
      </c>
      <c r="H69" s="8" t="s">
        <v>216</v>
      </c>
    </row>
    <row r="70" spans="1:8" ht="56" x14ac:dyDescent="0.2">
      <c r="A70" s="6" t="s">
        <v>217</v>
      </c>
      <c r="B70" s="9" t="e">
        <f ca="1">IMAGE("https://acnhcdn.com/latest/HouseDoorIcon/HouseDoorWindowBR.png")</f>
        <v>#NAME?</v>
      </c>
      <c r="C70" s="7">
        <v>5000</v>
      </c>
      <c r="D70" s="6" t="s">
        <v>36</v>
      </c>
      <c r="E70" s="6" t="s">
        <v>37</v>
      </c>
      <c r="F70" s="7" t="s">
        <v>218</v>
      </c>
      <c r="G70" s="7" t="s">
        <v>12</v>
      </c>
      <c r="H70" s="8" t="s">
        <v>219</v>
      </c>
    </row>
    <row r="71" spans="1:8" ht="56" x14ac:dyDescent="0.2">
      <c r="A71" s="6" t="s">
        <v>220</v>
      </c>
      <c r="B71" s="9" t="e">
        <f ca="1">IMAGE("https://acnhcdn.com/latest/HouseDoorIcon/HouseDoorStandardBR.png")</f>
        <v>#NAME?</v>
      </c>
      <c r="C71" s="7">
        <v>5000</v>
      </c>
      <c r="D71" s="6" t="s">
        <v>36</v>
      </c>
      <c r="E71" s="6" t="s">
        <v>37</v>
      </c>
      <c r="F71" s="7" t="s">
        <v>221</v>
      </c>
      <c r="G71" s="7" t="s">
        <v>12</v>
      </c>
      <c r="H71" s="8" t="s">
        <v>222</v>
      </c>
    </row>
    <row r="72" spans="1:8" ht="56" x14ac:dyDescent="0.2">
      <c r="A72" s="6" t="s">
        <v>223</v>
      </c>
      <c r="B72" s="9" t="e">
        <f ca="1">IMAGE("https://acnhcdn.com/latest/HouseDoorIcon/HouseDoorIronpartsAR.png")</f>
        <v>#NAME?</v>
      </c>
      <c r="C72" s="7">
        <v>5000</v>
      </c>
      <c r="D72" s="6" t="s">
        <v>36</v>
      </c>
      <c r="E72" s="6" t="s">
        <v>37</v>
      </c>
      <c r="F72" s="7" t="s">
        <v>224</v>
      </c>
      <c r="G72" s="7" t="s">
        <v>12</v>
      </c>
      <c r="H72" s="8" t="s">
        <v>225</v>
      </c>
    </row>
    <row r="73" spans="1:8" ht="56" x14ac:dyDescent="0.2">
      <c r="A73" s="6" t="s">
        <v>226</v>
      </c>
      <c r="B73" s="9" t="e">
        <f ca="1">IMAGE("https://acnhcdn.com/latest/HouseDoorIcon/HouseDoorCercleWindowFR.png")</f>
        <v>#NAME?</v>
      </c>
      <c r="C73" s="7">
        <v>5000</v>
      </c>
      <c r="D73" s="6" t="s">
        <v>36</v>
      </c>
      <c r="E73" s="6" t="s">
        <v>37</v>
      </c>
      <c r="F73" s="7" t="s">
        <v>227</v>
      </c>
      <c r="G73" s="7" t="s">
        <v>12</v>
      </c>
      <c r="H73" s="8" t="s">
        <v>228</v>
      </c>
    </row>
    <row r="74" spans="1:8" ht="56" x14ac:dyDescent="0.2">
      <c r="A74" s="6" t="s">
        <v>229</v>
      </c>
      <c r="B74" s="9" t="e">
        <f ca="1">IMAGE("https://acnhcdn.com/latest/HouseDoorIcon/HouseDoorIronGrillDR.png")</f>
        <v>#NAME?</v>
      </c>
      <c r="C74" s="7">
        <v>5000</v>
      </c>
      <c r="D74" s="6" t="s">
        <v>36</v>
      </c>
      <c r="E74" s="6" t="s">
        <v>37</v>
      </c>
      <c r="F74" s="7" t="s">
        <v>230</v>
      </c>
      <c r="G74" s="7" t="s">
        <v>12</v>
      </c>
      <c r="H74" s="8" t="s">
        <v>231</v>
      </c>
    </row>
    <row r="75" spans="1:8" ht="56" x14ac:dyDescent="0.2">
      <c r="A75" s="6" t="s">
        <v>232</v>
      </c>
      <c r="B75" s="9" t="e">
        <f ca="1">IMAGE("https://acnhcdn.com/latest/HouseDoorIcon/HouseDoorSimplicityIR.png")</f>
        <v>#NAME?</v>
      </c>
      <c r="C75" s="7">
        <v>5000</v>
      </c>
      <c r="D75" s="6" t="s">
        <v>36</v>
      </c>
      <c r="E75" s="6" t="s">
        <v>37</v>
      </c>
      <c r="F75" s="7" t="s">
        <v>233</v>
      </c>
      <c r="G75" s="7" t="s">
        <v>12</v>
      </c>
      <c r="H75" s="8" t="s">
        <v>234</v>
      </c>
    </row>
    <row r="76" spans="1:8" ht="56" x14ac:dyDescent="0.2">
      <c r="A76" s="6" t="s">
        <v>235</v>
      </c>
      <c r="B76" s="9" t="e">
        <f ca="1">IMAGE("https://acnhcdn.com/latest/HouseDoorIcon/HouseDoorCercleWindowIR.png")</f>
        <v>#NAME?</v>
      </c>
      <c r="C76" s="7">
        <v>5000</v>
      </c>
      <c r="D76" s="6" t="s">
        <v>36</v>
      </c>
      <c r="E76" s="6" t="s">
        <v>37</v>
      </c>
      <c r="F76" s="7" t="s">
        <v>236</v>
      </c>
      <c r="G76" s="7" t="s">
        <v>12</v>
      </c>
      <c r="H76" s="8" t="s">
        <v>237</v>
      </c>
    </row>
    <row r="77" spans="1:8" ht="56" x14ac:dyDescent="0.2">
      <c r="A77" s="6" t="s">
        <v>238</v>
      </c>
      <c r="B77" s="9" t="e">
        <f ca="1">IMAGE("https://acnhcdn.com/latest/HouseDoorIcon/HouseDoorCarvingDR.png")</f>
        <v>#NAME?</v>
      </c>
      <c r="C77" s="7">
        <v>5000</v>
      </c>
      <c r="D77" s="6" t="s">
        <v>36</v>
      </c>
      <c r="E77" s="6" t="s">
        <v>37</v>
      </c>
      <c r="F77" s="7" t="s">
        <v>239</v>
      </c>
      <c r="G77" s="7" t="s">
        <v>12</v>
      </c>
      <c r="H77" s="8" t="s">
        <v>240</v>
      </c>
    </row>
    <row r="78" spans="1:8" ht="56" x14ac:dyDescent="0.2">
      <c r="A78" s="6" t="s">
        <v>241</v>
      </c>
      <c r="B78" s="9" t="e">
        <f ca="1">IMAGE("https://acnhcdn.com/latest/HouseDoorIcon/HouseDoorIronFR.png")</f>
        <v>#NAME?</v>
      </c>
      <c r="C78" s="7">
        <v>5000</v>
      </c>
      <c r="D78" s="6" t="s">
        <v>36</v>
      </c>
      <c r="E78" s="6" t="s">
        <v>37</v>
      </c>
      <c r="F78" s="7" t="s">
        <v>242</v>
      </c>
      <c r="G78" s="7" t="s">
        <v>12</v>
      </c>
      <c r="H78" s="8" t="s">
        <v>243</v>
      </c>
    </row>
    <row r="79" spans="1:8" ht="56" x14ac:dyDescent="0.2">
      <c r="A79" s="6" t="s">
        <v>244</v>
      </c>
      <c r="B79" s="9" t="e">
        <f ca="1">IMAGE("https://acnhcdn.com/latest/HouseDoorIcon/HouseDoorIronGrillER.png")</f>
        <v>#NAME?</v>
      </c>
      <c r="C79" s="7">
        <v>5000</v>
      </c>
      <c r="D79" s="6" t="s">
        <v>36</v>
      </c>
      <c r="E79" s="6" t="s">
        <v>37</v>
      </c>
      <c r="F79" s="7" t="s">
        <v>245</v>
      </c>
      <c r="G79" s="7" t="s">
        <v>12</v>
      </c>
      <c r="H79" s="8" t="s">
        <v>246</v>
      </c>
    </row>
    <row r="80" spans="1:8" ht="56" x14ac:dyDescent="0.2">
      <c r="A80" s="6" t="s">
        <v>247</v>
      </c>
      <c r="B80" s="9" t="e">
        <f ca="1">IMAGE("https://acnhcdn.com/latest/HouseDoorIcon/HouseDoorIronpartsER.png")</f>
        <v>#NAME?</v>
      </c>
      <c r="C80" s="7">
        <v>5000</v>
      </c>
      <c r="D80" s="6" t="s">
        <v>36</v>
      </c>
      <c r="E80" s="6" t="s">
        <v>37</v>
      </c>
      <c r="F80" s="7" t="s">
        <v>248</v>
      </c>
      <c r="G80" s="7" t="s">
        <v>12</v>
      </c>
      <c r="H80" s="8" t="s">
        <v>249</v>
      </c>
    </row>
    <row r="81" spans="1:8" ht="56" x14ac:dyDescent="0.2">
      <c r="A81" s="6" t="s">
        <v>250</v>
      </c>
      <c r="B81" s="9" t="e">
        <f ca="1">IMAGE("https://acnhcdn.com/latest/HouseDoorIcon/HouseDoorSimplicityHR.png")</f>
        <v>#NAME?</v>
      </c>
      <c r="C81" s="7">
        <v>5000</v>
      </c>
      <c r="D81" s="6" t="s">
        <v>36</v>
      </c>
      <c r="E81" s="6" t="s">
        <v>37</v>
      </c>
      <c r="F81" s="7" t="s">
        <v>251</v>
      </c>
      <c r="G81" s="7" t="s">
        <v>12</v>
      </c>
      <c r="H81" s="8" t="s">
        <v>252</v>
      </c>
    </row>
    <row r="82" spans="1:8" ht="56" x14ac:dyDescent="0.2">
      <c r="A82" s="6" t="s">
        <v>253</v>
      </c>
      <c r="B82" s="9" t="e">
        <f ca="1">IMAGE("https://acnhcdn.com/latest/HouseDoorIcon/HouseDoorSimpleER.png")</f>
        <v>#NAME?</v>
      </c>
      <c r="C82" s="7">
        <v>5000</v>
      </c>
      <c r="D82" s="6" t="s">
        <v>36</v>
      </c>
      <c r="E82" s="6" t="s">
        <v>37</v>
      </c>
      <c r="F82" s="7" t="s">
        <v>254</v>
      </c>
      <c r="G82" s="7" t="s">
        <v>12</v>
      </c>
      <c r="H82" s="8" t="s">
        <v>255</v>
      </c>
    </row>
    <row r="83" spans="1:8" ht="56" x14ac:dyDescent="0.2">
      <c r="A83" s="6" t="s">
        <v>256</v>
      </c>
      <c r="B83" s="9" t="e">
        <f ca="1">IMAGE("https://acnhcdn.com/latest/HouseDoorIcon/HouseDoorWindowIR.png")</f>
        <v>#NAME?</v>
      </c>
      <c r="C83" s="7">
        <v>5000</v>
      </c>
      <c r="D83" s="6" t="s">
        <v>36</v>
      </c>
      <c r="E83" s="6" t="s">
        <v>37</v>
      </c>
      <c r="F83" s="7" t="s">
        <v>257</v>
      </c>
      <c r="G83" s="7" t="s">
        <v>12</v>
      </c>
      <c r="H83" s="8" t="s">
        <v>258</v>
      </c>
    </row>
    <row r="84" spans="1:8" ht="56" x14ac:dyDescent="0.2">
      <c r="A84" s="6" t="s">
        <v>259</v>
      </c>
      <c r="B84" s="9" t="e">
        <f ca="1">IMAGE("https://acnhcdn.com/latest/HouseDoorIcon/HouseDoorStandardIR.png")</f>
        <v>#NAME?</v>
      </c>
      <c r="C84" s="7">
        <v>5000</v>
      </c>
      <c r="D84" s="6" t="s">
        <v>36</v>
      </c>
      <c r="E84" s="6" t="s">
        <v>37</v>
      </c>
      <c r="F84" s="7" t="s">
        <v>260</v>
      </c>
      <c r="G84" s="7" t="s">
        <v>12</v>
      </c>
      <c r="H84" s="8" t="s">
        <v>261</v>
      </c>
    </row>
    <row r="85" spans="1:8" ht="56" x14ac:dyDescent="0.2">
      <c r="A85" s="6" t="s">
        <v>262</v>
      </c>
      <c r="B85" s="9" t="e">
        <f ca="1">IMAGE("https://acnhcdn.com/latest/HouseDoorIcon/HouseDoorReliefJR.png")</f>
        <v>#NAME?</v>
      </c>
      <c r="C85" s="7">
        <v>5000</v>
      </c>
      <c r="D85" s="6" t="s">
        <v>36</v>
      </c>
      <c r="E85" s="6" t="s">
        <v>37</v>
      </c>
      <c r="F85" s="7" t="s">
        <v>263</v>
      </c>
      <c r="G85" s="7" t="s">
        <v>12</v>
      </c>
      <c r="H85" s="8" t="s">
        <v>264</v>
      </c>
    </row>
    <row r="86" spans="1:8" ht="56" x14ac:dyDescent="0.2">
      <c r="A86" s="6" t="s">
        <v>265</v>
      </c>
      <c r="B86" s="9" t="e">
        <f ca="1">IMAGE("https://acnhcdn.com/latest/HouseDoorIcon/HouseDoorIronGrillJR.png")</f>
        <v>#NAME?</v>
      </c>
      <c r="C86" s="7">
        <v>5000</v>
      </c>
      <c r="D86" s="6" t="s">
        <v>36</v>
      </c>
      <c r="E86" s="6" t="s">
        <v>37</v>
      </c>
      <c r="F86" s="7" t="s">
        <v>266</v>
      </c>
      <c r="G86" s="7" t="s">
        <v>12</v>
      </c>
      <c r="H86" s="8" t="s">
        <v>267</v>
      </c>
    </row>
    <row r="87" spans="1:8" ht="56" x14ac:dyDescent="0.2">
      <c r="A87" s="6" t="s">
        <v>268</v>
      </c>
      <c r="B87" s="9" t="e">
        <f ca="1">IMAGE("https://acnhcdn.com/latest/HouseDoorIcon/HouseDoorIronpartsGR.png")</f>
        <v>#NAME?</v>
      </c>
      <c r="C87" s="7">
        <v>5000</v>
      </c>
      <c r="D87" s="6" t="s">
        <v>36</v>
      </c>
      <c r="E87" s="6" t="s">
        <v>37</v>
      </c>
      <c r="F87" s="7" t="s">
        <v>269</v>
      </c>
      <c r="G87" s="7" t="s">
        <v>12</v>
      </c>
      <c r="H87" s="8" t="s">
        <v>270</v>
      </c>
    </row>
    <row r="88" spans="1:8" ht="56" x14ac:dyDescent="0.2">
      <c r="A88" s="6" t="s">
        <v>271</v>
      </c>
      <c r="B88" s="9" t="e">
        <f ca="1">IMAGE("https://acnhcdn.com/latest/HouseDoorIcon/HouseDoorSimpleHR.png")</f>
        <v>#NAME?</v>
      </c>
      <c r="C88" s="7">
        <v>5000</v>
      </c>
      <c r="D88" s="6" t="s">
        <v>36</v>
      </c>
      <c r="E88" s="6" t="s">
        <v>37</v>
      </c>
      <c r="F88" s="7" t="s">
        <v>272</v>
      </c>
      <c r="G88" s="7" t="s">
        <v>12</v>
      </c>
      <c r="H88" s="8" t="s">
        <v>273</v>
      </c>
    </row>
    <row r="89" spans="1:8" ht="56" x14ac:dyDescent="0.2">
      <c r="A89" s="6" t="s">
        <v>274</v>
      </c>
      <c r="B89" s="9" t="e">
        <f ca="1">IMAGE("https://acnhcdn.com/latest/HouseDoorIcon/HouseDoorVerticalWindowIR.png")</f>
        <v>#NAME?</v>
      </c>
      <c r="C89" s="7">
        <v>5000</v>
      </c>
      <c r="D89" s="6" t="s">
        <v>36</v>
      </c>
      <c r="E89" s="6" t="s">
        <v>37</v>
      </c>
      <c r="F89" s="7" t="s">
        <v>275</v>
      </c>
      <c r="G89" s="7" t="s">
        <v>12</v>
      </c>
      <c r="H89" s="8" t="s">
        <v>276</v>
      </c>
    </row>
    <row r="90" spans="1:8" ht="56" x14ac:dyDescent="0.2">
      <c r="A90" s="6" t="s">
        <v>277</v>
      </c>
      <c r="B90" s="9" t="e">
        <f ca="1">IMAGE("https://acnhcdn.com/latest/HouseDoorIcon/HouseDoorWindowJR.png")</f>
        <v>#NAME?</v>
      </c>
      <c r="C90" s="7">
        <v>5000</v>
      </c>
      <c r="D90" s="6" t="s">
        <v>36</v>
      </c>
      <c r="E90" s="6" t="s">
        <v>37</v>
      </c>
      <c r="F90" s="7" t="s">
        <v>278</v>
      </c>
      <c r="G90" s="7" t="s">
        <v>12</v>
      </c>
      <c r="H90" s="8" t="s">
        <v>279</v>
      </c>
    </row>
    <row r="91" spans="1:8" ht="56" x14ac:dyDescent="0.2">
      <c r="A91" s="6" t="s">
        <v>280</v>
      </c>
      <c r="B91" s="9" t="e">
        <f ca="1">IMAGE("https://acnhcdn.com/latest/HouseDoorIcon/HouseDoorStandardJR.png")</f>
        <v>#NAME?</v>
      </c>
      <c r="C91" s="7">
        <v>5000</v>
      </c>
      <c r="D91" s="6" t="s">
        <v>36</v>
      </c>
      <c r="E91" s="6" t="s">
        <v>37</v>
      </c>
      <c r="F91" s="7" t="s">
        <v>281</v>
      </c>
      <c r="G91" s="7" t="s">
        <v>12</v>
      </c>
      <c r="H91" s="8" t="s">
        <v>282</v>
      </c>
    </row>
    <row r="92" spans="1:8" ht="56" x14ac:dyDescent="0.2">
      <c r="A92" s="6" t="s">
        <v>283</v>
      </c>
      <c r="B92" s="9" t="e">
        <f ca="1">IMAGE("https://acnhcdn.com/latest/HouseDoorIcon/HouseDoorReliefBR.png")</f>
        <v>#NAME?</v>
      </c>
      <c r="C92" s="7">
        <v>5000</v>
      </c>
      <c r="D92" s="6" t="s">
        <v>36</v>
      </c>
      <c r="E92" s="6" t="s">
        <v>37</v>
      </c>
      <c r="F92" s="7" t="s">
        <v>284</v>
      </c>
      <c r="G92" s="7" t="s">
        <v>12</v>
      </c>
      <c r="H92" s="8" t="s">
        <v>285</v>
      </c>
    </row>
    <row r="93" spans="1:8" ht="56" x14ac:dyDescent="0.2">
      <c r="A93" s="6" t="s">
        <v>286</v>
      </c>
      <c r="B93" s="9" t="e">
        <f ca="1">IMAGE("https://acnhcdn.com/latest/HouseDoorIcon/HouseDoorCarvingCR.png")</f>
        <v>#NAME?</v>
      </c>
      <c r="C93" s="7">
        <v>5000</v>
      </c>
      <c r="D93" s="6" t="s">
        <v>36</v>
      </c>
      <c r="E93" s="6" t="s">
        <v>37</v>
      </c>
      <c r="F93" s="7" t="s">
        <v>287</v>
      </c>
      <c r="G93" s="7" t="s">
        <v>12</v>
      </c>
      <c r="H93" s="8" t="s">
        <v>288</v>
      </c>
    </row>
    <row r="94" spans="1:8" ht="56" x14ac:dyDescent="0.2">
      <c r="A94" s="6" t="s">
        <v>289</v>
      </c>
      <c r="B94" s="9" t="e">
        <f ca="1">IMAGE("https://acnhcdn.com/latest/HouseDoorIcon/HouseDoorChineseCR.png")</f>
        <v>#NAME?</v>
      </c>
      <c r="C94" s="7">
        <v>5000</v>
      </c>
      <c r="D94" s="6" t="s">
        <v>36</v>
      </c>
      <c r="E94" s="6" t="s">
        <v>37</v>
      </c>
      <c r="F94" s="7" t="s">
        <v>290</v>
      </c>
      <c r="G94" s="7" t="s">
        <v>12</v>
      </c>
      <c r="H94" s="8" t="s">
        <v>291</v>
      </c>
    </row>
    <row r="95" spans="1:8" ht="56" x14ac:dyDescent="0.2">
      <c r="A95" s="6" t="s">
        <v>292</v>
      </c>
      <c r="B95" s="9" t="e">
        <f ca="1">IMAGE("https://acnhcdn.com/latest/HouseDoorIcon/HouseDoorIronBR.png")</f>
        <v>#NAME?</v>
      </c>
      <c r="C95" s="7">
        <v>5000</v>
      </c>
      <c r="D95" s="6" t="s">
        <v>36</v>
      </c>
      <c r="E95" s="6" t="s">
        <v>37</v>
      </c>
      <c r="F95" s="7" t="s">
        <v>293</v>
      </c>
      <c r="G95" s="7" t="s">
        <v>12</v>
      </c>
      <c r="H95" s="8" t="s">
        <v>294</v>
      </c>
    </row>
    <row r="96" spans="1:8" ht="56" x14ac:dyDescent="0.2">
      <c r="A96" s="6" t="s">
        <v>295</v>
      </c>
      <c r="B96" s="9" t="e">
        <f ca="1">IMAGE("https://acnhcdn.com/latest/HouseDoorIcon/HouseDoorIronGrillIR.png")</f>
        <v>#NAME?</v>
      </c>
      <c r="C96" s="7">
        <v>5000</v>
      </c>
      <c r="D96" s="6" t="s">
        <v>36</v>
      </c>
      <c r="E96" s="6" t="s">
        <v>37</v>
      </c>
      <c r="F96" s="7" t="s">
        <v>296</v>
      </c>
      <c r="G96" s="7" t="s">
        <v>12</v>
      </c>
      <c r="H96" s="8" t="s">
        <v>297</v>
      </c>
    </row>
    <row r="97" spans="1:8" ht="56" x14ac:dyDescent="0.2">
      <c r="A97" s="6" t="s">
        <v>298</v>
      </c>
      <c r="B97" s="9" t="e">
        <f ca="1">IMAGE("https://acnhcdn.com/latest/HouseDoorIcon/HouseDoorLatticeCR.png")</f>
        <v>#NAME?</v>
      </c>
      <c r="C97" s="7">
        <v>5000</v>
      </c>
      <c r="D97" s="6" t="s">
        <v>36</v>
      </c>
      <c r="E97" s="6" t="s">
        <v>37</v>
      </c>
      <c r="F97" s="7" t="s">
        <v>299</v>
      </c>
      <c r="G97" s="7" t="s">
        <v>12</v>
      </c>
      <c r="H97" s="8" t="s">
        <v>300</v>
      </c>
    </row>
    <row r="98" spans="1:8" ht="56" x14ac:dyDescent="0.2">
      <c r="A98" s="6" t="s">
        <v>301</v>
      </c>
      <c r="B98" s="9" t="e">
        <f ca="1">IMAGE("https://acnhcdn.com/latest/HouseDoorIcon/HouseDoorIronpartsBR.png")</f>
        <v>#NAME?</v>
      </c>
      <c r="C98" s="7">
        <v>5000</v>
      </c>
      <c r="D98" s="6" t="s">
        <v>36</v>
      </c>
      <c r="E98" s="6" t="s">
        <v>37</v>
      </c>
      <c r="F98" s="7" t="s">
        <v>302</v>
      </c>
      <c r="G98" s="7" t="s">
        <v>12</v>
      </c>
      <c r="H98" s="8" t="s">
        <v>303</v>
      </c>
    </row>
    <row r="99" spans="1:8" ht="56" x14ac:dyDescent="0.2">
      <c r="A99" s="6" t="s">
        <v>304</v>
      </c>
      <c r="B99" s="9" t="e">
        <f ca="1">IMAGE("https://acnhcdn.com/latest/HouseDoorIcon/HouseDoorSimplicityER.png")</f>
        <v>#NAME?</v>
      </c>
      <c r="C99" s="7">
        <v>5000</v>
      </c>
      <c r="D99" s="6" t="s">
        <v>36</v>
      </c>
      <c r="E99" s="6" t="s">
        <v>37</v>
      </c>
      <c r="F99" s="7" t="s">
        <v>305</v>
      </c>
      <c r="G99" s="7" t="s">
        <v>12</v>
      </c>
      <c r="H99" s="8" t="s">
        <v>306</v>
      </c>
    </row>
    <row r="100" spans="1:8" ht="56" x14ac:dyDescent="0.2">
      <c r="A100" s="6" t="s">
        <v>307</v>
      </c>
      <c r="B100" s="9" t="e">
        <f ca="1">IMAGE("https://acnhcdn.com/latest/HouseDoorIcon/HouseDoorVerticalWindowFR.png")</f>
        <v>#NAME?</v>
      </c>
      <c r="C100" s="7">
        <v>5000</v>
      </c>
      <c r="D100" s="6" t="s">
        <v>36</v>
      </c>
      <c r="E100" s="6" t="s">
        <v>37</v>
      </c>
      <c r="F100" s="7" t="s">
        <v>308</v>
      </c>
      <c r="G100" s="7" t="s">
        <v>12</v>
      </c>
      <c r="H100" s="8" t="s">
        <v>309</v>
      </c>
    </row>
    <row r="101" spans="1:8" ht="56" x14ac:dyDescent="0.2">
      <c r="A101" s="6" t="s">
        <v>310</v>
      </c>
      <c r="B101" s="9" t="e">
        <f ca="1">IMAGE("https://acnhcdn.com/latest/HouseDoorIcon/HouseDoorWindowCR.png")</f>
        <v>#NAME?</v>
      </c>
      <c r="C101" s="7">
        <v>5000</v>
      </c>
      <c r="D101" s="6" t="s">
        <v>36</v>
      </c>
      <c r="E101" s="6" t="s">
        <v>37</v>
      </c>
      <c r="F101" s="7" t="s">
        <v>311</v>
      </c>
      <c r="G101" s="7" t="s">
        <v>12</v>
      </c>
      <c r="H101" s="8" t="s">
        <v>312</v>
      </c>
    </row>
    <row r="102" spans="1:8" ht="56" x14ac:dyDescent="0.2">
      <c r="A102" s="6" t="s">
        <v>313</v>
      </c>
      <c r="B102" s="9" t="e">
        <f ca="1">IMAGE("https://acnhcdn.com/latest/HouseDoorIcon/HouseDoorStandardCR.png")</f>
        <v>#NAME?</v>
      </c>
      <c r="C102" s="7">
        <v>5000</v>
      </c>
      <c r="D102" s="6" t="s">
        <v>36</v>
      </c>
      <c r="E102" s="6" t="s">
        <v>37</v>
      </c>
      <c r="F102" s="7" t="s">
        <v>314</v>
      </c>
      <c r="G102" s="7" t="s">
        <v>12</v>
      </c>
      <c r="H102" s="8" t="s">
        <v>315</v>
      </c>
    </row>
    <row r="103" spans="1:8" ht="56" x14ac:dyDescent="0.2">
      <c r="A103" s="6" t="s">
        <v>316</v>
      </c>
      <c r="B103" s="9" t="e">
        <f ca="1">IMAGE("https://acnhcdn.com/latest/HouseDoorIcon/HouseDoorJapaneseDR.png")</f>
        <v>#NAME?</v>
      </c>
      <c r="C103" s="7">
        <v>5000</v>
      </c>
      <c r="D103" s="6" t="s">
        <v>36</v>
      </c>
      <c r="E103" s="6" t="s">
        <v>37</v>
      </c>
      <c r="F103" s="7" t="s">
        <v>317</v>
      </c>
      <c r="G103" s="7" t="s">
        <v>12</v>
      </c>
      <c r="H103" s="8" t="s">
        <v>318</v>
      </c>
    </row>
    <row r="104" spans="1:8" ht="56" x14ac:dyDescent="0.2">
      <c r="A104" s="6" t="s">
        <v>319</v>
      </c>
      <c r="B104" s="9" t="e">
        <f ca="1">IMAGE("https://acnhcdn.com/latest/HouseDoorIcon/HouseDoorChineseFR.png")</f>
        <v>#NAME?</v>
      </c>
      <c r="C104" s="7">
        <v>5000</v>
      </c>
      <c r="D104" s="6" t="s">
        <v>36</v>
      </c>
      <c r="E104" s="6" t="s">
        <v>37</v>
      </c>
      <c r="F104" s="7" t="s">
        <v>320</v>
      </c>
      <c r="G104" s="7" t="s">
        <v>12</v>
      </c>
      <c r="H104" s="8" t="s">
        <v>321</v>
      </c>
    </row>
    <row r="105" spans="1:8" ht="56" x14ac:dyDescent="0.2">
      <c r="A105" s="6" t="s">
        <v>322</v>
      </c>
      <c r="B105" s="9" t="e">
        <f ca="1">IMAGE("https://acnhcdn.com/latest/HouseDoorIcon/HouseDoorSimplicityAR.png")</f>
        <v>#NAME?</v>
      </c>
      <c r="C105" s="7">
        <v>5000</v>
      </c>
      <c r="D105" s="6" t="s">
        <v>36</v>
      </c>
      <c r="E105" s="6" t="s">
        <v>37</v>
      </c>
      <c r="F105" s="7" t="s">
        <v>323</v>
      </c>
      <c r="G105" s="7" t="s">
        <v>12</v>
      </c>
      <c r="H105" s="8" t="s">
        <v>324</v>
      </c>
    </row>
    <row r="106" spans="1:8" ht="56" x14ac:dyDescent="0.2">
      <c r="A106" s="6" t="s">
        <v>325</v>
      </c>
      <c r="B106" s="9" t="e">
        <f ca="1">IMAGE("https://acnhcdn.com/latest/HouseDoorIcon/HouseDoorVerticalWindowAR.png")</f>
        <v>#NAME?</v>
      </c>
      <c r="C106" s="7">
        <v>5000</v>
      </c>
      <c r="D106" s="6" t="s">
        <v>36</v>
      </c>
      <c r="E106" s="6" t="s">
        <v>37</v>
      </c>
      <c r="F106" s="7" t="s">
        <v>326</v>
      </c>
      <c r="G106" s="7" t="s">
        <v>12</v>
      </c>
      <c r="H106" s="8" t="s">
        <v>327</v>
      </c>
    </row>
    <row r="107" spans="1:8" ht="56" x14ac:dyDescent="0.2">
      <c r="A107" s="6" t="s">
        <v>328</v>
      </c>
      <c r="B107" s="9" t="e">
        <f ca="1">IMAGE("https://acnhcdn.com/latest/HouseDoorIcon/HouseDoorLatticeBR.png")</f>
        <v>#NAME?</v>
      </c>
      <c r="C107" s="7">
        <v>5000</v>
      </c>
      <c r="D107" s="6" t="s">
        <v>36</v>
      </c>
      <c r="E107" s="6" t="s">
        <v>37</v>
      </c>
      <c r="F107" s="7" t="s">
        <v>329</v>
      </c>
      <c r="G107" s="7" t="s">
        <v>12</v>
      </c>
      <c r="H107" s="8" t="s">
        <v>330</v>
      </c>
    </row>
    <row r="108" spans="1:8" ht="56" x14ac:dyDescent="0.2">
      <c r="A108" s="6" t="s">
        <v>331</v>
      </c>
      <c r="B108" s="9" t="e">
        <f ca="1">IMAGE("https://acnhcdn.com/latest/HouseDoorIcon/HouseDoorCercleWindowHR.png")</f>
        <v>#NAME?</v>
      </c>
      <c r="C108" s="7">
        <v>5000</v>
      </c>
      <c r="D108" s="6" t="s">
        <v>36</v>
      </c>
      <c r="E108" s="6" t="s">
        <v>37</v>
      </c>
      <c r="F108" s="7" t="s">
        <v>332</v>
      </c>
      <c r="G108" s="7" t="s">
        <v>12</v>
      </c>
      <c r="H108" s="8" t="s">
        <v>333</v>
      </c>
    </row>
    <row r="109" spans="1:8" ht="56" x14ac:dyDescent="0.2">
      <c r="A109" s="6" t="s">
        <v>334</v>
      </c>
      <c r="B109" s="9" t="e">
        <f ca="1">IMAGE("https://acnhcdn.com/latest/HouseDoorIcon/HouseDoorReliefGR.png")</f>
        <v>#NAME?</v>
      </c>
      <c r="C109" s="7">
        <v>5000</v>
      </c>
      <c r="D109" s="6" t="s">
        <v>36</v>
      </c>
      <c r="E109" s="6" t="s">
        <v>37</v>
      </c>
      <c r="F109" s="7" t="s">
        <v>335</v>
      </c>
      <c r="G109" s="7" t="s">
        <v>12</v>
      </c>
      <c r="H109" s="8" t="s">
        <v>336</v>
      </c>
    </row>
    <row r="110" spans="1:8" ht="56" x14ac:dyDescent="0.2">
      <c r="A110" s="6" t="s">
        <v>337</v>
      </c>
      <c r="B110" s="9" t="e">
        <f ca="1">IMAGE("https://acnhcdn.com/latest/HouseDoorIcon/HouseDoorCarvingAR.png")</f>
        <v>#NAME?</v>
      </c>
      <c r="C110" s="7">
        <v>5000</v>
      </c>
      <c r="D110" s="6" t="s">
        <v>36</v>
      </c>
      <c r="E110" s="6" t="s">
        <v>37</v>
      </c>
      <c r="F110" s="7" t="s">
        <v>338</v>
      </c>
      <c r="G110" s="7" t="s">
        <v>12</v>
      </c>
      <c r="H110" s="8" t="s">
        <v>339</v>
      </c>
    </row>
    <row r="111" spans="1:8" ht="56" x14ac:dyDescent="0.2">
      <c r="A111" s="6" t="s">
        <v>340</v>
      </c>
      <c r="B111" s="9" t="e">
        <f ca="1">IMAGE("https://acnhcdn.com/latest/HouseDoorIcon/HouseDoorChineseGR.png")</f>
        <v>#NAME?</v>
      </c>
      <c r="C111" s="7">
        <v>5000</v>
      </c>
      <c r="D111" s="6" t="s">
        <v>36</v>
      </c>
      <c r="E111" s="6" t="s">
        <v>37</v>
      </c>
      <c r="F111" s="7" t="s">
        <v>341</v>
      </c>
      <c r="G111" s="7" t="s">
        <v>12</v>
      </c>
      <c r="H111" s="8" t="s">
        <v>342</v>
      </c>
    </row>
    <row r="112" spans="1:8" ht="56" x14ac:dyDescent="0.2">
      <c r="A112" s="6" t="s">
        <v>343</v>
      </c>
      <c r="B112" s="9" t="e">
        <f ca="1">IMAGE("https://acnhcdn.com/latest/HouseDoorIcon/HouseDoorIronHR.png")</f>
        <v>#NAME?</v>
      </c>
      <c r="C112" s="7">
        <v>5000</v>
      </c>
      <c r="D112" s="6" t="s">
        <v>36</v>
      </c>
      <c r="E112" s="6" t="s">
        <v>37</v>
      </c>
      <c r="F112" s="7" t="s">
        <v>344</v>
      </c>
      <c r="G112" s="7" t="s">
        <v>12</v>
      </c>
      <c r="H112" s="8" t="s">
        <v>345</v>
      </c>
    </row>
    <row r="113" spans="1:8" ht="56" x14ac:dyDescent="0.2">
      <c r="A113" s="6" t="s">
        <v>346</v>
      </c>
      <c r="B113" s="9" t="e">
        <f ca="1">IMAGE("https://acnhcdn.com/latest/HouseDoorIcon/HouseDoorIronGrillFR.png")</f>
        <v>#NAME?</v>
      </c>
      <c r="C113" s="7">
        <v>5000</v>
      </c>
      <c r="D113" s="6" t="s">
        <v>36</v>
      </c>
      <c r="E113" s="6" t="s">
        <v>37</v>
      </c>
      <c r="F113" s="7" t="s">
        <v>347</v>
      </c>
      <c r="G113" s="7" t="s">
        <v>12</v>
      </c>
      <c r="H113" s="8" t="s">
        <v>348</v>
      </c>
    </row>
    <row r="114" spans="1:8" ht="56" x14ac:dyDescent="0.2">
      <c r="A114" s="6" t="s">
        <v>349</v>
      </c>
      <c r="B114" s="9" t="e">
        <f ca="1">IMAGE("https://acnhcdn.com/latest/HouseDoorIcon/HouseDoorLatticeGR.png")</f>
        <v>#NAME?</v>
      </c>
      <c r="C114" s="7">
        <v>5000</v>
      </c>
      <c r="D114" s="6" t="s">
        <v>36</v>
      </c>
      <c r="E114" s="6" t="s">
        <v>37</v>
      </c>
      <c r="F114" s="7" t="s">
        <v>350</v>
      </c>
      <c r="G114" s="7" t="s">
        <v>12</v>
      </c>
      <c r="H114" s="8" t="s">
        <v>351</v>
      </c>
    </row>
    <row r="115" spans="1:8" ht="56" x14ac:dyDescent="0.2">
      <c r="A115" s="6" t="s">
        <v>352</v>
      </c>
      <c r="B115" s="9" t="e">
        <f ca="1">IMAGE("https://acnhcdn.com/latest/HouseDoorIcon/HouseDoorIronpartsHR.png")</f>
        <v>#NAME?</v>
      </c>
      <c r="C115" s="7">
        <v>5000</v>
      </c>
      <c r="D115" s="6" t="s">
        <v>36</v>
      </c>
      <c r="E115" s="6" t="s">
        <v>37</v>
      </c>
      <c r="F115" s="7" t="s">
        <v>353</v>
      </c>
      <c r="G115" s="7" t="s">
        <v>12</v>
      </c>
      <c r="H115" s="8" t="s">
        <v>354</v>
      </c>
    </row>
    <row r="116" spans="1:8" ht="56" x14ac:dyDescent="0.2">
      <c r="A116" s="6" t="s">
        <v>355</v>
      </c>
      <c r="B116" s="9" t="e">
        <f ca="1">IMAGE("https://acnhcdn.com/latest/HouseDoorIcon/HouseDoorSimplicityBR.png")</f>
        <v>#NAME?</v>
      </c>
      <c r="C116" s="7">
        <v>5000</v>
      </c>
      <c r="D116" s="6" t="s">
        <v>36</v>
      </c>
      <c r="E116" s="6" t="s">
        <v>37</v>
      </c>
      <c r="F116" s="7" t="s">
        <v>356</v>
      </c>
      <c r="G116" s="7" t="s">
        <v>12</v>
      </c>
      <c r="H116" s="8" t="s">
        <v>357</v>
      </c>
    </row>
    <row r="117" spans="1:8" ht="56" x14ac:dyDescent="0.2">
      <c r="A117" s="6" t="s">
        <v>358</v>
      </c>
      <c r="B117" s="9" t="e">
        <f ca="1">IMAGE("https://acnhcdn.com/latest/HouseDoorIcon/HouseDoorSimpleAR.png")</f>
        <v>#NAME?</v>
      </c>
      <c r="C117" s="7">
        <v>5000</v>
      </c>
      <c r="D117" s="6" t="s">
        <v>36</v>
      </c>
      <c r="E117" s="6" t="s">
        <v>37</v>
      </c>
      <c r="F117" s="7" t="s">
        <v>359</v>
      </c>
      <c r="G117" s="7" t="s">
        <v>12</v>
      </c>
      <c r="H117" s="8" t="s">
        <v>360</v>
      </c>
    </row>
    <row r="118" spans="1:8" ht="56" x14ac:dyDescent="0.2">
      <c r="A118" s="6" t="s">
        <v>361</v>
      </c>
      <c r="B118" s="9" t="e">
        <f ca="1">IMAGE("https://acnhcdn.com/latest/HouseDoorIcon/HouseDoorVerticalWindowGR.png")</f>
        <v>#NAME?</v>
      </c>
      <c r="C118" s="7">
        <v>5000</v>
      </c>
      <c r="D118" s="6" t="s">
        <v>36</v>
      </c>
      <c r="E118" s="6" t="s">
        <v>37</v>
      </c>
      <c r="F118" s="7" t="s">
        <v>362</v>
      </c>
      <c r="G118" s="7" t="s">
        <v>12</v>
      </c>
      <c r="H118" s="8" t="s">
        <v>363</v>
      </c>
    </row>
    <row r="119" spans="1:8" ht="56" x14ac:dyDescent="0.2">
      <c r="A119" s="6" t="s">
        <v>364</v>
      </c>
      <c r="B119" s="9" t="e">
        <f ca="1">IMAGE("https://acnhcdn.com/latest/HouseDoorIcon/HouseDoorWindowHR.png")</f>
        <v>#NAME?</v>
      </c>
      <c r="C119" s="7">
        <v>5000</v>
      </c>
      <c r="D119" s="6" t="s">
        <v>36</v>
      </c>
      <c r="E119" s="6" t="s">
        <v>37</v>
      </c>
      <c r="F119" s="7" t="s">
        <v>365</v>
      </c>
      <c r="G119" s="7" t="s">
        <v>12</v>
      </c>
      <c r="H119" s="8" t="s">
        <v>366</v>
      </c>
    </row>
    <row r="120" spans="1:8" ht="56" x14ac:dyDescent="0.2">
      <c r="A120" s="6" t="s">
        <v>367</v>
      </c>
      <c r="B120" s="9" t="e">
        <f ca="1">IMAGE("https://acnhcdn.com/latest/HouseDoorIcon/HouseDoorStandardHR.png")</f>
        <v>#NAME?</v>
      </c>
      <c r="C120" s="7">
        <v>5000</v>
      </c>
      <c r="D120" s="6" t="s">
        <v>36</v>
      </c>
      <c r="E120" s="6" t="s">
        <v>37</v>
      </c>
      <c r="F120" s="7" t="s">
        <v>368</v>
      </c>
      <c r="G120" s="7" t="s">
        <v>12</v>
      </c>
      <c r="H120" s="8" t="s">
        <v>369</v>
      </c>
    </row>
    <row r="121" spans="1:8" ht="56" x14ac:dyDescent="0.2">
      <c r="A121" s="6" t="s">
        <v>370</v>
      </c>
      <c r="B121" s="9" t="e">
        <f ca="1">IMAGE("https://acnhcdn.com/latest/HouseDoorIcon/HouseDoorJapaneseGR.png")</f>
        <v>#NAME?</v>
      </c>
      <c r="C121" s="7">
        <v>5000</v>
      </c>
      <c r="D121" s="6" t="s">
        <v>36</v>
      </c>
      <c r="E121" s="6" t="s">
        <v>37</v>
      </c>
      <c r="F121" s="7" t="s">
        <v>371</v>
      </c>
      <c r="G121" s="7" t="s">
        <v>12</v>
      </c>
      <c r="H121" s="8" t="s">
        <v>372</v>
      </c>
    </row>
    <row r="122" spans="1:8" ht="56" x14ac:dyDescent="0.2">
      <c r="A122" s="6" t="s">
        <v>373</v>
      </c>
      <c r="B122" s="9" t="e">
        <f ca="1">IMAGE("https://acnhcdn.com/latest/HouseDoorIcon/HouseDoorWindowAR.png")</f>
        <v>#NAME?</v>
      </c>
      <c r="C122" s="7">
        <v>5000</v>
      </c>
      <c r="D122" s="6" t="s">
        <v>36</v>
      </c>
      <c r="E122" s="6" t="s">
        <v>37</v>
      </c>
      <c r="F122" s="7" t="s">
        <v>374</v>
      </c>
      <c r="G122" s="7" t="s">
        <v>12</v>
      </c>
      <c r="H122" s="8" t="s">
        <v>375</v>
      </c>
    </row>
    <row r="123" spans="1:8" ht="56" x14ac:dyDescent="0.2">
      <c r="A123" s="6" t="s">
        <v>376</v>
      </c>
      <c r="B123" s="9" t="e">
        <f ca="1">IMAGE("https://acnhcdn.com/latest/HouseDoorIcon/HouseDoorStandardAR.png")</f>
        <v>#NAME?</v>
      </c>
      <c r="C123" s="7">
        <v>5000</v>
      </c>
      <c r="D123" s="6" t="s">
        <v>36</v>
      </c>
      <c r="E123" s="6" t="s">
        <v>37</v>
      </c>
      <c r="F123" s="7" t="s">
        <v>377</v>
      </c>
      <c r="G123" s="7" t="s">
        <v>12</v>
      </c>
      <c r="H123" s="8" t="s">
        <v>378</v>
      </c>
    </row>
    <row r="124" spans="1:8" ht="56" x14ac:dyDescent="0.2">
      <c r="A124" s="6" t="s">
        <v>379</v>
      </c>
      <c r="B124" s="9" t="e">
        <f ca="1">IMAGE("https://acnhcdn.com/latest/HouseDoorIcon/HouseDoorCercleWindowCR.png")</f>
        <v>#NAME?</v>
      </c>
      <c r="C124" s="7">
        <v>5000</v>
      </c>
      <c r="D124" s="6" t="s">
        <v>36</v>
      </c>
      <c r="E124" s="6" t="s">
        <v>37</v>
      </c>
      <c r="F124" s="7" t="s">
        <v>380</v>
      </c>
      <c r="G124" s="7" t="s">
        <v>12</v>
      </c>
      <c r="H124" s="8" t="s">
        <v>381</v>
      </c>
    </row>
    <row r="125" spans="1:8" ht="56" x14ac:dyDescent="0.2">
      <c r="A125" s="6" t="s">
        <v>382</v>
      </c>
      <c r="B125" s="9" t="e">
        <f ca="1">IMAGE("https://acnhcdn.com/latest/HouseDoorIcon/HouseDoorReliefER.png")</f>
        <v>#NAME?</v>
      </c>
      <c r="C125" s="7">
        <v>5000</v>
      </c>
      <c r="D125" s="6" t="s">
        <v>36</v>
      </c>
      <c r="E125" s="6" t="s">
        <v>37</v>
      </c>
      <c r="F125" s="7" t="s">
        <v>383</v>
      </c>
      <c r="G125" s="7" t="s">
        <v>12</v>
      </c>
      <c r="H125" s="8" t="s">
        <v>384</v>
      </c>
    </row>
    <row r="126" spans="1:8" ht="56" x14ac:dyDescent="0.2">
      <c r="A126" s="6" t="s">
        <v>385</v>
      </c>
      <c r="B126" s="9" t="e">
        <f ca="1">IMAGE("https://acnhcdn.com/latest/HouseDoorIcon/HouseDoorCarvingFR.png")</f>
        <v>#NAME?</v>
      </c>
      <c r="C126" s="7">
        <v>5000</v>
      </c>
      <c r="D126" s="6" t="s">
        <v>36</v>
      </c>
      <c r="E126" s="6" t="s">
        <v>37</v>
      </c>
      <c r="F126" s="7" t="s">
        <v>386</v>
      </c>
      <c r="G126" s="7" t="s">
        <v>12</v>
      </c>
      <c r="H126" s="8" t="s">
        <v>387</v>
      </c>
    </row>
    <row r="127" spans="1:8" ht="56" x14ac:dyDescent="0.2">
      <c r="A127" s="6" t="s">
        <v>388</v>
      </c>
      <c r="B127" s="9" t="e">
        <f ca="1">IMAGE("https://acnhcdn.com/latest/HouseDoorIcon/HouseDoorChineseDR.png")</f>
        <v>#NAME?</v>
      </c>
      <c r="C127" s="7">
        <v>5000</v>
      </c>
      <c r="D127" s="6" t="s">
        <v>36</v>
      </c>
      <c r="E127" s="6" t="s">
        <v>37</v>
      </c>
      <c r="F127" s="7" t="s">
        <v>389</v>
      </c>
      <c r="G127" s="7" t="s">
        <v>12</v>
      </c>
      <c r="H127" s="8" t="s">
        <v>390</v>
      </c>
    </row>
    <row r="128" spans="1:8" ht="56" x14ac:dyDescent="0.2">
      <c r="A128" s="6" t="s">
        <v>391</v>
      </c>
      <c r="B128" s="9" t="e">
        <f ca="1">IMAGE("https://acnhcdn.com/latest/HouseDoorIcon/HouseDoorIronDR.png")</f>
        <v>#NAME?</v>
      </c>
      <c r="C128" s="7">
        <v>5000</v>
      </c>
      <c r="D128" s="6" t="s">
        <v>36</v>
      </c>
      <c r="E128" s="6" t="s">
        <v>37</v>
      </c>
      <c r="F128" s="7" t="s">
        <v>392</v>
      </c>
      <c r="G128" s="7" t="s">
        <v>12</v>
      </c>
      <c r="H128" s="8" t="s">
        <v>393</v>
      </c>
    </row>
    <row r="129" spans="1:8" ht="56" x14ac:dyDescent="0.2">
      <c r="A129" s="6" t="s">
        <v>394</v>
      </c>
      <c r="B129" s="9" t="e">
        <f ca="1">IMAGE("https://acnhcdn.com/latest/HouseDoorIcon/HouseDoorSimpleFR.png")</f>
        <v>#NAME?</v>
      </c>
      <c r="C129" s="7">
        <v>5000</v>
      </c>
      <c r="D129" s="6" t="s">
        <v>36</v>
      </c>
      <c r="E129" s="6" t="s">
        <v>37</v>
      </c>
      <c r="F129" s="7" t="s">
        <v>395</v>
      </c>
      <c r="G129" s="7" t="s">
        <v>12</v>
      </c>
      <c r="H129" s="8" t="s">
        <v>396</v>
      </c>
    </row>
    <row r="130" spans="1:8" ht="56" x14ac:dyDescent="0.2">
      <c r="A130" s="6" t="s">
        <v>397</v>
      </c>
      <c r="B130" s="9" t="e">
        <f ca="1">IMAGE("https://acnhcdn.com/latest/HouseDoorIcon/HouseDoorVerticalWindowER.png")</f>
        <v>#NAME?</v>
      </c>
      <c r="C130" s="7">
        <v>5000</v>
      </c>
      <c r="D130" s="6" t="s">
        <v>36</v>
      </c>
      <c r="E130" s="6" t="s">
        <v>37</v>
      </c>
      <c r="F130" s="7" t="s">
        <v>398</v>
      </c>
      <c r="G130" s="7" t="s">
        <v>12</v>
      </c>
      <c r="H130" s="8" t="s">
        <v>399</v>
      </c>
    </row>
    <row r="131" spans="1:8" ht="56" x14ac:dyDescent="0.2">
      <c r="A131" s="6" t="s">
        <v>400</v>
      </c>
      <c r="B131" s="9" t="e">
        <f ca="1">IMAGE("https://acnhcdn.com/latest/HouseDoorIcon/HouseDoorJapaneseBR.png")</f>
        <v>#NAME?</v>
      </c>
      <c r="C131" s="7">
        <v>5000</v>
      </c>
      <c r="D131" s="6" t="s">
        <v>36</v>
      </c>
      <c r="E131" s="6" t="s">
        <v>37</v>
      </c>
      <c r="F131" s="7" t="s">
        <v>401</v>
      </c>
      <c r="G131" s="7" t="s">
        <v>12</v>
      </c>
      <c r="H131" s="8" t="s">
        <v>402</v>
      </c>
    </row>
    <row r="132" spans="1:8" ht="56" x14ac:dyDescent="0.2">
      <c r="A132" s="6" t="s">
        <v>403</v>
      </c>
      <c r="B132" s="9" t="e">
        <f ca="1">IMAGE("https://acnhcdn.com/latest/HouseDoorIcon/HouseDoorJapaneseAR.png")</f>
        <v>#NAME?</v>
      </c>
      <c r="C132" s="7">
        <v>5000</v>
      </c>
      <c r="D132" s="6" t="s">
        <v>36</v>
      </c>
      <c r="E132" s="6" t="s">
        <v>37</v>
      </c>
      <c r="F132" s="7" t="s">
        <v>404</v>
      </c>
      <c r="G132" s="7" t="s">
        <v>12</v>
      </c>
      <c r="H132" s="8" t="s">
        <v>405</v>
      </c>
    </row>
    <row r="133" spans="1:8" ht="42" x14ac:dyDescent="0.2">
      <c r="A133" s="6" t="s">
        <v>406</v>
      </c>
      <c r="B133" s="7" t="e">
        <f ca="1">IMAGE("http://acnhcdn.com/drivesync/bridgearamp/NewCanvas1wdqferbgf%20%20.png")</f>
        <v>#NAME?</v>
      </c>
      <c r="C133" s="7">
        <v>228000</v>
      </c>
      <c r="D133" s="6" t="s">
        <v>407</v>
      </c>
      <c r="E133" s="6" t="s">
        <v>10</v>
      </c>
      <c r="F133" s="7" t="s">
        <v>408</v>
      </c>
      <c r="G133" s="7" t="s">
        <v>12</v>
      </c>
      <c r="H133" s="8" t="s">
        <v>409</v>
      </c>
    </row>
    <row r="134" spans="1:8" ht="42" x14ac:dyDescent="0.2">
      <c r="A134" s="6" t="s">
        <v>410</v>
      </c>
      <c r="B134" s="7" t="e">
        <f ca="1">IMAGE("http://acnhcdn.com/drivesync/bridgearamp/NewCanvas1wr3t453y46ujyk%2Cj.png")</f>
        <v>#NAME?</v>
      </c>
      <c r="C134" s="7">
        <v>128000</v>
      </c>
      <c r="D134" s="6" t="s">
        <v>407</v>
      </c>
      <c r="E134" s="6" t="s">
        <v>10</v>
      </c>
      <c r="F134" s="7" t="s">
        <v>411</v>
      </c>
      <c r="G134" s="7" t="s">
        <v>12</v>
      </c>
      <c r="H134" s="8" t="s">
        <v>412</v>
      </c>
    </row>
    <row r="135" spans="1:8" ht="42" x14ac:dyDescent="0.2">
      <c r="A135" s="6" t="s">
        <v>413</v>
      </c>
      <c r="B135" s="7" t="e">
        <f ca="1">IMAGE("http://acnhcdn.com/drivesync/bridgearamp/NewCanvas1dafsgdb.png")</f>
        <v>#NAME?</v>
      </c>
      <c r="C135" s="7">
        <v>198000</v>
      </c>
      <c r="D135" s="6" t="s">
        <v>407</v>
      </c>
      <c r="E135" s="6" t="s">
        <v>10</v>
      </c>
      <c r="F135" s="7" t="s">
        <v>414</v>
      </c>
      <c r="G135" s="7" t="s">
        <v>12</v>
      </c>
      <c r="H135" s="8" t="s">
        <v>415</v>
      </c>
    </row>
    <row r="136" spans="1:8" ht="42" x14ac:dyDescent="0.2">
      <c r="A136" s="6" t="s">
        <v>416</v>
      </c>
      <c r="B136" s="7" t="e">
        <f ca="1">IMAGE("http://acnhcdn.com/drivesync/bridgearamp/NewCanvas1awr3t45y6u5jky.png")</f>
        <v>#NAME?</v>
      </c>
      <c r="C136" s="7">
        <v>168000</v>
      </c>
      <c r="D136" s="6" t="s">
        <v>407</v>
      </c>
      <c r="E136" s="6" t="s">
        <v>10</v>
      </c>
      <c r="F136" s="7" t="s">
        <v>417</v>
      </c>
      <c r="G136" s="7" t="s">
        <v>12</v>
      </c>
      <c r="H136" s="8" t="s">
        <v>418</v>
      </c>
    </row>
    <row r="137" spans="1:8" ht="42" x14ac:dyDescent="0.2">
      <c r="A137" s="6" t="s">
        <v>419</v>
      </c>
      <c r="B137" s="7" t="e">
        <f ca="1">IMAGE("http://acnhcdn.com/drivesync/bridgearamp/NewCanvas1qewt453yw46ujyk.png")</f>
        <v>#NAME?</v>
      </c>
      <c r="C137" s="7">
        <v>98000</v>
      </c>
      <c r="D137" s="6" t="s">
        <v>407</v>
      </c>
      <c r="E137" s="6" t="s">
        <v>10</v>
      </c>
      <c r="F137" s="7" t="s">
        <v>420</v>
      </c>
      <c r="G137" s="7" t="s">
        <v>12</v>
      </c>
      <c r="H137" s="8" t="s">
        <v>421</v>
      </c>
    </row>
    <row r="138" spans="1:8" ht="42" x14ac:dyDescent="0.2">
      <c r="A138" s="6" t="s">
        <v>422</v>
      </c>
      <c r="B138" s="7" t="e">
        <f ca="1">IMAGE("http://acnhcdn.com/drivesync/bridgearamp/NewCanvas1wretehryjm.png")</f>
        <v>#NAME?</v>
      </c>
      <c r="C138" s="7">
        <v>228000</v>
      </c>
      <c r="D138" s="6" t="s">
        <v>407</v>
      </c>
      <c r="E138" s="6" t="s">
        <v>10</v>
      </c>
      <c r="F138" s="7" t="s">
        <v>423</v>
      </c>
      <c r="G138" s="7" t="s">
        <v>12</v>
      </c>
      <c r="H138" s="8" t="s">
        <v>424</v>
      </c>
    </row>
    <row r="139" spans="1:8" ht="42" x14ac:dyDescent="0.2">
      <c r="A139" s="6" t="s">
        <v>425</v>
      </c>
      <c r="B139" s="7" t="e">
        <f ca="1">IMAGE("http://acnhcdn.com/drivesync/bridgearamp/NewCanvas1ewfweaf.png")</f>
        <v>#NAME?</v>
      </c>
      <c r="C139" s="7">
        <v>168000</v>
      </c>
      <c r="D139" s="6" t="s">
        <v>407</v>
      </c>
      <c r="E139" s="6" t="s">
        <v>10</v>
      </c>
      <c r="F139" s="7" t="s">
        <v>426</v>
      </c>
      <c r="G139" s="7" t="s">
        <v>12</v>
      </c>
      <c r="H139" s="8" t="s">
        <v>427</v>
      </c>
    </row>
    <row r="140" spans="1:8" ht="42" x14ac:dyDescent="0.2">
      <c r="A140" s="6" t="s">
        <v>428</v>
      </c>
      <c r="B140" s="7" t="e">
        <f ca="1">IMAGE("http://acnhcdn.com/drivesync/bridgearamp/NewCanvas1qwr3t4y56ujj.png")</f>
        <v>#NAME?</v>
      </c>
      <c r="C140" s="7">
        <v>128000</v>
      </c>
      <c r="D140" s="6" t="s">
        <v>407</v>
      </c>
      <c r="E140" s="6" t="s">
        <v>10</v>
      </c>
      <c r="F140" s="7" t="s">
        <v>429</v>
      </c>
      <c r="G140" s="7" t="s">
        <v>12</v>
      </c>
      <c r="H140" s="8" t="s">
        <v>430</v>
      </c>
    </row>
    <row r="141" spans="1:8" ht="42" x14ac:dyDescent="0.2">
      <c r="A141" s="6" t="s">
        <v>431</v>
      </c>
      <c r="B141" s="9" t="e">
        <f ca="1">IMAGE("https://acnhcdn.com/latest/HousePostIcon/FtrPostLargeBlack.png")</f>
        <v>#NAME?</v>
      </c>
      <c r="C141" s="7">
        <v>5000</v>
      </c>
      <c r="D141" s="6" t="s">
        <v>432</v>
      </c>
      <c r="E141" s="6" t="s">
        <v>433</v>
      </c>
      <c r="F141" s="7" t="s">
        <v>434</v>
      </c>
      <c r="G141" s="7" t="s">
        <v>12</v>
      </c>
      <c r="H141" s="8" t="s">
        <v>435</v>
      </c>
    </row>
    <row r="142" spans="1:8" ht="42" x14ac:dyDescent="0.2">
      <c r="A142" s="6" t="s">
        <v>436</v>
      </c>
      <c r="B142" s="9" t="e">
        <f ca="1">IMAGE("https://acnhcdn.com/latest/HousePostIcon/FtrPostStandardBlack.png")</f>
        <v>#NAME?</v>
      </c>
      <c r="C142" s="7">
        <v>5000</v>
      </c>
      <c r="D142" s="6" t="s">
        <v>432</v>
      </c>
      <c r="E142" s="6" t="s">
        <v>433</v>
      </c>
      <c r="F142" s="7" t="s">
        <v>437</v>
      </c>
      <c r="G142" s="7" t="s">
        <v>12</v>
      </c>
      <c r="H142" s="8" t="s">
        <v>438</v>
      </c>
    </row>
    <row r="143" spans="1:8" ht="42" x14ac:dyDescent="0.2">
      <c r="A143" s="6" t="s">
        <v>439</v>
      </c>
      <c r="B143" s="9" t="e">
        <f ca="1">IMAGE("https://acnhcdn.com/latest/HousePostIcon/FtrPostSquareBlack.png")</f>
        <v>#NAME?</v>
      </c>
      <c r="C143" s="7">
        <v>5000</v>
      </c>
      <c r="D143" s="6" t="s">
        <v>432</v>
      </c>
      <c r="E143" s="6" t="s">
        <v>433</v>
      </c>
      <c r="F143" s="7" t="s">
        <v>440</v>
      </c>
      <c r="G143" s="7" t="s">
        <v>12</v>
      </c>
      <c r="H143" s="8" t="s">
        <v>441</v>
      </c>
    </row>
    <row r="144" spans="1:8" ht="42" x14ac:dyDescent="0.2">
      <c r="A144" s="6" t="s">
        <v>442</v>
      </c>
      <c r="B144" s="9" t="e">
        <f ca="1">IMAGE("https://acnhcdn.com/latest/HousePostIcon/FtrPostLargeBlue.png")</f>
        <v>#NAME?</v>
      </c>
      <c r="C144" s="7">
        <v>5000</v>
      </c>
      <c r="D144" s="6" t="s">
        <v>432</v>
      </c>
      <c r="E144" s="6" t="s">
        <v>433</v>
      </c>
      <c r="F144" s="7" t="s">
        <v>443</v>
      </c>
      <c r="G144" s="7" t="s">
        <v>12</v>
      </c>
      <c r="H144" s="8" t="s">
        <v>444</v>
      </c>
    </row>
    <row r="145" spans="1:8" ht="42" x14ac:dyDescent="0.2">
      <c r="A145" s="6" t="s">
        <v>445</v>
      </c>
      <c r="B145" s="9" t="e">
        <f ca="1">IMAGE("https://acnhcdn.com/latest/HousePostIcon/FtrPostStandardBlue.png")</f>
        <v>#NAME?</v>
      </c>
      <c r="C145" s="7">
        <v>5000</v>
      </c>
      <c r="D145" s="6" t="s">
        <v>432</v>
      </c>
      <c r="E145" s="6" t="s">
        <v>433</v>
      </c>
      <c r="F145" s="7" t="s">
        <v>446</v>
      </c>
      <c r="G145" s="7" t="s">
        <v>12</v>
      </c>
      <c r="H145" s="8" t="s">
        <v>447</v>
      </c>
    </row>
    <row r="146" spans="1:8" ht="42" x14ac:dyDescent="0.2">
      <c r="A146" s="6" t="s">
        <v>448</v>
      </c>
      <c r="B146" s="9" t="e">
        <f ca="1">IMAGE("https://acnhcdn.com/latest/HousePostIcon/FtrPostSquareBlue.png")</f>
        <v>#NAME?</v>
      </c>
      <c r="C146" s="7">
        <v>5000</v>
      </c>
      <c r="D146" s="6" t="s">
        <v>432</v>
      </c>
      <c r="E146" s="6" t="s">
        <v>433</v>
      </c>
      <c r="F146" s="7" t="s">
        <v>449</v>
      </c>
      <c r="G146" s="7" t="s">
        <v>12</v>
      </c>
      <c r="H146" s="8" t="s">
        <v>450</v>
      </c>
    </row>
    <row r="147" spans="1:8" ht="42" x14ac:dyDescent="0.2">
      <c r="A147" s="6" t="s">
        <v>451</v>
      </c>
      <c r="B147" s="9" t="e">
        <f ca="1">IMAGE("https://acnhcdn.com/latest/HousePostIcon/FtrPostWoodBlue.png")</f>
        <v>#NAME?</v>
      </c>
      <c r="C147" s="7">
        <v>5000</v>
      </c>
      <c r="D147" s="6" t="s">
        <v>432</v>
      </c>
      <c r="E147" s="6" t="s">
        <v>433</v>
      </c>
      <c r="F147" s="7" t="s">
        <v>452</v>
      </c>
      <c r="G147" s="7" t="s">
        <v>12</v>
      </c>
      <c r="H147" s="8" t="s">
        <v>453</v>
      </c>
    </row>
    <row r="148" spans="1:8" ht="42" x14ac:dyDescent="0.2">
      <c r="A148" s="6" t="s">
        <v>454</v>
      </c>
      <c r="B148" s="9" t="e">
        <f ca="1">IMAGE("https://acnhcdn.com/latest/HousePostIcon/FtrPostWoodDark.png")</f>
        <v>#NAME?</v>
      </c>
      <c r="C148" s="7">
        <v>5000</v>
      </c>
      <c r="D148" s="6" t="s">
        <v>432</v>
      </c>
      <c r="E148" s="6" t="s">
        <v>433</v>
      </c>
      <c r="F148" s="7" t="s">
        <v>455</v>
      </c>
      <c r="G148" s="7" t="s">
        <v>12</v>
      </c>
      <c r="H148" s="8" t="s">
        <v>456</v>
      </c>
    </row>
    <row r="149" spans="1:8" ht="42" x14ac:dyDescent="0.2">
      <c r="A149" s="6" t="s">
        <v>457</v>
      </c>
      <c r="B149" s="9" t="e">
        <f ca="1">IMAGE("https://acnhcdn.com/latest/HousePostIcon/FtrPostLargeGreen.png")</f>
        <v>#NAME?</v>
      </c>
      <c r="C149" s="7">
        <v>5000</v>
      </c>
      <c r="D149" s="6" t="s">
        <v>432</v>
      </c>
      <c r="E149" s="6" t="s">
        <v>433</v>
      </c>
      <c r="F149" s="7" t="s">
        <v>458</v>
      </c>
      <c r="G149" s="7" t="s">
        <v>12</v>
      </c>
      <c r="H149" s="8" t="s">
        <v>459</v>
      </c>
    </row>
    <row r="150" spans="1:8" ht="42" x14ac:dyDescent="0.2">
      <c r="A150" s="6" t="s">
        <v>460</v>
      </c>
      <c r="B150" s="9" t="e">
        <f ca="1">IMAGE("https://acnhcdn.com/latest/HousePostIcon/FtrPostStandardGreen.png")</f>
        <v>#NAME?</v>
      </c>
      <c r="C150" s="7">
        <v>5000</v>
      </c>
      <c r="D150" s="6" t="s">
        <v>432</v>
      </c>
      <c r="E150" s="6" t="s">
        <v>433</v>
      </c>
      <c r="F150" s="7" t="s">
        <v>461</v>
      </c>
      <c r="G150" s="7" t="s">
        <v>12</v>
      </c>
      <c r="H150" s="8" t="s">
        <v>462</v>
      </c>
    </row>
    <row r="151" spans="1:8" ht="42" x14ac:dyDescent="0.2">
      <c r="A151" s="6" t="s">
        <v>463</v>
      </c>
      <c r="B151" s="9" t="e">
        <f ca="1">IMAGE("https://acnhcdn.com/latest/HousePostIcon/FtrPostSquareGreen.png")</f>
        <v>#NAME?</v>
      </c>
      <c r="C151" s="7">
        <v>5000</v>
      </c>
      <c r="D151" s="6" t="s">
        <v>432</v>
      </c>
      <c r="E151" s="6" t="s">
        <v>433</v>
      </c>
      <c r="F151" s="7" t="s">
        <v>464</v>
      </c>
      <c r="G151" s="7" t="s">
        <v>12</v>
      </c>
      <c r="H151" s="8" t="s">
        <v>465</v>
      </c>
    </row>
    <row r="152" spans="1:8" ht="42" x14ac:dyDescent="0.2">
      <c r="A152" s="6" t="s">
        <v>466</v>
      </c>
      <c r="B152" s="9" t="e">
        <f ca="1">IMAGE("https://acnhcdn.com/latest/HousePostIcon/FtrPostWoodGreen.png")</f>
        <v>#NAME?</v>
      </c>
      <c r="C152" s="7">
        <v>5000</v>
      </c>
      <c r="D152" s="6" t="s">
        <v>432</v>
      </c>
      <c r="E152" s="6" t="s">
        <v>433</v>
      </c>
      <c r="F152" s="7" t="s">
        <v>467</v>
      </c>
      <c r="G152" s="7" t="s">
        <v>12</v>
      </c>
      <c r="H152" s="8" t="s">
        <v>468</v>
      </c>
    </row>
    <row r="153" spans="1:8" ht="42" x14ac:dyDescent="0.2">
      <c r="A153" s="6" t="s">
        <v>469</v>
      </c>
      <c r="B153" s="9" t="e">
        <f ca="1">IMAGE("https://acnhcdn.com/latest/HousePostIcon/FtrPostLarge.png")</f>
        <v>#NAME?</v>
      </c>
      <c r="C153" s="7">
        <v>5000</v>
      </c>
      <c r="D153" s="6" t="s">
        <v>432</v>
      </c>
      <c r="E153" s="6" t="s">
        <v>433</v>
      </c>
      <c r="F153" s="7" t="s">
        <v>470</v>
      </c>
      <c r="G153" s="7" t="s">
        <v>12</v>
      </c>
      <c r="H153" s="8" t="s">
        <v>471</v>
      </c>
    </row>
    <row r="154" spans="1:8" ht="42" x14ac:dyDescent="0.2">
      <c r="A154" s="6" t="s">
        <v>472</v>
      </c>
      <c r="B154" s="9" t="e">
        <f ca="1">IMAGE("https://acnhcdn.com/latest/HousePostIcon/FtrPostStandard.png")</f>
        <v>#NAME?</v>
      </c>
      <c r="C154" s="7">
        <v>5000</v>
      </c>
      <c r="D154" s="6" t="s">
        <v>432</v>
      </c>
      <c r="E154" s="6" t="s">
        <v>433</v>
      </c>
      <c r="F154" s="7" t="s">
        <v>473</v>
      </c>
      <c r="G154" s="7" t="s">
        <v>12</v>
      </c>
      <c r="H154" s="8" t="s">
        <v>474</v>
      </c>
    </row>
    <row r="155" spans="1:8" ht="42" x14ac:dyDescent="0.2">
      <c r="A155" s="6" t="s">
        <v>475</v>
      </c>
      <c r="B155" s="9" t="e">
        <f ca="1">IMAGE("https://acnhcdn.com/latest/HousePostIcon/FtrPostLargePink.png")</f>
        <v>#NAME?</v>
      </c>
      <c r="C155" s="7">
        <v>5000</v>
      </c>
      <c r="D155" s="6" t="s">
        <v>432</v>
      </c>
      <c r="E155" s="6" t="s">
        <v>433</v>
      </c>
      <c r="F155" s="7" t="s">
        <v>476</v>
      </c>
      <c r="G155" s="7" t="s">
        <v>12</v>
      </c>
      <c r="H155" s="8" t="s">
        <v>477</v>
      </c>
    </row>
    <row r="156" spans="1:8" ht="42" x14ac:dyDescent="0.2">
      <c r="A156" s="6" t="s">
        <v>478</v>
      </c>
      <c r="B156" s="9" t="e">
        <f ca="1">IMAGE("https://acnhcdn.com/latest/HousePostIcon/FtrPostStandardPink.png")</f>
        <v>#NAME?</v>
      </c>
      <c r="C156" s="7">
        <v>5000</v>
      </c>
      <c r="D156" s="6" t="s">
        <v>432</v>
      </c>
      <c r="E156" s="6" t="s">
        <v>433</v>
      </c>
      <c r="F156" s="7" t="s">
        <v>479</v>
      </c>
      <c r="G156" s="7" t="s">
        <v>12</v>
      </c>
      <c r="H156" s="8" t="s">
        <v>480</v>
      </c>
    </row>
    <row r="157" spans="1:8" ht="42" x14ac:dyDescent="0.2">
      <c r="A157" s="6" t="s">
        <v>481</v>
      </c>
      <c r="B157" s="9" t="e">
        <f ca="1">IMAGE("https://acnhcdn.com/latest/HousePostIcon/FtrPostSquarePink.png")</f>
        <v>#NAME?</v>
      </c>
      <c r="C157" s="7">
        <v>5000</v>
      </c>
      <c r="D157" s="6" t="s">
        <v>432</v>
      </c>
      <c r="E157" s="6" t="s">
        <v>433</v>
      </c>
      <c r="F157" s="7" t="s">
        <v>482</v>
      </c>
      <c r="G157" s="7" t="s">
        <v>12</v>
      </c>
      <c r="H157" s="8" t="s">
        <v>483</v>
      </c>
    </row>
    <row r="158" spans="1:8" ht="42" x14ac:dyDescent="0.2">
      <c r="A158" s="6" t="s">
        <v>484</v>
      </c>
      <c r="B158" s="9" t="e">
        <f ca="1">IMAGE("https://acnhcdn.com/latest/HousePostIcon/FtrPostWoodPink.png")</f>
        <v>#NAME?</v>
      </c>
      <c r="C158" s="7">
        <v>5000</v>
      </c>
      <c r="D158" s="6" t="s">
        <v>432</v>
      </c>
      <c r="E158" s="6" t="s">
        <v>433</v>
      </c>
      <c r="F158" s="7" t="s">
        <v>485</v>
      </c>
      <c r="G158" s="7" t="s">
        <v>12</v>
      </c>
      <c r="H158" s="8" t="s">
        <v>486</v>
      </c>
    </row>
    <row r="159" spans="1:8" ht="42" x14ac:dyDescent="0.2">
      <c r="A159" s="6" t="s">
        <v>487</v>
      </c>
      <c r="B159" s="9" t="e">
        <f ca="1">IMAGE("https://acnhcdn.com/latest/HousePostIcon/FtrPostLargeRed.png")</f>
        <v>#NAME?</v>
      </c>
      <c r="C159" s="7">
        <v>5000</v>
      </c>
      <c r="D159" s="6" t="s">
        <v>432</v>
      </c>
      <c r="E159" s="6" t="s">
        <v>433</v>
      </c>
      <c r="F159" s="7" t="s">
        <v>488</v>
      </c>
      <c r="G159" s="7" t="s">
        <v>12</v>
      </c>
      <c r="H159" s="8" t="s">
        <v>489</v>
      </c>
    </row>
    <row r="160" spans="1:8" ht="42" x14ac:dyDescent="0.2">
      <c r="A160" s="6" t="s">
        <v>490</v>
      </c>
      <c r="B160" s="9" t="e">
        <f ca="1">IMAGE("https://acnhcdn.com/latest/HousePostIcon/FtrPostStandardRed.png")</f>
        <v>#NAME?</v>
      </c>
      <c r="C160" s="7">
        <v>5000</v>
      </c>
      <c r="D160" s="6" t="s">
        <v>432</v>
      </c>
      <c r="E160" s="6" t="s">
        <v>433</v>
      </c>
      <c r="F160" s="7" t="s">
        <v>491</v>
      </c>
      <c r="G160" s="7" t="s">
        <v>12</v>
      </c>
      <c r="H160" s="8" t="s">
        <v>492</v>
      </c>
    </row>
    <row r="161" spans="1:8" ht="42" x14ac:dyDescent="0.2">
      <c r="A161" s="6" t="s">
        <v>493</v>
      </c>
      <c r="B161" s="9" t="e">
        <f ca="1">IMAGE("https://acnhcdn.com/latest/HousePostIcon/FtrPostSquareRed.png")</f>
        <v>#NAME?</v>
      </c>
      <c r="C161" s="7">
        <v>5000</v>
      </c>
      <c r="D161" s="6" t="s">
        <v>432</v>
      </c>
      <c r="E161" s="6" t="s">
        <v>433</v>
      </c>
      <c r="F161" s="7" t="s">
        <v>494</v>
      </c>
      <c r="G161" s="7" t="s">
        <v>12</v>
      </c>
      <c r="H161" s="8" t="s">
        <v>495</v>
      </c>
    </row>
    <row r="162" spans="1:8" ht="42" x14ac:dyDescent="0.2">
      <c r="A162" s="6" t="s">
        <v>496</v>
      </c>
      <c r="B162" s="9" t="e">
        <f ca="1">IMAGE("https://acnhcdn.com/latest/HousePostIcon/FtrPostWoodRed.png")</f>
        <v>#NAME?</v>
      </c>
      <c r="C162" s="7">
        <v>5000</v>
      </c>
      <c r="D162" s="6" t="s">
        <v>432</v>
      </c>
      <c r="E162" s="6" t="s">
        <v>433</v>
      </c>
      <c r="F162" s="7" t="s">
        <v>497</v>
      </c>
      <c r="G162" s="7" t="s">
        <v>12</v>
      </c>
      <c r="H162" s="8" t="s">
        <v>498</v>
      </c>
    </row>
    <row r="163" spans="1:8" ht="30" x14ac:dyDescent="0.2">
      <c r="A163" s="6" t="s">
        <v>499</v>
      </c>
      <c r="B163" s="9" t="e">
        <f ca="1">IMAGE("https://acnhcdn.com/latest/HousePostIcon/FtrPostSimple.png")</f>
        <v>#NAME?</v>
      </c>
      <c r="C163" s="7">
        <v>5000</v>
      </c>
      <c r="D163" s="6" t="s">
        <v>432</v>
      </c>
      <c r="E163" s="10" t="s">
        <v>500</v>
      </c>
      <c r="F163" s="7" t="s">
        <v>501</v>
      </c>
      <c r="G163" s="7" t="s">
        <v>12</v>
      </c>
      <c r="H163" s="8" t="s">
        <v>502</v>
      </c>
    </row>
    <row r="164" spans="1:8" ht="42" x14ac:dyDescent="0.2">
      <c r="A164" s="6" t="s">
        <v>503</v>
      </c>
      <c r="B164" s="9" t="e">
        <f ca="1">IMAGE("https://acnhcdn.com/latest/HousePostIcon/FtrPostSquare.png")</f>
        <v>#NAME?</v>
      </c>
      <c r="C164" s="7">
        <v>5000</v>
      </c>
      <c r="D164" s="6" t="s">
        <v>432</v>
      </c>
      <c r="E164" s="6" t="s">
        <v>433</v>
      </c>
      <c r="F164" s="7" t="s">
        <v>504</v>
      </c>
      <c r="G164" s="7" t="s">
        <v>12</v>
      </c>
      <c r="H164" s="8" t="s">
        <v>505</v>
      </c>
    </row>
    <row r="165" spans="1:8" ht="42" x14ac:dyDescent="0.2">
      <c r="A165" s="6" t="s">
        <v>506</v>
      </c>
      <c r="B165" s="9" t="e">
        <f ca="1">IMAGE("https://acnhcdn.com/latest/HousePostIcon/FtrPostLargeWhite.png")</f>
        <v>#NAME?</v>
      </c>
      <c r="C165" s="7">
        <v>5000</v>
      </c>
      <c r="D165" s="6" t="s">
        <v>432</v>
      </c>
      <c r="E165" s="6" t="s">
        <v>433</v>
      </c>
      <c r="F165" s="7" t="s">
        <v>507</v>
      </c>
      <c r="G165" s="7" t="s">
        <v>12</v>
      </c>
      <c r="H165" s="8" t="s">
        <v>508</v>
      </c>
    </row>
    <row r="166" spans="1:8" ht="42" x14ac:dyDescent="0.2">
      <c r="A166" s="6" t="s">
        <v>509</v>
      </c>
      <c r="B166" s="9" t="e">
        <f ca="1">IMAGE("https://acnhcdn.com/latest/HousePostIcon/FtrPostStandardWhite.png")</f>
        <v>#NAME?</v>
      </c>
      <c r="C166" s="7">
        <v>5000</v>
      </c>
      <c r="D166" s="6" t="s">
        <v>432</v>
      </c>
      <c r="E166" s="6" t="s">
        <v>433</v>
      </c>
      <c r="F166" s="7" t="s">
        <v>510</v>
      </c>
      <c r="G166" s="7" t="s">
        <v>12</v>
      </c>
      <c r="H166" s="8" t="s">
        <v>511</v>
      </c>
    </row>
    <row r="167" spans="1:8" ht="42" x14ac:dyDescent="0.2">
      <c r="A167" s="6" t="s">
        <v>512</v>
      </c>
      <c r="B167" s="9" t="e">
        <f ca="1">IMAGE("https://acnhcdn.com/latest/HousePostIcon/FtrPostSquareWhite.png")</f>
        <v>#NAME?</v>
      </c>
      <c r="C167" s="7">
        <v>5000</v>
      </c>
      <c r="D167" s="6" t="s">
        <v>432</v>
      </c>
      <c r="E167" s="6" t="s">
        <v>433</v>
      </c>
      <c r="F167" s="7" t="s">
        <v>513</v>
      </c>
      <c r="G167" s="7" t="s">
        <v>12</v>
      </c>
      <c r="H167" s="8" t="s">
        <v>514</v>
      </c>
    </row>
    <row r="168" spans="1:8" ht="42" x14ac:dyDescent="0.2">
      <c r="A168" s="6" t="s">
        <v>515</v>
      </c>
      <c r="B168" s="9" t="e">
        <f ca="1">IMAGE("https://acnhcdn.com/latest/HousePostIcon/FtrPostWoodWhite.png")</f>
        <v>#NAME?</v>
      </c>
      <c r="C168" s="7">
        <v>5000</v>
      </c>
      <c r="D168" s="6" t="s">
        <v>432</v>
      </c>
      <c r="E168" s="6" t="s">
        <v>433</v>
      </c>
      <c r="F168" s="7" t="s">
        <v>516</v>
      </c>
      <c r="G168" s="7" t="s">
        <v>12</v>
      </c>
      <c r="H168" s="8" t="s">
        <v>517</v>
      </c>
    </row>
    <row r="169" spans="1:8" ht="42" x14ac:dyDescent="0.2">
      <c r="A169" s="6" t="s">
        <v>518</v>
      </c>
      <c r="B169" s="9" t="e">
        <f ca="1">IMAGE("https://acnhcdn.com/latest/HousePostIcon/FtrPostWood.png")</f>
        <v>#NAME?</v>
      </c>
      <c r="C169" s="7">
        <v>5000</v>
      </c>
      <c r="D169" s="6" t="s">
        <v>432</v>
      </c>
      <c r="E169" s="6" t="s">
        <v>433</v>
      </c>
      <c r="F169" s="7" t="s">
        <v>519</v>
      </c>
      <c r="G169" s="7" t="s">
        <v>12</v>
      </c>
      <c r="H169" s="8" t="s">
        <v>520</v>
      </c>
    </row>
    <row r="170" spans="1:8" ht="42" x14ac:dyDescent="0.2">
      <c r="A170" s="6" t="s">
        <v>521</v>
      </c>
      <c r="B170" s="9" t="e">
        <f ca="1">IMAGE("https://acnhcdn.com/latest/HousePostIcon/FtrPostLargeYellow.png")</f>
        <v>#NAME?</v>
      </c>
      <c r="C170" s="7">
        <v>5000</v>
      </c>
      <c r="D170" s="6" t="s">
        <v>432</v>
      </c>
      <c r="E170" s="6" t="s">
        <v>433</v>
      </c>
      <c r="F170" s="7" t="s">
        <v>522</v>
      </c>
      <c r="G170" s="7" t="s">
        <v>12</v>
      </c>
      <c r="H170" s="8" t="s">
        <v>523</v>
      </c>
    </row>
    <row r="171" spans="1:8" ht="42" x14ac:dyDescent="0.2">
      <c r="A171" s="6" t="s">
        <v>524</v>
      </c>
      <c r="B171" s="9" t="e">
        <f ca="1">IMAGE("https://acnhcdn.com/latest/HousePostIcon/FtrPostStandardYellow.png")</f>
        <v>#NAME?</v>
      </c>
      <c r="C171" s="7">
        <v>5000</v>
      </c>
      <c r="D171" s="6" t="s">
        <v>432</v>
      </c>
      <c r="E171" s="6" t="s">
        <v>433</v>
      </c>
      <c r="F171" s="7" t="s">
        <v>525</v>
      </c>
      <c r="G171" s="7" t="s">
        <v>12</v>
      </c>
      <c r="H171" s="8" t="s">
        <v>526</v>
      </c>
    </row>
    <row r="172" spans="1:8" ht="42" x14ac:dyDescent="0.2">
      <c r="A172" s="6" t="s">
        <v>527</v>
      </c>
      <c r="B172" s="9" t="e">
        <f ca="1">IMAGE("https://acnhcdn.com/latest/HousePostIcon/FtrPostSquareYellow.png")</f>
        <v>#NAME?</v>
      </c>
      <c r="C172" s="7">
        <v>5000</v>
      </c>
      <c r="D172" s="6" t="s">
        <v>432</v>
      </c>
      <c r="E172" s="6" t="s">
        <v>433</v>
      </c>
      <c r="F172" s="7" t="s">
        <v>528</v>
      </c>
      <c r="G172" s="7" t="s">
        <v>12</v>
      </c>
      <c r="H172" s="8" t="s">
        <v>529</v>
      </c>
    </row>
    <row r="173" spans="1:8" ht="42" x14ac:dyDescent="0.2">
      <c r="A173" s="6" t="s">
        <v>530</v>
      </c>
      <c r="B173" s="9" t="e">
        <f ca="1">IMAGE("https://acnhcdn.com/latest/HousePostIcon/FtrPostWoodYellow.png")</f>
        <v>#NAME?</v>
      </c>
      <c r="C173" s="7">
        <v>5000</v>
      </c>
      <c r="D173" s="6" t="s">
        <v>432</v>
      </c>
      <c r="E173" s="6" t="s">
        <v>433</v>
      </c>
      <c r="F173" s="7" t="s">
        <v>531</v>
      </c>
      <c r="G173" s="7" t="s">
        <v>12</v>
      </c>
      <c r="H173" s="8" t="s">
        <v>532</v>
      </c>
    </row>
    <row r="174" spans="1:8" ht="42" x14ac:dyDescent="0.2">
      <c r="A174" s="6" t="s">
        <v>533</v>
      </c>
      <c r="B174" s="9" t="e">
        <f ca="1">IMAGE("https://acnhcdn.com/latest/HouseRoofIcon/HouseRoofPA04StandardE.png")</f>
        <v>#NAME?</v>
      </c>
      <c r="C174" s="7">
        <v>5000</v>
      </c>
      <c r="D174" s="6" t="s">
        <v>534</v>
      </c>
      <c r="E174" s="10" t="s">
        <v>535</v>
      </c>
      <c r="F174" s="7" t="s">
        <v>536</v>
      </c>
      <c r="G174" s="7" t="s">
        <v>12</v>
      </c>
      <c r="H174" s="8" t="s">
        <v>537</v>
      </c>
    </row>
    <row r="175" spans="1:8" ht="56" x14ac:dyDescent="0.2">
      <c r="A175" s="6" t="s">
        <v>538</v>
      </c>
      <c r="B175" s="9" t="e">
        <f ca="1">IMAGE("https://acnhcdn.com/latest/HouseRoofIcon/HouseRoofPA04WesterntileF.png")</f>
        <v>#NAME?</v>
      </c>
      <c r="C175" s="7">
        <v>5000</v>
      </c>
      <c r="D175" s="6" t="s">
        <v>534</v>
      </c>
      <c r="E175" s="10" t="s">
        <v>37</v>
      </c>
      <c r="F175" s="7" t="s">
        <v>539</v>
      </c>
      <c r="G175" s="7" t="s">
        <v>12</v>
      </c>
      <c r="H175" s="8" t="s">
        <v>540</v>
      </c>
    </row>
    <row r="176" spans="1:8" ht="56" x14ac:dyDescent="0.2">
      <c r="A176" s="6" t="s">
        <v>541</v>
      </c>
      <c r="B176" s="9" t="e">
        <f ca="1">IMAGE("https://acnhcdn.com/latest/HouseRoofIcon/HouseRoofPA04StoneB.png")</f>
        <v>#NAME?</v>
      </c>
      <c r="C176" s="7">
        <v>5000</v>
      </c>
      <c r="D176" s="6" t="s">
        <v>534</v>
      </c>
      <c r="E176" s="10" t="s">
        <v>37</v>
      </c>
      <c r="F176" s="7" t="s">
        <v>542</v>
      </c>
      <c r="G176" s="7" t="s">
        <v>12</v>
      </c>
      <c r="H176" s="8" t="s">
        <v>543</v>
      </c>
    </row>
    <row r="177" spans="1:8" ht="56" x14ac:dyDescent="0.2">
      <c r="A177" s="6" t="s">
        <v>544</v>
      </c>
      <c r="B177" s="9" t="e">
        <f ca="1">IMAGE("https://acnhcdn.com/latest/HouseRoofIcon/HouseRoofPA04WesterntileH.png")</f>
        <v>#NAME?</v>
      </c>
      <c r="C177" s="7">
        <v>5000</v>
      </c>
      <c r="D177" s="6" t="s">
        <v>534</v>
      </c>
      <c r="E177" s="10" t="s">
        <v>37</v>
      </c>
      <c r="F177" s="7" t="s">
        <v>545</v>
      </c>
      <c r="G177" s="7" t="s">
        <v>12</v>
      </c>
      <c r="H177" s="8" t="s">
        <v>546</v>
      </c>
    </row>
    <row r="178" spans="1:8" ht="56" x14ac:dyDescent="0.2">
      <c r="A178" s="6" t="s">
        <v>547</v>
      </c>
      <c r="B178" s="9" t="e">
        <f ca="1">IMAGE("https://acnhcdn.com/latest/HouseRoofIcon/HouseRoofPA04StoneH.png")</f>
        <v>#NAME?</v>
      </c>
      <c r="C178" s="7">
        <v>5000</v>
      </c>
      <c r="D178" s="6" t="s">
        <v>534</v>
      </c>
      <c r="E178" s="10" t="s">
        <v>37</v>
      </c>
      <c r="F178" s="7" t="s">
        <v>548</v>
      </c>
      <c r="G178" s="7" t="s">
        <v>12</v>
      </c>
      <c r="H178" s="8" t="s">
        <v>549</v>
      </c>
    </row>
    <row r="179" spans="1:8" ht="56" x14ac:dyDescent="0.2">
      <c r="A179" s="6" t="s">
        <v>550</v>
      </c>
      <c r="B179" s="9" t="e">
        <f ca="1">IMAGE("https://acnhcdn.com/latest/HouseRoofIcon/HouseRoofPA04ThatchedH.png")</f>
        <v>#NAME?</v>
      </c>
      <c r="C179" s="7">
        <v>5000</v>
      </c>
      <c r="D179" s="6" t="s">
        <v>534</v>
      </c>
      <c r="E179" s="10" t="s">
        <v>37</v>
      </c>
      <c r="F179" s="7" t="s">
        <v>551</v>
      </c>
      <c r="G179" s="7" t="s">
        <v>12</v>
      </c>
      <c r="H179" s="8" t="s">
        <v>552</v>
      </c>
    </row>
    <row r="180" spans="1:8" ht="42" x14ac:dyDescent="0.2">
      <c r="A180" s="6" t="s">
        <v>553</v>
      </c>
      <c r="B180" s="9" t="e">
        <f ca="1">IMAGE("https://acnhcdn.com/latest/HouseRoofIcon/HouseRoofPA04StandardH.png")</f>
        <v>#NAME?</v>
      </c>
      <c r="C180" s="7">
        <v>5000</v>
      </c>
      <c r="D180" s="6" t="s">
        <v>534</v>
      </c>
      <c r="E180" s="10" t="s">
        <v>535</v>
      </c>
      <c r="F180" s="7" t="s">
        <v>554</v>
      </c>
      <c r="G180" s="7" t="s">
        <v>12</v>
      </c>
      <c r="H180" s="8" t="s">
        <v>555</v>
      </c>
    </row>
    <row r="181" spans="1:8" ht="56" x14ac:dyDescent="0.2">
      <c r="A181" s="6" t="s">
        <v>556</v>
      </c>
      <c r="B181" s="9" t="e">
        <f ca="1">IMAGE("https://acnhcdn.com/latest/HouseRoofIcon/HouseRoofPA04WesterntileE.png")</f>
        <v>#NAME?</v>
      </c>
      <c r="C181" s="7">
        <v>5000</v>
      </c>
      <c r="D181" s="6" t="s">
        <v>534</v>
      </c>
      <c r="E181" s="10" t="s">
        <v>37</v>
      </c>
      <c r="F181" s="7" t="s">
        <v>557</v>
      </c>
      <c r="G181" s="7" t="s">
        <v>12</v>
      </c>
      <c r="H181" s="8" t="s">
        <v>558</v>
      </c>
    </row>
    <row r="182" spans="1:8" ht="56" x14ac:dyDescent="0.2">
      <c r="A182" s="6" t="s">
        <v>559</v>
      </c>
      <c r="B182" s="9" t="e">
        <f ca="1">IMAGE("https://acnhcdn.com/latest/HouseRoofIcon/HouseRoofPA04StoneE.png")</f>
        <v>#NAME?</v>
      </c>
      <c r="C182" s="7">
        <v>5000</v>
      </c>
      <c r="D182" s="6" t="s">
        <v>534</v>
      </c>
      <c r="E182" s="10" t="s">
        <v>37</v>
      </c>
      <c r="F182" s="7" t="s">
        <v>560</v>
      </c>
      <c r="G182" s="7" t="s">
        <v>12</v>
      </c>
      <c r="H182" s="8" t="s">
        <v>561</v>
      </c>
    </row>
    <row r="183" spans="1:8" ht="42" x14ac:dyDescent="0.2">
      <c r="A183" s="10" t="s">
        <v>562</v>
      </c>
      <c r="B183" s="9" t="e">
        <f ca="1">IMAGE("https://acnhcdn.com/latest/HouseRoofIcon/HouseRoofPA04StandardF.png")</f>
        <v>#NAME?</v>
      </c>
      <c r="C183" s="7">
        <v>5000</v>
      </c>
      <c r="D183" s="6" t="s">
        <v>534</v>
      </c>
      <c r="E183" s="10" t="s">
        <v>535</v>
      </c>
      <c r="F183" s="7" t="s">
        <v>563</v>
      </c>
      <c r="G183" s="7" t="s">
        <v>12</v>
      </c>
      <c r="H183" s="8" t="s">
        <v>564</v>
      </c>
    </row>
    <row r="184" spans="1:8" ht="56" x14ac:dyDescent="0.2">
      <c r="A184" s="6" t="s">
        <v>565</v>
      </c>
      <c r="B184" s="9" t="e">
        <f ca="1">IMAGE("https://acnhcdn.com/latest/HouseRoofIcon/HouseRoofPA04WesterntileG.png")</f>
        <v>#NAME?</v>
      </c>
      <c r="C184" s="7">
        <v>5000</v>
      </c>
      <c r="D184" s="6" t="s">
        <v>534</v>
      </c>
      <c r="E184" s="10" t="s">
        <v>37</v>
      </c>
      <c r="F184" s="7" t="s">
        <v>566</v>
      </c>
      <c r="G184" s="7" t="s">
        <v>12</v>
      </c>
      <c r="H184" s="8" t="s">
        <v>567</v>
      </c>
    </row>
    <row r="185" spans="1:8" ht="56" x14ac:dyDescent="0.2">
      <c r="A185" s="6" t="s">
        <v>568</v>
      </c>
      <c r="B185" s="9" t="e">
        <f ca="1">IMAGE("https://acnhcdn.com/latest/HouseRoofIcon/HouseRoofPA04StoneG.png")</f>
        <v>#NAME?</v>
      </c>
      <c r="C185" s="7">
        <v>5000</v>
      </c>
      <c r="D185" s="6" t="s">
        <v>534</v>
      </c>
      <c r="E185" s="10" t="s">
        <v>37</v>
      </c>
      <c r="F185" s="7" t="s">
        <v>569</v>
      </c>
      <c r="G185" s="7" t="s">
        <v>12</v>
      </c>
      <c r="H185" s="8" t="s">
        <v>570</v>
      </c>
    </row>
    <row r="186" spans="1:8" ht="56" x14ac:dyDescent="0.2">
      <c r="A186" s="6" t="s">
        <v>571</v>
      </c>
      <c r="B186" s="9" t="e">
        <f ca="1">IMAGE("https://acnhcdn.com/latest/HouseRoofIcon/HouseRoofPA04ThatchedB.png")</f>
        <v>#NAME?</v>
      </c>
      <c r="C186" s="7">
        <v>5000</v>
      </c>
      <c r="D186" s="6" t="s">
        <v>534</v>
      </c>
      <c r="E186" s="10" t="s">
        <v>37</v>
      </c>
      <c r="F186" s="7" t="s">
        <v>572</v>
      </c>
      <c r="G186" s="7" t="s">
        <v>12</v>
      </c>
      <c r="H186" s="8" t="s">
        <v>573</v>
      </c>
    </row>
    <row r="187" spans="1:8" ht="56" x14ac:dyDescent="0.2">
      <c r="A187" s="6" t="s">
        <v>574</v>
      </c>
      <c r="B187" s="9" t="e">
        <f ca="1">IMAGE("https://acnhcdn.com/latest/HouseRoofIcon/HouseRoofPA04ThatchedG.png")</f>
        <v>#NAME?</v>
      </c>
      <c r="C187" s="7">
        <v>5000</v>
      </c>
      <c r="D187" s="6" t="s">
        <v>534</v>
      </c>
      <c r="E187" s="10" t="s">
        <v>37</v>
      </c>
      <c r="F187" s="7" t="s">
        <v>575</v>
      </c>
      <c r="G187" s="7" t="s">
        <v>12</v>
      </c>
      <c r="H187" s="8" t="s">
        <v>576</v>
      </c>
    </row>
    <row r="188" spans="1:8" ht="56" x14ac:dyDescent="0.2">
      <c r="A188" s="6" t="s">
        <v>577</v>
      </c>
      <c r="B188" s="9" t="e">
        <f ca="1">IMAGE("https://acnhcdn.com/latest/HouseRoofIcon/HouseRoofPA04ThatchedD.png")</f>
        <v>#NAME?</v>
      </c>
      <c r="C188" s="7">
        <v>5000</v>
      </c>
      <c r="D188" s="6" t="s">
        <v>534</v>
      </c>
      <c r="E188" s="10" t="s">
        <v>37</v>
      </c>
      <c r="F188" s="7" t="s">
        <v>578</v>
      </c>
      <c r="G188" s="7" t="s">
        <v>12</v>
      </c>
      <c r="H188" s="8" t="s">
        <v>579</v>
      </c>
    </row>
    <row r="189" spans="1:8" ht="56" x14ac:dyDescent="0.2">
      <c r="A189" s="6" t="s">
        <v>580</v>
      </c>
      <c r="B189" s="9" t="e">
        <f ca="1">IMAGE("https://acnhcdn.com/latest/HouseRoofIcon/HouseRoofPA04ThatchedA.png")</f>
        <v>#NAME?</v>
      </c>
      <c r="C189" s="7">
        <v>5000</v>
      </c>
      <c r="D189" s="6" t="s">
        <v>534</v>
      </c>
      <c r="E189" s="10" t="s">
        <v>37</v>
      </c>
      <c r="F189" s="7" t="s">
        <v>581</v>
      </c>
      <c r="G189" s="7" t="s">
        <v>12</v>
      </c>
      <c r="H189" s="8" t="s">
        <v>582</v>
      </c>
    </row>
    <row r="190" spans="1:8" ht="56" x14ac:dyDescent="0.2">
      <c r="A190" s="10" t="s">
        <v>583</v>
      </c>
      <c r="B190" s="9" t="e">
        <f ca="1">IMAGE("https://acnhcdn.com/latest/HouseRoofIcon/HouseRoofPA04StoneA.png")</f>
        <v>#NAME?</v>
      </c>
      <c r="C190" s="7">
        <v>5000</v>
      </c>
      <c r="D190" s="6" t="s">
        <v>534</v>
      </c>
      <c r="E190" s="10" t="s">
        <v>37</v>
      </c>
      <c r="F190" s="7" t="s">
        <v>584</v>
      </c>
      <c r="G190" s="7" t="s">
        <v>12</v>
      </c>
      <c r="H190" s="8" t="s">
        <v>585</v>
      </c>
    </row>
    <row r="191" spans="1:8" ht="56" x14ac:dyDescent="0.2">
      <c r="A191" s="6" t="s">
        <v>586</v>
      </c>
      <c r="B191" s="9" t="e">
        <f ca="1">IMAGE("https://acnhcdn.com/latest/HouseRoofIcon/HouseRoofPA04ThatchedE.png")</f>
        <v>#NAME?</v>
      </c>
      <c r="C191" s="7">
        <v>5000</v>
      </c>
      <c r="D191" s="6" t="s">
        <v>534</v>
      </c>
      <c r="E191" s="10" t="s">
        <v>37</v>
      </c>
      <c r="F191" s="7" t="s">
        <v>587</v>
      </c>
      <c r="G191" s="7" t="s">
        <v>12</v>
      </c>
      <c r="H191" s="8" t="s">
        <v>588</v>
      </c>
    </row>
    <row r="192" spans="1:8" ht="56" x14ac:dyDescent="0.2">
      <c r="A192" s="6" t="s">
        <v>589</v>
      </c>
      <c r="B192" s="9" t="e">
        <f ca="1">IMAGE("https://acnhcdn.com/latest/HouseRoofIcon/HouseRoofPA04WesterntileD.png")</f>
        <v>#NAME?</v>
      </c>
      <c r="C192" s="7">
        <v>5000</v>
      </c>
      <c r="D192" s="6" t="s">
        <v>534</v>
      </c>
      <c r="E192" s="10" t="s">
        <v>37</v>
      </c>
      <c r="F192" s="7" t="s">
        <v>590</v>
      </c>
      <c r="G192" s="7" t="s">
        <v>12</v>
      </c>
      <c r="H192" s="8" t="s">
        <v>591</v>
      </c>
    </row>
    <row r="193" spans="1:8" ht="56" x14ac:dyDescent="0.2">
      <c r="A193" s="6" t="s">
        <v>592</v>
      </c>
      <c r="B193" s="9" t="e">
        <f ca="1">IMAGE("https://acnhcdn.com/latest/HouseRoofIcon/HouseRoofPA04StoneF.png")</f>
        <v>#NAME?</v>
      </c>
      <c r="C193" s="7">
        <v>5000</v>
      </c>
      <c r="D193" s="6" t="s">
        <v>534</v>
      </c>
      <c r="E193" s="10" t="s">
        <v>37</v>
      </c>
      <c r="F193" s="7" t="s">
        <v>593</v>
      </c>
      <c r="G193" s="7" t="s">
        <v>12</v>
      </c>
      <c r="H193" s="8" t="s">
        <v>594</v>
      </c>
    </row>
    <row r="194" spans="1:8" ht="42" x14ac:dyDescent="0.2">
      <c r="A194" s="6" t="s">
        <v>595</v>
      </c>
      <c r="B194" s="9" t="e">
        <f ca="1">IMAGE("https://acnhcdn.com/latest/HouseRoofIcon/HouseRoofPA04StandardD.png")</f>
        <v>#NAME?</v>
      </c>
      <c r="C194" s="7">
        <v>5000</v>
      </c>
      <c r="D194" s="6" t="s">
        <v>534</v>
      </c>
      <c r="E194" s="10" t="s">
        <v>535</v>
      </c>
      <c r="F194" s="7" t="s">
        <v>596</v>
      </c>
      <c r="G194" s="7" t="s">
        <v>12</v>
      </c>
      <c r="H194" s="8" t="s">
        <v>597</v>
      </c>
    </row>
    <row r="195" spans="1:8" ht="56" x14ac:dyDescent="0.2">
      <c r="A195" s="6" t="s">
        <v>598</v>
      </c>
      <c r="B195" s="9" t="e">
        <f ca="1">IMAGE("https://acnhcdn.com/latest/HouseRoofIcon/HouseRoofPA04WesterntileA.png")</f>
        <v>#NAME?</v>
      </c>
      <c r="C195" s="7">
        <v>5000</v>
      </c>
      <c r="D195" s="6" t="s">
        <v>534</v>
      </c>
      <c r="E195" s="10" t="s">
        <v>37</v>
      </c>
      <c r="F195" s="7" t="s">
        <v>599</v>
      </c>
      <c r="G195" s="7" t="s">
        <v>12</v>
      </c>
      <c r="H195" s="8" t="s">
        <v>600</v>
      </c>
    </row>
    <row r="196" spans="1:8" ht="56" x14ac:dyDescent="0.2">
      <c r="A196" s="6" t="s">
        <v>601</v>
      </c>
      <c r="B196" s="9" t="e">
        <f ca="1">IMAGE("https://acnhcdn.com/latest/HouseRoofIcon/HouseRoofPA04StoneC.png")</f>
        <v>#NAME?</v>
      </c>
      <c r="C196" s="7">
        <v>5000</v>
      </c>
      <c r="D196" s="6" t="s">
        <v>534</v>
      </c>
      <c r="E196" s="10" t="s">
        <v>37</v>
      </c>
      <c r="F196" s="7" t="s">
        <v>602</v>
      </c>
      <c r="G196" s="7" t="s">
        <v>12</v>
      </c>
      <c r="H196" s="8" t="s">
        <v>603</v>
      </c>
    </row>
    <row r="197" spans="1:8" ht="56" x14ac:dyDescent="0.2">
      <c r="A197" s="6" t="s">
        <v>604</v>
      </c>
      <c r="B197" s="9" t="e">
        <f ca="1">IMAGE("https://acnhcdn.com/latest/HouseRoofIcon/HouseRoofPA04ThatchedC.png")</f>
        <v>#NAME?</v>
      </c>
      <c r="C197" s="7">
        <v>5000</v>
      </c>
      <c r="D197" s="6" t="s">
        <v>534</v>
      </c>
      <c r="E197" s="10" t="s">
        <v>37</v>
      </c>
      <c r="F197" s="7" t="s">
        <v>605</v>
      </c>
      <c r="G197" s="7" t="s">
        <v>12</v>
      </c>
      <c r="H197" s="8" t="s">
        <v>606</v>
      </c>
    </row>
    <row r="198" spans="1:8" ht="56" x14ac:dyDescent="0.2">
      <c r="A198" s="6" t="s">
        <v>607</v>
      </c>
      <c r="B198" s="9" t="e">
        <f ca="1">IMAGE("https://acnhcdn.com/latest/HouseRoofIcon/HouseRoofPA04WesterntileB.png")</f>
        <v>#NAME?</v>
      </c>
      <c r="C198" s="7">
        <v>5000</v>
      </c>
      <c r="D198" s="6" t="s">
        <v>534</v>
      </c>
      <c r="E198" s="10" t="s">
        <v>37</v>
      </c>
      <c r="F198" s="7" t="s">
        <v>608</v>
      </c>
      <c r="G198" s="7" t="s">
        <v>12</v>
      </c>
      <c r="H198" s="8" t="s">
        <v>609</v>
      </c>
    </row>
    <row r="199" spans="1:8" ht="42" x14ac:dyDescent="0.2">
      <c r="A199" s="6" t="s">
        <v>610</v>
      </c>
      <c r="B199" s="9" t="e">
        <f ca="1">IMAGE("https://acnhcdn.com/latest/HouseRoofIcon/HouseRoofPA04StandardB.png")</f>
        <v>#NAME?</v>
      </c>
      <c r="C199" s="7">
        <v>5000</v>
      </c>
      <c r="D199" s="6" t="s">
        <v>534</v>
      </c>
      <c r="E199" s="10" t="s">
        <v>535</v>
      </c>
      <c r="F199" s="7" t="s">
        <v>611</v>
      </c>
      <c r="G199" s="7" t="s">
        <v>12</v>
      </c>
      <c r="H199" s="8" t="s">
        <v>612</v>
      </c>
    </row>
    <row r="200" spans="1:8" ht="42" x14ac:dyDescent="0.2">
      <c r="A200" s="6" t="s">
        <v>613</v>
      </c>
      <c r="B200" s="9" t="e">
        <f ca="1">IMAGE("https://acnhcdn.com/latest/HouseRoofIcon/HouseRoofPA04StandardG.png")</f>
        <v>#NAME?</v>
      </c>
      <c r="C200" s="7">
        <v>5000</v>
      </c>
      <c r="D200" s="6" t="s">
        <v>534</v>
      </c>
      <c r="E200" s="10" t="s">
        <v>535</v>
      </c>
      <c r="F200" s="7" t="s">
        <v>614</v>
      </c>
      <c r="G200" s="7" t="s">
        <v>12</v>
      </c>
      <c r="H200" s="8" t="s">
        <v>615</v>
      </c>
    </row>
    <row r="201" spans="1:8" ht="56" x14ac:dyDescent="0.2">
      <c r="A201" s="6" t="s">
        <v>616</v>
      </c>
      <c r="B201" s="9" t="e">
        <f ca="1">IMAGE("https://acnhcdn.com/latest/HouseRoofIcon/HouseRoofPA04StoneD.png")</f>
        <v>#NAME?</v>
      </c>
      <c r="C201" s="7">
        <v>5000</v>
      </c>
      <c r="D201" s="6" t="s">
        <v>534</v>
      </c>
      <c r="E201" s="10" t="s">
        <v>37</v>
      </c>
      <c r="F201" s="7" t="s">
        <v>617</v>
      </c>
      <c r="G201" s="7" t="s">
        <v>12</v>
      </c>
      <c r="H201" s="8" t="s">
        <v>618</v>
      </c>
    </row>
    <row r="202" spans="1:8" ht="42" x14ac:dyDescent="0.2">
      <c r="A202" s="6" t="s">
        <v>619</v>
      </c>
      <c r="B202" s="9" t="e">
        <f ca="1">IMAGE("https://acnhcdn.com/latest/HouseRoofIcon/HouseRoofPA04StandardA.png")</f>
        <v>#NAME?</v>
      </c>
      <c r="C202" s="7">
        <v>5000</v>
      </c>
      <c r="D202" s="6" t="s">
        <v>534</v>
      </c>
      <c r="E202" s="10" t="s">
        <v>535</v>
      </c>
      <c r="F202" s="7" t="s">
        <v>620</v>
      </c>
      <c r="G202" s="7" t="s">
        <v>12</v>
      </c>
      <c r="H202" s="8" t="s">
        <v>621</v>
      </c>
    </row>
    <row r="203" spans="1:8" ht="56" x14ac:dyDescent="0.2">
      <c r="A203" s="6" t="s">
        <v>622</v>
      </c>
      <c r="B203" s="9" t="e">
        <f ca="1">IMAGE("https://acnhcdn.com/latest/HouseRoofIcon/HouseRoofPA04ThatchedF.png")</f>
        <v>#NAME?</v>
      </c>
      <c r="C203" s="7">
        <v>5000</v>
      </c>
      <c r="D203" s="6" t="s">
        <v>534</v>
      </c>
      <c r="E203" s="10" t="s">
        <v>37</v>
      </c>
      <c r="F203" s="7" t="s">
        <v>623</v>
      </c>
      <c r="G203" s="7" t="s">
        <v>12</v>
      </c>
      <c r="H203" s="8" t="s">
        <v>624</v>
      </c>
    </row>
    <row r="204" spans="1:8" ht="56" x14ac:dyDescent="0.2">
      <c r="A204" s="6" t="s">
        <v>625</v>
      </c>
      <c r="B204" s="9" t="e">
        <f ca="1">IMAGE("https://acnhcdn.com/latest/HouseRoofIcon/HouseRoofPA04WesterntileC.png")</f>
        <v>#NAME?</v>
      </c>
      <c r="C204" s="7">
        <v>5000</v>
      </c>
      <c r="D204" s="6" t="s">
        <v>534</v>
      </c>
      <c r="E204" s="10" t="s">
        <v>37</v>
      </c>
      <c r="F204" s="7" t="s">
        <v>626</v>
      </c>
      <c r="G204" s="7" t="s">
        <v>12</v>
      </c>
      <c r="H204" s="8" t="s">
        <v>627</v>
      </c>
    </row>
    <row r="205" spans="1:8" ht="42" x14ac:dyDescent="0.2">
      <c r="A205" s="6" t="s">
        <v>628</v>
      </c>
      <c r="B205" s="9" t="e">
        <f ca="1">IMAGE("https://acnhcdn.com/latest/HouseRoofIcon/HouseRoofPA04StandardC.png")</f>
        <v>#NAME?</v>
      </c>
      <c r="C205" s="7">
        <v>5000</v>
      </c>
      <c r="D205" s="6" t="s">
        <v>534</v>
      </c>
      <c r="E205" s="10" t="s">
        <v>535</v>
      </c>
      <c r="F205" s="7" t="s">
        <v>629</v>
      </c>
      <c r="G205" s="7" t="s">
        <v>12</v>
      </c>
      <c r="H205" s="8" t="s">
        <v>630</v>
      </c>
    </row>
    <row r="206" spans="1:8" ht="42" x14ac:dyDescent="0.2">
      <c r="A206" s="6" t="s">
        <v>631</v>
      </c>
      <c r="B206" s="9" t="e">
        <f ca="1">IMAGE("https://acnhcdn.com/latest/HouseWallIcon/HouseWallPA04StuccoB.png")</f>
        <v>#NAME?</v>
      </c>
      <c r="C206" s="7">
        <v>5000</v>
      </c>
      <c r="D206" s="6" t="s">
        <v>632</v>
      </c>
      <c r="E206" s="6" t="s">
        <v>633</v>
      </c>
      <c r="F206" s="7" t="s">
        <v>634</v>
      </c>
      <c r="G206" s="7" t="s">
        <v>12</v>
      </c>
      <c r="H206" s="8" t="s">
        <v>635</v>
      </c>
    </row>
    <row r="207" spans="1:8" ht="42" x14ac:dyDescent="0.2">
      <c r="A207" s="6" t="s">
        <v>636</v>
      </c>
      <c r="B207" s="9" t="e">
        <f ca="1">IMAGE("https://acnhcdn.com/latest/HouseWallIcon/HouseWallPA04WoodframeH.png")</f>
        <v>#NAME?</v>
      </c>
      <c r="C207" s="7">
        <v>5000</v>
      </c>
      <c r="D207" s="6" t="s">
        <v>632</v>
      </c>
      <c r="E207" s="6" t="s">
        <v>633</v>
      </c>
      <c r="F207" s="7" t="s">
        <v>637</v>
      </c>
      <c r="G207" s="7" t="s">
        <v>12</v>
      </c>
      <c r="H207" s="8" t="s">
        <v>638</v>
      </c>
    </row>
    <row r="208" spans="1:8" ht="42" x14ac:dyDescent="0.2">
      <c r="A208" s="6" t="s">
        <v>639</v>
      </c>
      <c r="B208" s="9" t="e">
        <f ca="1">IMAGE("https://acnhcdn.com/latest/HouseWallIcon/HouseWallPA04StandardH.png")</f>
        <v>#NAME?</v>
      </c>
      <c r="C208" s="7">
        <v>5000</v>
      </c>
      <c r="D208" s="6" t="s">
        <v>632</v>
      </c>
      <c r="E208" s="6" t="s">
        <v>633</v>
      </c>
      <c r="F208" s="7" t="s">
        <v>640</v>
      </c>
      <c r="G208" s="7" t="s">
        <v>12</v>
      </c>
      <c r="H208" s="8" t="s">
        <v>641</v>
      </c>
    </row>
    <row r="209" spans="1:8" ht="42" x14ac:dyDescent="0.2">
      <c r="A209" s="6" t="s">
        <v>642</v>
      </c>
      <c r="B209" s="9" t="e">
        <f ca="1">IMAGE("https://acnhcdn.com/latest/HouseWallIcon/HouseWallPA04StuccoH.png")</f>
        <v>#NAME?</v>
      </c>
      <c r="C209" s="7">
        <v>5000</v>
      </c>
      <c r="D209" s="6" t="s">
        <v>632</v>
      </c>
      <c r="E209" s="6" t="s">
        <v>633</v>
      </c>
      <c r="F209" s="7" t="s">
        <v>643</v>
      </c>
      <c r="G209" s="7" t="s">
        <v>12</v>
      </c>
      <c r="H209" s="8" t="s">
        <v>644</v>
      </c>
    </row>
    <row r="210" spans="1:8" ht="42" x14ac:dyDescent="0.2">
      <c r="A210" s="6" t="s">
        <v>645</v>
      </c>
      <c r="B210" s="9" t="e">
        <f ca="1">IMAGE("https://acnhcdn.com/latest/HouseWallIcon/HouseWallPA04StoneF.png")</f>
        <v>#NAME?</v>
      </c>
      <c r="C210" s="7">
        <v>5000</v>
      </c>
      <c r="D210" s="6" t="s">
        <v>632</v>
      </c>
      <c r="E210" s="6" t="s">
        <v>633</v>
      </c>
      <c r="F210" s="7" t="s">
        <v>646</v>
      </c>
      <c r="G210" s="7" t="s">
        <v>12</v>
      </c>
      <c r="H210" s="8" t="s">
        <v>647</v>
      </c>
    </row>
    <row r="211" spans="1:8" ht="42" x14ac:dyDescent="0.2">
      <c r="A211" s="6" t="s">
        <v>648</v>
      </c>
      <c r="B211" s="9" t="e">
        <f ca="1">IMAGE("https://acnhcdn.com/latest/HouseWallIcon/HouseWallPA04StuccoE.png")</f>
        <v>#NAME?</v>
      </c>
      <c r="C211" s="7">
        <v>5000</v>
      </c>
      <c r="D211" s="6" t="s">
        <v>632</v>
      </c>
      <c r="E211" s="6" t="s">
        <v>633</v>
      </c>
      <c r="F211" s="7" t="s">
        <v>649</v>
      </c>
      <c r="G211" s="7" t="s">
        <v>12</v>
      </c>
      <c r="H211" s="8" t="s">
        <v>650</v>
      </c>
    </row>
    <row r="212" spans="1:8" ht="42" x14ac:dyDescent="0.2">
      <c r="A212" s="6" t="s">
        <v>651</v>
      </c>
      <c r="B212" s="9" t="e">
        <f ca="1">IMAGE("https://acnhcdn.com/latest/HouseWallIcon/HouseWallPA04StandardC.png")</f>
        <v>#NAME?</v>
      </c>
      <c r="C212" s="7">
        <v>5000</v>
      </c>
      <c r="D212" s="6" t="s">
        <v>632</v>
      </c>
      <c r="E212" s="6" t="s">
        <v>633</v>
      </c>
      <c r="F212" s="7" t="s">
        <v>652</v>
      </c>
      <c r="G212" s="7" t="s">
        <v>12</v>
      </c>
      <c r="H212" s="8" t="s">
        <v>653</v>
      </c>
    </row>
    <row r="213" spans="1:8" ht="42" x14ac:dyDescent="0.2">
      <c r="A213" s="6" t="s">
        <v>654</v>
      </c>
      <c r="B213" s="9" t="e">
        <f ca="1">IMAGE("https://acnhcdn.com/latest/HouseWallIcon/HouseWallPA04WoodframeB.png")</f>
        <v>#NAME?</v>
      </c>
      <c r="C213" s="7">
        <v>5000</v>
      </c>
      <c r="D213" s="6" t="s">
        <v>632</v>
      </c>
      <c r="E213" s="6" t="s">
        <v>633</v>
      </c>
      <c r="F213" s="7" t="s">
        <v>655</v>
      </c>
      <c r="G213" s="7" t="s">
        <v>12</v>
      </c>
      <c r="H213" s="8" t="s">
        <v>656</v>
      </c>
    </row>
    <row r="214" spans="1:8" ht="42" x14ac:dyDescent="0.2">
      <c r="A214" s="6" t="s">
        <v>657</v>
      </c>
      <c r="B214" s="9" t="e">
        <f ca="1">IMAGE("https://acnhcdn.com/latest/HouseWallIcon/HouseWallPA04StoneC.png")</f>
        <v>#NAME?</v>
      </c>
      <c r="C214" s="7">
        <v>5000</v>
      </c>
      <c r="D214" s="6" t="s">
        <v>632</v>
      </c>
      <c r="E214" s="6" t="s">
        <v>633</v>
      </c>
      <c r="F214" s="7" t="s">
        <v>658</v>
      </c>
      <c r="G214" s="7" t="s">
        <v>12</v>
      </c>
      <c r="H214" s="8" t="s">
        <v>659</v>
      </c>
    </row>
    <row r="215" spans="1:8" ht="42" x14ac:dyDescent="0.2">
      <c r="A215" s="6" t="s">
        <v>660</v>
      </c>
      <c r="B215" s="9" t="e">
        <f ca="1">IMAGE("https://acnhcdn.com/latest/HouseWallIcon/HouseWallPA04WoodframeA.png")</f>
        <v>#NAME?</v>
      </c>
      <c r="C215" s="7">
        <v>5000</v>
      </c>
      <c r="D215" s="6" t="s">
        <v>632</v>
      </c>
      <c r="E215" s="6" t="s">
        <v>633</v>
      </c>
      <c r="F215" s="7" t="s">
        <v>661</v>
      </c>
      <c r="G215" s="7" t="s">
        <v>12</v>
      </c>
      <c r="H215" s="8" t="s">
        <v>662</v>
      </c>
    </row>
    <row r="216" spans="1:8" ht="42" x14ac:dyDescent="0.2">
      <c r="A216" s="6" t="s">
        <v>663</v>
      </c>
      <c r="B216" s="9" t="e">
        <f ca="1">IMAGE("https://acnhcdn.com/latest/HouseWallIcon/HouseWallPA04StoneB.png")</f>
        <v>#NAME?</v>
      </c>
      <c r="C216" s="7">
        <v>5000</v>
      </c>
      <c r="D216" s="6" t="s">
        <v>632</v>
      </c>
      <c r="E216" s="6" t="s">
        <v>633</v>
      </c>
      <c r="F216" s="7" t="s">
        <v>664</v>
      </c>
      <c r="G216" s="7" t="s">
        <v>12</v>
      </c>
      <c r="H216" s="8" t="s">
        <v>665</v>
      </c>
    </row>
    <row r="217" spans="1:8" ht="42" x14ac:dyDescent="0.2">
      <c r="A217" s="6" t="s">
        <v>666</v>
      </c>
      <c r="B217" s="9" t="e">
        <f ca="1">IMAGE("https://acnhcdn.com/latest/HouseWallIcon/HouseWallPA04StoneA.png")</f>
        <v>#NAME?</v>
      </c>
      <c r="C217" s="7">
        <v>5000</v>
      </c>
      <c r="D217" s="6" t="s">
        <v>632</v>
      </c>
      <c r="E217" s="6" t="s">
        <v>633</v>
      </c>
      <c r="F217" s="7" t="s">
        <v>667</v>
      </c>
      <c r="G217" s="7" t="s">
        <v>12</v>
      </c>
      <c r="H217" s="8" t="s">
        <v>668</v>
      </c>
    </row>
    <row r="218" spans="1:8" ht="42" x14ac:dyDescent="0.2">
      <c r="A218" s="6" t="s">
        <v>669</v>
      </c>
      <c r="B218" s="9" t="e">
        <f ca="1">IMAGE("https://acnhcdn.com/latest/HouseWallIcon/HouseWallPA04StandardA.png")</f>
        <v>#NAME?</v>
      </c>
      <c r="C218" s="7">
        <v>5000</v>
      </c>
      <c r="D218" s="6" t="s">
        <v>632</v>
      </c>
      <c r="E218" s="6" t="s">
        <v>633</v>
      </c>
      <c r="F218" s="7" t="s">
        <v>670</v>
      </c>
      <c r="G218" s="7" t="s">
        <v>12</v>
      </c>
      <c r="H218" s="8" t="s">
        <v>671</v>
      </c>
    </row>
    <row r="219" spans="1:8" ht="42" x14ac:dyDescent="0.2">
      <c r="A219" s="6" t="s">
        <v>672</v>
      </c>
      <c r="B219" s="9" t="e">
        <f ca="1">IMAGE("https://acnhcdn.com/latest/HouseWallIcon/HouseWallPA04WoodframeG.png")</f>
        <v>#NAME?</v>
      </c>
      <c r="C219" s="7">
        <v>5000</v>
      </c>
      <c r="D219" s="6" t="s">
        <v>632</v>
      </c>
      <c r="E219" s="6" t="s">
        <v>633</v>
      </c>
      <c r="F219" s="7" t="s">
        <v>673</v>
      </c>
      <c r="G219" s="7" t="s">
        <v>12</v>
      </c>
      <c r="H219" s="8" t="s">
        <v>674</v>
      </c>
    </row>
    <row r="220" spans="1:8" ht="42" x14ac:dyDescent="0.2">
      <c r="A220" s="6" t="s">
        <v>675</v>
      </c>
      <c r="B220" s="9" t="e">
        <f ca="1">IMAGE("https://acnhcdn.com/latest/HouseWallIcon/HouseWallPA04StoneH.png")</f>
        <v>#NAME?</v>
      </c>
      <c r="C220" s="7">
        <v>5000</v>
      </c>
      <c r="D220" s="6" t="s">
        <v>632</v>
      </c>
      <c r="E220" s="6" t="s">
        <v>633</v>
      </c>
      <c r="F220" s="7" t="s">
        <v>676</v>
      </c>
      <c r="G220" s="7" t="s">
        <v>12</v>
      </c>
      <c r="H220" s="8" t="s">
        <v>677</v>
      </c>
    </row>
    <row r="221" spans="1:8" ht="42" x14ac:dyDescent="0.2">
      <c r="A221" s="6" t="s">
        <v>678</v>
      </c>
      <c r="B221" s="9" t="e">
        <f ca="1">IMAGE("https://acnhcdn.com/latest/HouseWallIcon/HouseWallPA04StuccoC.png")</f>
        <v>#NAME?</v>
      </c>
      <c r="C221" s="7">
        <v>5000</v>
      </c>
      <c r="D221" s="6" t="s">
        <v>632</v>
      </c>
      <c r="E221" s="6" t="s">
        <v>633</v>
      </c>
      <c r="F221" s="7" t="s">
        <v>679</v>
      </c>
      <c r="G221" s="7" t="s">
        <v>12</v>
      </c>
      <c r="H221" s="8" t="s">
        <v>680</v>
      </c>
    </row>
    <row r="222" spans="1:8" ht="42" x14ac:dyDescent="0.2">
      <c r="A222" s="6" t="s">
        <v>681</v>
      </c>
      <c r="B222" s="9" t="e">
        <f ca="1">IMAGE("https://acnhcdn.com/latest/HouseWallIcon/HouseWallPA04StandardD.png")</f>
        <v>#NAME?</v>
      </c>
      <c r="C222" s="7">
        <v>5000</v>
      </c>
      <c r="D222" s="6" t="s">
        <v>632</v>
      </c>
      <c r="E222" s="6" t="s">
        <v>633</v>
      </c>
      <c r="F222" s="7" t="s">
        <v>682</v>
      </c>
      <c r="G222" s="7" t="s">
        <v>12</v>
      </c>
      <c r="H222" s="8" t="s">
        <v>683</v>
      </c>
    </row>
    <row r="223" spans="1:8" ht="42" x14ac:dyDescent="0.2">
      <c r="A223" s="6" t="s">
        <v>684</v>
      </c>
      <c r="B223" s="9" t="e">
        <f ca="1">IMAGE("https://acnhcdn.com/latest/HouseWallIcon/HouseWallPA04StoneG.png")</f>
        <v>#NAME?</v>
      </c>
      <c r="C223" s="7">
        <v>5000</v>
      </c>
      <c r="D223" s="6" t="s">
        <v>632</v>
      </c>
      <c r="E223" s="6" t="s">
        <v>633</v>
      </c>
      <c r="F223" s="7" t="s">
        <v>685</v>
      </c>
      <c r="G223" s="7" t="s">
        <v>12</v>
      </c>
      <c r="H223" s="8" t="s">
        <v>686</v>
      </c>
    </row>
    <row r="224" spans="1:8" ht="42" x14ac:dyDescent="0.2">
      <c r="A224" s="6" t="s">
        <v>687</v>
      </c>
      <c r="B224" s="9" t="e">
        <f ca="1">IMAGE("https://acnhcdn.com/latest/HouseWallIcon/HouseWallPA04WoodframeD.png")</f>
        <v>#NAME?</v>
      </c>
      <c r="C224" s="7">
        <v>5000</v>
      </c>
      <c r="D224" s="6" t="s">
        <v>632</v>
      </c>
      <c r="E224" s="6" t="s">
        <v>633</v>
      </c>
      <c r="F224" s="7" t="s">
        <v>688</v>
      </c>
      <c r="G224" s="7" t="s">
        <v>12</v>
      </c>
      <c r="H224" s="8" t="s">
        <v>689</v>
      </c>
    </row>
    <row r="225" spans="1:8" ht="42" x14ac:dyDescent="0.2">
      <c r="A225" s="6" t="s">
        <v>690</v>
      </c>
      <c r="B225" s="9" t="e">
        <f ca="1">IMAGE("https://acnhcdn.com/latest/HouseWallIcon/HouseWallPA04WoodframeF.png")</f>
        <v>#NAME?</v>
      </c>
      <c r="C225" s="7">
        <v>5000</v>
      </c>
      <c r="D225" s="6" t="s">
        <v>632</v>
      </c>
      <c r="E225" s="6" t="s">
        <v>633</v>
      </c>
      <c r="F225" s="7" t="s">
        <v>691</v>
      </c>
      <c r="G225" s="7" t="s">
        <v>12</v>
      </c>
      <c r="H225" s="8" t="s">
        <v>692</v>
      </c>
    </row>
    <row r="226" spans="1:8" ht="42" x14ac:dyDescent="0.2">
      <c r="A226" s="6" t="s">
        <v>693</v>
      </c>
      <c r="B226" s="9" t="e">
        <f ca="1">IMAGE("https://acnhcdn.com/latest/HouseWallIcon/HouseWallPA04StoneE.png")</f>
        <v>#NAME?</v>
      </c>
      <c r="C226" s="7">
        <v>5000</v>
      </c>
      <c r="D226" s="6" t="s">
        <v>632</v>
      </c>
      <c r="E226" s="6" t="s">
        <v>633</v>
      </c>
      <c r="F226" s="7" t="s">
        <v>694</v>
      </c>
      <c r="G226" s="7" t="s">
        <v>12</v>
      </c>
      <c r="H226" s="8" t="s">
        <v>695</v>
      </c>
    </row>
    <row r="227" spans="1:8" ht="42" x14ac:dyDescent="0.2">
      <c r="A227" s="6" t="s">
        <v>696</v>
      </c>
      <c r="B227" s="9" t="e">
        <f ca="1">IMAGE("https://acnhcdn.com/latest/HouseWallIcon/HouseWallPA04StandardF.png")</f>
        <v>#NAME?</v>
      </c>
      <c r="C227" s="7">
        <v>5000</v>
      </c>
      <c r="D227" s="6" t="s">
        <v>632</v>
      </c>
      <c r="E227" s="6" t="s">
        <v>633</v>
      </c>
      <c r="F227" s="7" t="s">
        <v>697</v>
      </c>
      <c r="G227" s="7" t="s">
        <v>12</v>
      </c>
      <c r="H227" s="8" t="s">
        <v>698</v>
      </c>
    </row>
    <row r="228" spans="1:8" ht="42" x14ac:dyDescent="0.2">
      <c r="A228" s="6" t="s">
        <v>699</v>
      </c>
      <c r="B228" s="9" t="e">
        <f ca="1">IMAGE("https://acnhcdn.com/latest/HouseWallIcon/HouseWallPA04StuccoG.png")</f>
        <v>#NAME?</v>
      </c>
      <c r="C228" s="7">
        <v>5000</v>
      </c>
      <c r="D228" s="6" t="s">
        <v>632</v>
      </c>
      <c r="E228" s="6" t="s">
        <v>633</v>
      </c>
      <c r="F228" s="7" t="s">
        <v>700</v>
      </c>
      <c r="G228" s="7" t="s">
        <v>12</v>
      </c>
      <c r="H228" s="8" t="s">
        <v>701</v>
      </c>
    </row>
    <row r="229" spans="1:8" ht="42" x14ac:dyDescent="0.2">
      <c r="A229" s="6" t="s">
        <v>702</v>
      </c>
      <c r="B229" s="9" t="e">
        <f ca="1">IMAGE("https://acnhcdn.com/latest/HouseWallIcon/HouseWallPA04WoodframeC.png")</f>
        <v>#NAME?</v>
      </c>
      <c r="C229" s="7">
        <v>5000</v>
      </c>
      <c r="D229" s="6" t="s">
        <v>632</v>
      </c>
      <c r="E229" s="6" t="s">
        <v>633</v>
      </c>
      <c r="F229" s="7" t="s">
        <v>703</v>
      </c>
      <c r="G229" s="7" t="s">
        <v>12</v>
      </c>
      <c r="H229" s="8" t="s">
        <v>704</v>
      </c>
    </row>
    <row r="230" spans="1:8" ht="42" x14ac:dyDescent="0.2">
      <c r="A230" s="6" t="s">
        <v>705</v>
      </c>
      <c r="B230" s="9" t="e">
        <f ca="1">IMAGE("https://acnhcdn.com/latest/HouseWallIcon/HouseWallPA04StoneD.png")</f>
        <v>#NAME?</v>
      </c>
      <c r="C230" s="7">
        <v>5000</v>
      </c>
      <c r="D230" s="6" t="s">
        <v>632</v>
      </c>
      <c r="E230" s="6" t="s">
        <v>633</v>
      </c>
      <c r="F230" s="7" t="s">
        <v>706</v>
      </c>
      <c r="G230" s="7" t="s">
        <v>12</v>
      </c>
      <c r="H230" s="8" t="s">
        <v>707</v>
      </c>
    </row>
    <row r="231" spans="1:8" ht="42" x14ac:dyDescent="0.2">
      <c r="A231" s="6" t="s">
        <v>708</v>
      </c>
      <c r="B231" s="9" t="e">
        <f ca="1">IMAGE("https://acnhcdn.com/latest/HouseWallIcon/HouseWallPA04StandardG.png")</f>
        <v>#NAME?</v>
      </c>
      <c r="C231" s="7">
        <v>5000</v>
      </c>
      <c r="D231" s="6" t="s">
        <v>632</v>
      </c>
      <c r="E231" s="6" t="s">
        <v>633</v>
      </c>
      <c r="F231" s="7" t="s">
        <v>709</v>
      </c>
      <c r="G231" s="7" t="s">
        <v>12</v>
      </c>
      <c r="H231" s="8" t="s">
        <v>710</v>
      </c>
    </row>
    <row r="232" spans="1:8" ht="42" x14ac:dyDescent="0.2">
      <c r="A232" s="6" t="s">
        <v>711</v>
      </c>
      <c r="B232" s="9" t="e">
        <f ca="1">IMAGE("https://acnhcdn.com/latest/HouseWallIcon/HouseWallPA04StuccoD.png")</f>
        <v>#NAME?</v>
      </c>
      <c r="C232" s="7">
        <v>5000</v>
      </c>
      <c r="D232" s="6" t="s">
        <v>632</v>
      </c>
      <c r="E232" s="6" t="s">
        <v>633</v>
      </c>
      <c r="F232" s="7" t="s">
        <v>712</v>
      </c>
      <c r="G232" s="7" t="s">
        <v>12</v>
      </c>
      <c r="H232" s="8" t="s">
        <v>713</v>
      </c>
    </row>
    <row r="233" spans="1:8" ht="42" x14ac:dyDescent="0.2">
      <c r="A233" s="6" t="s">
        <v>714</v>
      </c>
      <c r="B233" s="9" t="e">
        <f ca="1">IMAGE("https://acnhcdn.com/latest/HouseWallIcon/HouseWallPA04StandardB.png")</f>
        <v>#NAME?</v>
      </c>
      <c r="C233" s="7">
        <v>5000</v>
      </c>
      <c r="D233" s="6" t="s">
        <v>632</v>
      </c>
      <c r="E233" s="6" t="s">
        <v>633</v>
      </c>
      <c r="F233" s="7" t="s">
        <v>715</v>
      </c>
      <c r="G233" s="7" t="s">
        <v>12</v>
      </c>
      <c r="H233" s="8" t="s">
        <v>716</v>
      </c>
    </row>
    <row r="234" spans="1:8" ht="42" x14ac:dyDescent="0.2">
      <c r="A234" s="6" t="s">
        <v>717</v>
      </c>
      <c r="B234" s="9" t="e">
        <f ca="1">IMAGE("https://acnhcdn.com/latest/HouseWallIcon/HouseWallPA04StuccoA.png")</f>
        <v>#NAME?</v>
      </c>
      <c r="C234" s="7">
        <v>5000</v>
      </c>
      <c r="D234" s="6" t="s">
        <v>632</v>
      </c>
      <c r="E234" s="6" t="s">
        <v>633</v>
      </c>
      <c r="F234" s="7" t="s">
        <v>718</v>
      </c>
      <c r="G234" s="7" t="s">
        <v>12</v>
      </c>
      <c r="H234" s="8" t="s">
        <v>719</v>
      </c>
    </row>
    <row r="235" spans="1:8" ht="42" x14ac:dyDescent="0.2">
      <c r="A235" s="6" t="s">
        <v>720</v>
      </c>
      <c r="B235" s="9" t="e">
        <f ca="1">IMAGE("https://acnhcdn.com/latest/HouseWallIcon/HouseWallPA04WoodframeE.png")</f>
        <v>#NAME?</v>
      </c>
      <c r="C235" s="7">
        <v>5000</v>
      </c>
      <c r="D235" s="6" t="s">
        <v>632</v>
      </c>
      <c r="E235" s="6" t="s">
        <v>633</v>
      </c>
      <c r="F235" s="7" t="s">
        <v>721</v>
      </c>
      <c r="G235" s="7" t="s">
        <v>12</v>
      </c>
      <c r="H235" s="8" t="s">
        <v>722</v>
      </c>
    </row>
    <row r="236" spans="1:8" ht="42" x14ac:dyDescent="0.2">
      <c r="A236" s="6" t="s">
        <v>723</v>
      </c>
      <c r="B236" s="9" t="e">
        <f ca="1">IMAGE("https://acnhcdn.com/latest/HouseWallIcon/HouseWallPA04StandardE.png")</f>
        <v>#NAME?</v>
      </c>
      <c r="C236" s="7">
        <v>5000</v>
      </c>
      <c r="D236" s="6" t="s">
        <v>632</v>
      </c>
      <c r="E236" s="6" t="s">
        <v>633</v>
      </c>
      <c r="F236" s="7" t="s">
        <v>724</v>
      </c>
      <c r="G236" s="7" t="s">
        <v>12</v>
      </c>
      <c r="H236" s="8" t="s">
        <v>725</v>
      </c>
    </row>
    <row r="237" spans="1:8" ht="42" x14ac:dyDescent="0.2">
      <c r="A237" s="10" t="s">
        <v>726</v>
      </c>
      <c r="B237" s="9" t="e">
        <f ca="1">IMAGE("https://acnhcdn.com/latest/HouseWallIcon/HouseWallPA04StuccoF.png")</f>
        <v>#NAME?</v>
      </c>
      <c r="C237" s="7">
        <v>5000</v>
      </c>
      <c r="D237" s="6" t="s">
        <v>632</v>
      </c>
      <c r="E237" s="6" t="s">
        <v>633</v>
      </c>
      <c r="F237" s="7" t="s">
        <v>727</v>
      </c>
      <c r="G237" s="7" t="s">
        <v>12</v>
      </c>
      <c r="H237" s="8" t="s">
        <v>728</v>
      </c>
    </row>
    <row r="238" spans="1:8" ht="42" x14ac:dyDescent="0.2">
      <c r="A238" s="10"/>
      <c r="B238" s="11" t="e">
        <f ca="1">IMAGE("https://acnhcdn.com/2.0/HouseWallIcon/HouseWallNBStoneDCropped.png")</f>
        <v>#NAME?</v>
      </c>
      <c r="C238" s="7"/>
      <c r="D238" s="6"/>
      <c r="E238" s="6"/>
      <c r="F238" s="7" t="s">
        <v>729</v>
      </c>
      <c r="G238" s="7" t="s">
        <v>730</v>
      </c>
      <c r="H238" s="8" t="s">
        <v>731</v>
      </c>
    </row>
    <row r="239" spans="1:8" ht="42" x14ac:dyDescent="0.2">
      <c r="A239" s="10"/>
      <c r="B239" s="11" t="e">
        <f ca="1">IMAGE("https://acnhcdn.com/2.0/HouseWallIcon/HouseWallNAMetalACropped.png")</f>
        <v>#NAME?</v>
      </c>
      <c r="C239" s="7"/>
      <c r="D239" s="6"/>
      <c r="E239" s="6"/>
      <c r="F239" s="7" t="s">
        <v>732</v>
      </c>
      <c r="G239" s="7" t="s">
        <v>730</v>
      </c>
      <c r="H239" s="8" t="s">
        <v>733</v>
      </c>
    </row>
    <row r="240" spans="1:8" ht="56" x14ac:dyDescent="0.2">
      <c r="A240" s="10"/>
      <c r="B240" s="11" t="e">
        <f ca="1">IMAGE("https://acnhcdn.com/2.0/HouseWallIcon/HouseWallPB04WoodsidngFCropped.png")</f>
        <v>#NAME?</v>
      </c>
      <c r="C240" s="7"/>
      <c r="D240" s="6"/>
      <c r="E240" s="6"/>
      <c r="F240" s="7" t="s">
        <v>734</v>
      </c>
      <c r="G240" s="7" t="s">
        <v>730</v>
      </c>
      <c r="H240" s="8" t="s">
        <v>735</v>
      </c>
    </row>
    <row r="241" spans="1:8" ht="42" x14ac:dyDescent="0.2">
      <c r="A241" s="10"/>
      <c r="B241" s="11" t="e">
        <f ca="1">IMAGE("https://acnhcdn.com/2.0/HouseWallIcon/HouseWallPD04WoodFCropped.png")</f>
        <v>#NAME?</v>
      </c>
      <c r="C241" s="7"/>
      <c r="D241" s="6"/>
      <c r="E241" s="6"/>
      <c r="F241" s="7" t="s">
        <v>736</v>
      </c>
      <c r="G241" s="7" t="s">
        <v>730</v>
      </c>
      <c r="H241" s="8" t="s">
        <v>737</v>
      </c>
    </row>
    <row r="242" spans="1:8" ht="42" x14ac:dyDescent="0.2">
      <c r="A242" s="10"/>
      <c r="B242" s="11" t="e">
        <f ca="1">IMAGE("https://acnhcdn.com/2.0/HouseWallIcon/HouseWallNABrickFCropped.png")</f>
        <v>#NAME?</v>
      </c>
      <c r="C242" s="7"/>
      <c r="D242" s="6"/>
      <c r="E242" s="6"/>
      <c r="F242" s="7" t="s">
        <v>738</v>
      </c>
      <c r="G242" s="7" t="s">
        <v>730</v>
      </c>
      <c r="H242" s="8" t="s">
        <v>739</v>
      </c>
    </row>
    <row r="243" spans="1:8" ht="56" x14ac:dyDescent="0.2">
      <c r="A243" s="10"/>
      <c r="B243" s="11" t="e">
        <f ca="1">IMAGE("https://acnhcdn.com/2.0/HouseWallIcon/HouseWallPB04WoodsidngDCropped.png")</f>
        <v>#NAME?</v>
      </c>
      <c r="C243" s="7"/>
      <c r="D243" s="6"/>
      <c r="E243" s="6"/>
      <c r="F243" s="7" t="s">
        <v>740</v>
      </c>
      <c r="G243" s="7" t="s">
        <v>730</v>
      </c>
      <c r="H243" s="8" t="s">
        <v>741</v>
      </c>
    </row>
    <row r="244" spans="1:8" ht="42" x14ac:dyDescent="0.2">
      <c r="A244" s="10"/>
      <c r="B244" s="11" t="e">
        <f ca="1">IMAGE("https://acnhcdn.com/2.0/HouseWallIcon/HouseWallNDWoodDCropped.png")</f>
        <v>#NAME?</v>
      </c>
      <c r="C244" s="7"/>
      <c r="D244" s="6"/>
      <c r="E244" s="6"/>
      <c r="F244" s="7" t="s">
        <v>742</v>
      </c>
      <c r="G244" s="7" t="s">
        <v>730</v>
      </c>
      <c r="H244" s="8" t="s">
        <v>743</v>
      </c>
    </row>
    <row r="245" spans="1:8" ht="42" x14ac:dyDescent="0.2">
      <c r="A245" s="10"/>
      <c r="B245" s="11" t="e">
        <f ca="1">IMAGE("https://acnhcdn.com/2.0/HouseWallIcon/HouseWallNAMetalFCropped.png")</f>
        <v>#NAME?</v>
      </c>
      <c r="C245" s="7"/>
      <c r="D245" s="6"/>
      <c r="E245" s="6"/>
      <c r="F245" s="7" t="s">
        <v>744</v>
      </c>
      <c r="G245" s="7" t="s">
        <v>730</v>
      </c>
      <c r="H245" s="8" t="s">
        <v>745</v>
      </c>
    </row>
    <row r="246" spans="1:8" ht="42" x14ac:dyDescent="0.2">
      <c r="A246" s="10"/>
      <c r="B246" s="11" t="e">
        <f ca="1">IMAGE("https://acnhcdn.com/2.0/HouseWallIcon/HouseWallNBStoneFCropped.png")</f>
        <v>#NAME?</v>
      </c>
      <c r="C246" s="7"/>
      <c r="D246" s="6"/>
      <c r="E246" s="6"/>
      <c r="F246" s="7" t="s">
        <v>746</v>
      </c>
      <c r="G246" s="7" t="s">
        <v>730</v>
      </c>
      <c r="H246" s="8" t="s">
        <v>747</v>
      </c>
    </row>
    <row r="247" spans="1:8" ht="42" x14ac:dyDescent="0.2">
      <c r="A247" s="10"/>
      <c r="B247" s="11" t="e">
        <f ca="1">IMAGE("https://acnhcdn.com/2.0/HouseWallIcon/HouseWallNAMetalHCropped.png")</f>
        <v>#NAME?</v>
      </c>
      <c r="C247" s="7"/>
      <c r="D247" s="6"/>
      <c r="E247" s="6"/>
      <c r="F247" s="7" t="s">
        <v>748</v>
      </c>
      <c r="G247" s="7" t="s">
        <v>730</v>
      </c>
      <c r="H247" s="8" t="s">
        <v>749</v>
      </c>
    </row>
    <row r="248" spans="1:8" ht="42" x14ac:dyDescent="0.2">
      <c r="A248" s="10"/>
      <c r="B248" s="11" t="e">
        <f ca="1">IMAGE("https://acnhcdn.com/2.0/HouseWallIcon/HouseWallNAMetalGCropped.png")</f>
        <v>#NAME?</v>
      </c>
      <c r="C248" s="7"/>
      <c r="D248" s="6"/>
      <c r="E248" s="6"/>
      <c r="F248" s="7" t="s">
        <v>750</v>
      </c>
      <c r="G248" s="7" t="s">
        <v>730</v>
      </c>
      <c r="H248" s="8" t="s">
        <v>751</v>
      </c>
    </row>
    <row r="249" spans="1:8" ht="42" x14ac:dyDescent="0.2">
      <c r="A249" s="10"/>
      <c r="B249" s="11" t="e">
        <f ca="1">IMAGE("https://acnhcdn.com/2.0/HouseWallIcon/HouseWallPB04LogECropped.png")</f>
        <v>#NAME?</v>
      </c>
      <c r="C249" s="7"/>
      <c r="D249" s="6"/>
      <c r="E249" s="6"/>
      <c r="F249" s="7" t="s">
        <v>752</v>
      </c>
      <c r="G249" s="7" t="s">
        <v>730</v>
      </c>
      <c r="H249" s="8" t="s">
        <v>753</v>
      </c>
    </row>
    <row r="250" spans="1:8" ht="42" x14ac:dyDescent="0.2">
      <c r="A250" s="10"/>
      <c r="B250" s="11" t="e">
        <f ca="1">IMAGE("https://acnhcdn.com/2.0/HouseWallIcon/HouseWallNAWoodsidingICropped.png")</f>
        <v>#NAME?</v>
      </c>
      <c r="C250" s="7"/>
      <c r="D250" s="6"/>
      <c r="E250" s="6"/>
      <c r="F250" s="7" t="s">
        <v>754</v>
      </c>
      <c r="G250" s="7" t="s">
        <v>730</v>
      </c>
      <c r="H250" s="8" t="s">
        <v>755</v>
      </c>
    </row>
    <row r="251" spans="1:8" ht="42" x14ac:dyDescent="0.2">
      <c r="A251" s="10"/>
      <c r="B251" s="11" t="e">
        <f ca="1">IMAGE("https://acnhcdn.com/2.0/HouseWallIcon/HouseWallNAWoodsidingGCropped.png")</f>
        <v>#NAME?</v>
      </c>
      <c r="C251" s="7"/>
      <c r="D251" s="6"/>
      <c r="E251" s="6"/>
      <c r="F251" s="7" t="s">
        <v>756</v>
      </c>
      <c r="G251" s="7" t="s">
        <v>730</v>
      </c>
      <c r="H251" s="8" t="s">
        <v>757</v>
      </c>
    </row>
    <row r="252" spans="1:8" ht="42" x14ac:dyDescent="0.2">
      <c r="A252" s="10"/>
      <c r="B252" s="11" t="e">
        <f ca="1">IMAGE("https://acnhcdn.com/2.0/HouseWallIcon/HouseWallNBStuccoFCropped.png")</f>
        <v>#NAME?</v>
      </c>
      <c r="C252" s="7"/>
      <c r="D252" s="6"/>
      <c r="E252" s="6"/>
      <c r="F252" s="7" t="s">
        <v>758</v>
      </c>
      <c r="G252" s="7" t="s">
        <v>730</v>
      </c>
      <c r="H252" s="8" t="s">
        <v>759</v>
      </c>
    </row>
    <row r="253" spans="1:8" ht="42" x14ac:dyDescent="0.2">
      <c r="A253" s="10"/>
      <c r="B253" s="11" t="e">
        <f ca="1">IMAGE("https://acnhcdn.com/2.0/HouseWallIcon/HouseWallNBLogGCropped.png")</f>
        <v>#NAME?</v>
      </c>
      <c r="C253" s="7"/>
      <c r="D253" s="6"/>
      <c r="E253" s="6"/>
      <c r="F253" s="7" t="s">
        <v>760</v>
      </c>
      <c r="G253" s="7" t="s">
        <v>730</v>
      </c>
      <c r="H253" s="8" t="s">
        <v>761</v>
      </c>
    </row>
    <row r="254" spans="1:8" ht="42" x14ac:dyDescent="0.2">
      <c r="A254" s="10"/>
      <c r="B254" s="11" t="e">
        <f ca="1">IMAGE("https://acnhcdn.com/2.0/HouseWallIcon/HouseWallNCOrientalDCropped.png")</f>
        <v>#NAME?</v>
      </c>
      <c r="C254" s="7"/>
      <c r="D254" s="6"/>
      <c r="E254" s="6"/>
      <c r="F254" s="7" t="s">
        <v>762</v>
      </c>
      <c r="G254" s="7" t="s">
        <v>730</v>
      </c>
      <c r="H254" s="8" t="s">
        <v>763</v>
      </c>
    </row>
    <row r="255" spans="1:8" ht="42" x14ac:dyDescent="0.2">
      <c r="A255" s="10"/>
      <c r="B255" s="11" t="e">
        <f ca="1">IMAGE("https://acnhcdn.com/2.0/HouseWallIcon/HouseWallNDWoodECropped.png")</f>
        <v>#NAME?</v>
      </c>
      <c r="C255" s="7"/>
      <c r="D255" s="6"/>
      <c r="E255" s="6"/>
      <c r="F255" s="7" t="s">
        <v>764</v>
      </c>
      <c r="G255" s="7" t="s">
        <v>730</v>
      </c>
      <c r="H255" s="8" t="s">
        <v>765</v>
      </c>
    </row>
    <row r="256" spans="1:8" ht="42" x14ac:dyDescent="0.2">
      <c r="A256" s="10"/>
      <c r="B256" s="11" t="e">
        <f ca="1">IMAGE("https://acnhcdn.com/2.0/HouseWallIcon/HouseWallNAStuccoACropped.png")</f>
        <v>#NAME?</v>
      </c>
      <c r="C256" s="7"/>
      <c r="D256" s="6"/>
      <c r="E256" s="6"/>
      <c r="F256" s="7" t="s">
        <v>766</v>
      </c>
      <c r="G256" s="7" t="s">
        <v>730</v>
      </c>
      <c r="H256" s="8" t="s">
        <v>767</v>
      </c>
    </row>
    <row r="257" spans="1:8" ht="42" x14ac:dyDescent="0.2">
      <c r="A257" s="10"/>
      <c r="B257" s="11" t="e">
        <f ca="1">IMAGE("https://acnhcdn.com/2.0/HouseWallIcon/HouseWallPB04BrickECropped.png")</f>
        <v>#NAME?</v>
      </c>
      <c r="C257" s="7"/>
      <c r="D257" s="6"/>
      <c r="E257" s="6"/>
      <c r="F257" s="7" t="s">
        <v>768</v>
      </c>
      <c r="G257" s="7" t="s">
        <v>730</v>
      </c>
      <c r="H257" s="8" t="s">
        <v>769</v>
      </c>
    </row>
    <row r="258" spans="1:8" ht="42" x14ac:dyDescent="0.2">
      <c r="A258" s="10"/>
      <c r="B258" s="11" t="e">
        <f ca="1">IMAGE("https://acnhcdn.com/2.0/HouseWallIcon/HouseWallPC04StoneDCropped.png")</f>
        <v>#NAME?</v>
      </c>
      <c r="C258" s="7"/>
      <c r="D258" s="6"/>
      <c r="E258" s="6"/>
      <c r="F258" s="7" t="s">
        <v>770</v>
      </c>
      <c r="G258" s="7" t="s">
        <v>730</v>
      </c>
      <c r="H258" s="8" t="s">
        <v>771</v>
      </c>
    </row>
    <row r="259" spans="1:8" ht="42" x14ac:dyDescent="0.2">
      <c r="A259" s="10"/>
      <c r="B259" s="11" t="e">
        <f ca="1">IMAGE("https://acnhcdn.com/2.0/HouseWallIcon/HouseWallNBStuccoECropped.png")</f>
        <v>#NAME?</v>
      </c>
      <c r="C259" s="7"/>
      <c r="D259" s="6"/>
      <c r="E259" s="6"/>
      <c r="F259" s="7" t="s">
        <v>772</v>
      </c>
      <c r="G259" s="7" t="s">
        <v>730</v>
      </c>
      <c r="H259" s="8" t="s">
        <v>773</v>
      </c>
    </row>
    <row r="260" spans="1:8" ht="42" x14ac:dyDescent="0.2">
      <c r="A260" s="10"/>
      <c r="B260" s="11" t="e">
        <f ca="1">IMAGE("https://acnhcdn.com/2.0/HouseWallIcon/HouseWallNDStuccoHCropped.png")</f>
        <v>#NAME?</v>
      </c>
      <c r="C260" s="7"/>
      <c r="D260" s="6"/>
      <c r="E260" s="6"/>
      <c r="F260" s="7" t="s">
        <v>774</v>
      </c>
      <c r="G260" s="7" t="s">
        <v>730</v>
      </c>
      <c r="H260" s="8" t="s">
        <v>775</v>
      </c>
    </row>
    <row r="261" spans="1:8" ht="42" x14ac:dyDescent="0.2">
      <c r="A261" s="10"/>
      <c r="B261" s="11" t="e">
        <f ca="1">IMAGE("https://acnhcdn.com/2.0/HouseWallIcon/HouseWallPB04LogGCropped.png")</f>
        <v>#NAME?</v>
      </c>
      <c r="C261" s="7"/>
      <c r="D261" s="6"/>
      <c r="E261" s="6"/>
      <c r="F261" s="7" t="s">
        <v>776</v>
      </c>
      <c r="G261" s="7" t="s">
        <v>730</v>
      </c>
      <c r="H261" s="8" t="s">
        <v>777</v>
      </c>
    </row>
    <row r="262" spans="1:8" ht="42" x14ac:dyDescent="0.2">
      <c r="A262" s="10"/>
      <c r="B262" s="11" t="e">
        <f ca="1">IMAGE("https://acnhcdn.com/2.0/HouseWallIcon/HouseWallPC04JapaneseFCropped.png")</f>
        <v>#NAME?</v>
      </c>
      <c r="C262" s="7"/>
      <c r="D262" s="6"/>
      <c r="E262" s="6"/>
      <c r="F262" s="7" t="s">
        <v>778</v>
      </c>
      <c r="G262" s="7" t="s">
        <v>730</v>
      </c>
      <c r="H262" s="8" t="s">
        <v>779</v>
      </c>
    </row>
    <row r="263" spans="1:8" ht="42" x14ac:dyDescent="0.2">
      <c r="A263" s="10"/>
      <c r="B263" s="11" t="e">
        <f ca="1">IMAGE("https://acnhcdn.com/2.0/HouseWallIcon/HouseWallNCWoodDCropped.png")</f>
        <v>#NAME?</v>
      </c>
      <c r="C263" s="7"/>
      <c r="D263" s="6"/>
      <c r="E263" s="6"/>
      <c r="F263" s="7" t="s">
        <v>780</v>
      </c>
      <c r="G263" s="7" t="s">
        <v>730</v>
      </c>
      <c r="H263" s="8" t="s">
        <v>781</v>
      </c>
    </row>
    <row r="264" spans="1:8" ht="42" x14ac:dyDescent="0.2">
      <c r="A264" s="10"/>
      <c r="B264" s="11" t="e">
        <f ca="1">IMAGE("https://acnhcdn.com/2.0/HouseWallIcon/HouseWallNBStoneCCropped.png")</f>
        <v>#NAME?</v>
      </c>
      <c r="C264" s="7"/>
      <c r="D264" s="6"/>
      <c r="E264" s="6"/>
      <c r="F264" s="7" t="s">
        <v>782</v>
      </c>
      <c r="G264" s="7" t="s">
        <v>730</v>
      </c>
      <c r="H264" s="8" t="s">
        <v>783</v>
      </c>
    </row>
    <row r="265" spans="1:8" ht="56" x14ac:dyDescent="0.2">
      <c r="A265" s="10"/>
      <c r="B265" s="11" t="e">
        <f ca="1">IMAGE("https://acnhcdn.com/2.0/HouseWallIcon/HouseWallPB04WoodsidngECropped.png")</f>
        <v>#NAME?</v>
      </c>
      <c r="C265" s="7"/>
      <c r="D265" s="6"/>
      <c r="E265" s="6"/>
      <c r="F265" s="7" t="s">
        <v>784</v>
      </c>
      <c r="G265" s="7" t="s">
        <v>730</v>
      </c>
      <c r="H265" s="8" t="s">
        <v>785</v>
      </c>
    </row>
    <row r="266" spans="1:8" ht="42" x14ac:dyDescent="0.2">
      <c r="A266" s="10"/>
      <c r="B266" s="11" t="e">
        <f ca="1">IMAGE("https://acnhcdn.com/2.0/HouseWallIcon/HouseWallNDSoilECropped.png")</f>
        <v>#NAME?</v>
      </c>
      <c r="C266" s="7"/>
      <c r="D266" s="6"/>
      <c r="E266" s="6"/>
      <c r="F266" s="7" t="s">
        <v>786</v>
      </c>
      <c r="G266" s="7" t="s">
        <v>730</v>
      </c>
      <c r="H266" s="8" t="s">
        <v>787</v>
      </c>
    </row>
    <row r="267" spans="1:8" ht="42" x14ac:dyDescent="0.2">
      <c r="A267" s="10"/>
      <c r="B267" s="11" t="e">
        <f ca="1">IMAGE("https://acnhcdn.com/2.0/HouseWallIcon/HouseWallNCJapaneseECropped.png")</f>
        <v>#NAME?</v>
      </c>
      <c r="C267" s="7"/>
      <c r="D267" s="6"/>
      <c r="E267" s="6"/>
      <c r="F267" s="7" t="s">
        <v>788</v>
      </c>
      <c r="G267" s="7" t="s">
        <v>730</v>
      </c>
      <c r="H267" s="8" t="s">
        <v>789</v>
      </c>
    </row>
    <row r="268" spans="1:8" ht="42" x14ac:dyDescent="0.2">
      <c r="A268" s="10"/>
      <c r="B268" s="11" t="e">
        <f ca="1">IMAGE("https://acnhcdn.com/2.0/HouseWallIcon/HouseWallPC04OrientalGCropped.png")</f>
        <v>#NAME?</v>
      </c>
      <c r="C268" s="7"/>
      <c r="D268" s="6"/>
      <c r="E268" s="6"/>
      <c r="F268" s="7" t="s">
        <v>790</v>
      </c>
      <c r="G268" s="7" t="s">
        <v>730</v>
      </c>
      <c r="H268" s="8" t="s">
        <v>791</v>
      </c>
    </row>
    <row r="269" spans="1:8" ht="42" x14ac:dyDescent="0.2">
      <c r="A269" s="10"/>
      <c r="B269" s="11" t="e">
        <f ca="1">IMAGE("https://acnhcdn.com/2.0/HouseWallIcon/HouseWallPD04SoilFCropped.png")</f>
        <v>#NAME?</v>
      </c>
      <c r="C269" s="7"/>
      <c r="D269" s="6"/>
      <c r="E269" s="6"/>
      <c r="F269" s="7" t="s">
        <v>792</v>
      </c>
      <c r="G269" s="7" t="s">
        <v>730</v>
      </c>
      <c r="H269" s="8" t="s">
        <v>793</v>
      </c>
    </row>
    <row r="270" spans="1:8" ht="42" x14ac:dyDescent="0.2">
      <c r="A270" s="10"/>
      <c r="B270" s="11" t="e">
        <f ca="1">IMAGE("https://acnhcdn.com/2.0/HouseWallIcon/HouseWallNBStuccoDCropped.png")</f>
        <v>#NAME?</v>
      </c>
      <c r="C270" s="7"/>
      <c r="D270" s="6"/>
      <c r="E270" s="6"/>
      <c r="F270" s="7" t="s">
        <v>794</v>
      </c>
      <c r="G270" s="7" t="s">
        <v>730</v>
      </c>
      <c r="H270" s="8" t="s">
        <v>795</v>
      </c>
    </row>
    <row r="271" spans="1:8" ht="42" x14ac:dyDescent="0.2">
      <c r="A271" s="10"/>
      <c r="B271" s="11" t="e">
        <f ca="1">IMAGE("https://acnhcdn.com/2.0/HouseWallIcon/HouseWallNCJapaneseBCropped.png")</f>
        <v>#NAME?</v>
      </c>
      <c r="C271" s="7"/>
      <c r="D271" s="6"/>
      <c r="E271" s="6"/>
      <c r="F271" s="7" t="s">
        <v>796</v>
      </c>
      <c r="G271" s="7" t="s">
        <v>730</v>
      </c>
      <c r="H271" s="8" t="s">
        <v>797</v>
      </c>
    </row>
    <row r="272" spans="1:8" ht="42" x14ac:dyDescent="0.2">
      <c r="A272" s="10"/>
      <c r="B272" s="11" t="e">
        <f ca="1">IMAGE("https://acnhcdn.com/2.0/HouseWallIcon/HouseWallPB04LogACropped.png")</f>
        <v>#NAME?</v>
      </c>
      <c r="C272" s="7"/>
      <c r="D272" s="6"/>
      <c r="E272" s="6"/>
      <c r="F272" s="7" t="s">
        <v>798</v>
      </c>
      <c r="G272" s="7" t="s">
        <v>730</v>
      </c>
      <c r="H272" s="8" t="s">
        <v>799</v>
      </c>
    </row>
    <row r="273" spans="1:8" ht="42" x14ac:dyDescent="0.2">
      <c r="A273" s="10"/>
      <c r="B273" s="11" t="e">
        <f ca="1">IMAGE("https://acnhcdn.com/2.0/HouseWallIcon/HouseWallPC04OrientalDCropped.png")</f>
        <v>#NAME?</v>
      </c>
      <c r="C273" s="7"/>
      <c r="D273" s="6"/>
      <c r="E273" s="6"/>
      <c r="F273" s="7" t="s">
        <v>800</v>
      </c>
      <c r="G273" s="7" t="s">
        <v>730</v>
      </c>
      <c r="H273" s="8" t="s">
        <v>801</v>
      </c>
    </row>
    <row r="274" spans="1:8" ht="42" x14ac:dyDescent="0.2">
      <c r="A274" s="10"/>
      <c r="B274" s="11" t="e">
        <f ca="1">IMAGE("https://acnhcdn.com/2.0/HouseWallIcon/HouseWallPC04OrientalFCropped.png")</f>
        <v>#NAME?</v>
      </c>
      <c r="C274" s="7"/>
      <c r="D274" s="6"/>
      <c r="E274" s="6"/>
      <c r="F274" s="7" t="s">
        <v>802</v>
      </c>
      <c r="G274" s="7" t="s">
        <v>730</v>
      </c>
      <c r="H274" s="8" t="s">
        <v>803</v>
      </c>
    </row>
    <row r="275" spans="1:8" ht="42" x14ac:dyDescent="0.2">
      <c r="A275" s="10"/>
      <c r="B275" s="11" t="e">
        <f ca="1">IMAGE("https://acnhcdn.com/2.0/HouseWallIcon/HouseWallNBLogHCropped.png")</f>
        <v>#NAME?</v>
      </c>
      <c r="C275" s="7"/>
      <c r="D275" s="6"/>
      <c r="E275" s="6"/>
      <c r="F275" s="7" t="s">
        <v>804</v>
      </c>
      <c r="G275" s="7" t="s">
        <v>730</v>
      </c>
      <c r="H275" s="8" t="s">
        <v>805</v>
      </c>
    </row>
    <row r="276" spans="1:8" ht="42" x14ac:dyDescent="0.2">
      <c r="A276" s="10"/>
      <c r="B276" s="11" t="e">
        <f ca="1">IMAGE("https://acnhcdn.com/2.0/HouseWallIcon/HouseWallNBStuccoHCropped.png")</f>
        <v>#NAME?</v>
      </c>
      <c r="C276" s="7"/>
      <c r="D276" s="6"/>
      <c r="E276" s="6"/>
      <c r="F276" s="7" t="s">
        <v>806</v>
      </c>
      <c r="G276" s="7" t="s">
        <v>730</v>
      </c>
      <c r="H276" s="8" t="s">
        <v>807</v>
      </c>
    </row>
    <row r="277" spans="1:8" ht="56" x14ac:dyDescent="0.2">
      <c r="A277" s="10"/>
      <c r="B277" s="11" t="e">
        <f ca="1">IMAGE("https://acnhcdn.com/2.0/HouseWallIcon/HouseWallPB04WoodsidngACropped.png")</f>
        <v>#NAME?</v>
      </c>
      <c r="C277" s="7"/>
      <c r="D277" s="6"/>
      <c r="E277" s="6"/>
      <c r="F277" s="7" t="s">
        <v>808</v>
      </c>
      <c r="G277" s="7" t="s">
        <v>730</v>
      </c>
      <c r="H277" s="8" t="s">
        <v>809</v>
      </c>
    </row>
    <row r="278" spans="1:8" ht="42" x14ac:dyDescent="0.2">
      <c r="A278" s="10"/>
      <c r="B278" s="11" t="e">
        <f ca="1">IMAGE("https://acnhcdn.com/2.0/HouseWallIcon/HouseWallNBLogFCropped.png")</f>
        <v>#NAME?</v>
      </c>
      <c r="C278" s="7"/>
      <c r="D278" s="6"/>
      <c r="E278" s="6"/>
      <c r="F278" s="7" t="s">
        <v>810</v>
      </c>
      <c r="G278" s="7" t="s">
        <v>730</v>
      </c>
      <c r="H278" s="8" t="s">
        <v>811</v>
      </c>
    </row>
    <row r="279" spans="1:8" ht="42" x14ac:dyDescent="0.2">
      <c r="A279" s="10"/>
      <c r="B279" s="11" t="e">
        <f ca="1">IMAGE("https://acnhcdn.com/2.0/HouseWallIcon/HouseWallNAStuccoCCropped.png")</f>
        <v>#NAME?</v>
      </c>
      <c r="C279" s="7"/>
      <c r="D279" s="6"/>
      <c r="E279" s="6"/>
      <c r="F279" s="7" t="s">
        <v>812</v>
      </c>
      <c r="G279" s="7" t="s">
        <v>730</v>
      </c>
      <c r="H279" s="8" t="s">
        <v>813</v>
      </c>
    </row>
    <row r="280" spans="1:8" ht="42" x14ac:dyDescent="0.2">
      <c r="A280" s="10"/>
      <c r="B280" s="11" t="e">
        <f ca="1">IMAGE("https://acnhcdn.com/2.0/HouseWallIcon/HouseWallPD04WoodACropped.png")</f>
        <v>#NAME?</v>
      </c>
      <c r="C280" s="7"/>
      <c r="D280" s="6"/>
      <c r="E280" s="6"/>
      <c r="F280" s="7" t="s">
        <v>814</v>
      </c>
      <c r="G280" s="7" t="s">
        <v>730</v>
      </c>
      <c r="H280" s="8" t="s">
        <v>815</v>
      </c>
    </row>
    <row r="281" spans="1:8" ht="42" x14ac:dyDescent="0.2">
      <c r="A281" s="10"/>
      <c r="B281" s="11" t="e">
        <f ca="1">IMAGE("https://acnhcdn.com/2.0/HouseWallIcon/HouseWallNAWoodsidingCCropped.png")</f>
        <v>#NAME?</v>
      </c>
      <c r="C281" s="7"/>
      <c r="D281" s="6"/>
      <c r="E281" s="6"/>
      <c r="F281" s="7" t="s">
        <v>816</v>
      </c>
      <c r="G281" s="7" t="s">
        <v>730</v>
      </c>
      <c r="H281" s="8" t="s">
        <v>817</v>
      </c>
    </row>
    <row r="282" spans="1:8" ht="42" x14ac:dyDescent="0.2">
      <c r="A282" s="10"/>
      <c r="B282" s="11" t="e">
        <f ca="1">IMAGE("https://acnhcdn.com/2.0/HouseWallIcon/HouseWallNAMetalCCropped.png")</f>
        <v>#NAME?</v>
      </c>
      <c r="C282" s="7"/>
      <c r="D282" s="6"/>
      <c r="E282" s="6"/>
      <c r="F282" s="7" t="s">
        <v>818</v>
      </c>
      <c r="G282" s="7" t="s">
        <v>730</v>
      </c>
      <c r="H282" s="8" t="s">
        <v>819</v>
      </c>
    </row>
    <row r="283" spans="1:8" ht="42" x14ac:dyDescent="0.2">
      <c r="A283" s="10"/>
      <c r="B283" s="11" t="e">
        <f ca="1">IMAGE("https://acnhcdn.com/2.0/HouseWallIcon/HouseWallNCOrientalECropped.png")</f>
        <v>#NAME?</v>
      </c>
      <c r="C283" s="7"/>
      <c r="D283" s="6"/>
      <c r="E283" s="6"/>
      <c r="F283" s="7" t="s">
        <v>820</v>
      </c>
      <c r="G283" s="7" t="s">
        <v>730</v>
      </c>
      <c r="H283" s="8" t="s">
        <v>821</v>
      </c>
    </row>
    <row r="284" spans="1:8" ht="42" x14ac:dyDescent="0.2">
      <c r="A284" s="10"/>
      <c r="B284" s="11" t="e">
        <f ca="1">IMAGE("https://acnhcdn.com/2.0/HouseWallIcon/HouseWallPB04BrickBCropped.png")</f>
        <v>#NAME?</v>
      </c>
      <c r="C284" s="7"/>
      <c r="D284" s="6"/>
      <c r="E284" s="6"/>
      <c r="F284" s="7" t="s">
        <v>822</v>
      </c>
      <c r="G284" s="7" t="s">
        <v>730</v>
      </c>
      <c r="H284" s="8" t="s">
        <v>823</v>
      </c>
    </row>
    <row r="285" spans="1:8" ht="42" x14ac:dyDescent="0.2">
      <c r="A285" s="10"/>
      <c r="B285" s="11" t="e">
        <f ca="1">IMAGE("https://acnhcdn.com/2.0/HouseWallIcon/HouseWallNDWoodBCropped.png")</f>
        <v>#NAME?</v>
      </c>
      <c r="C285" s="7"/>
      <c r="D285" s="6"/>
      <c r="E285" s="6"/>
      <c r="F285" s="7" t="s">
        <v>824</v>
      </c>
      <c r="G285" s="7" t="s">
        <v>730</v>
      </c>
      <c r="H285" s="8" t="s">
        <v>825</v>
      </c>
    </row>
    <row r="286" spans="1:8" ht="42" x14ac:dyDescent="0.2">
      <c r="A286" s="10"/>
      <c r="B286" s="11" t="e">
        <f ca="1">IMAGE("https://acnhcdn.com/2.0/HouseWallIcon/HouseWallNDSoilCCropped.png")</f>
        <v>#NAME?</v>
      </c>
      <c r="C286" s="7"/>
      <c r="D286" s="6"/>
      <c r="E286" s="6"/>
      <c r="F286" s="7" t="s">
        <v>826</v>
      </c>
      <c r="G286" s="7" t="s">
        <v>730</v>
      </c>
      <c r="H286" s="8" t="s">
        <v>827</v>
      </c>
    </row>
    <row r="287" spans="1:8" ht="42" x14ac:dyDescent="0.2">
      <c r="A287" s="10"/>
      <c r="B287" s="11" t="e">
        <f ca="1">IMAGE("https://acnhcdn.com/2.0/HouseWallIcon/HouseWallNAStuccoFCropped.png")</f>
        <v>#NAME?</v>
      </c>
      <c r="C287" s="7"/>
      <c r="D287" s="6"/>
      <c r="E287" s="6"/>
      <c r="F287" s="7" t="s">
        <v>828</v>
      </c>
      <c r="G287" s="7" t="s">
        <v>730</v>
      </c>
      <c r="H287" s="8" t="s">
        <v>829</v>
      </c>
    </row>
    <row r="288" spans="1:8" ht="42" x14ac:dyDescent="0.2">
      <c r="A288" s="10"/>
      <c r="B288" s="11" t="e">
        <f ca="1">IMAGE("https://acnhcdn.com/2.0/HouseWallIcon/HouseWallNDSoilGCropped.png")</f>
        <v>#NAME?</v>
      </c>
      <c r="C288" s="7"/>
      <c r="D288" s="6"/>
      <c r="E288" s="6"/>
      <c r="F288" s="7" t="s">
        <v>830</v>
      </c>
      <c r="G288" s="7" t="s">
        <v>730</v>
      </c>
      <c r="H288" s="8" t="s">
        <v>831</v>
      </c>
    </row>
    <row r="289" spans="1:8" ht="42" x14ac:dyDescent="0.2">
      <c r="A289" s="10"/>
      <c r="B289" s="11" t="e">
        <f ca="1">IMAGE("https://acnhcdn.com/2.0/HouseWallIcon/HouseWallPC04JapaneseECropped.png")</f>
        <v>#NAME?</v>
      </c>
      <c r="C289" s="7"/>
      <c r="D289" s="6"/>
      <c r="E289" s="6"/>
      <c r="F289" s="7" t="s">
        <v>832</v>
      </c>
      <c r="G289" s="7" t="s">
        <v>730</v>
      </c>
      <c r="H289" s="8" t="s">
        <v>833</v>
      </c>
    </row>
    <row r="290" spans="1:8" ht="42" x14ac:dyDescent="0.2">
      <c r="A290" s="10"/>
      <c r="B290" s="11" t="e">
        <f ca="1">IMAGE("https://acnhcdn.com/2.0/HouseWallIcon/HouseWallNDSoilDCropped.png")</f>
        <v>#NAME?</v>
      </c>
      <c r="C290" s="7"/>
      <c r="D290" s="6"/>
      <c r="E290" s="6"/>
      <c r="F290" s="7" t="s">
        <v>834</v>
      </c>
      <c r="G290" s="7" t="s">
        <v>730</v>
      </c>
      <c r="H290" s="8" t="s">
        <v>835</v>
      </c>
    </row>
    <row r="291" spans="1:8" ht="42" x14ac:dyDescent="0.2">
      <c r="A291" s="10"/>
      <c r="B291" s="11" t="e">
        <f ca="1">IMAGE("https://acnhcdn.com/2.0/HouseWallIcon/HouseWallNABrickECropped.png")</f>
        <v>#NAME?</v>
      </c>
      <c r="C291" s="7"/>
      <c r="D291" s="6"/>
      <c r="E291" s="6"/>
      <c r="F291" s="7" t="s">
        <v>836</v>
      </c>
      <c r="G291" s="7" t="s">
        <v>730</v>
      </c>
      <c r="H291" s="8" t="s">
        <v>837</v>
      </c>
    </row>
    <row r="292" spans="1:8" ht="42" x14ac:dyDescent="0.2">
      <c r="A292" s="10"/>
      <c r="B292" s="11" t="e">
        <f ca="1">IMAGE("https://acnhcdn.com/2.0/HouseWallIcon/HouseWallPD04StuccoFCropped.png")</f>
        <v>#NAME?</v>
      </c>
      <c r="C292" s="7"/>
      <c r="D292" s="6"/>
      <c r="E292" s="6"/>
      <c r="F292" s="7" t="s">
        <v>838</v>
      </c>
      <c r="G292" s="7" t="s">
        <v>730</v>
      </c>
      <c r="H292" s="8" t="s">
        <v>839</v>
      </c>
    </row>
    <row r="293" spans="1:8" ht="42" x14ac:dyDescent="0.2">
      <c r="A293" s="10"/>
      <c r="B293" s="11" t="e">
        <f ca="1">IMAGE("https://acnhcdn.com/2.0/HouseWallIcon/HouseWallNCJapaneseGCropped.png")</f>
        <v>#NAME?</v>
      </c>
      <c r="C293" s="7"/>
      <c r="D293" s="6"/>
      <c r="E293" s="6"/>
      <c r="F293" s="7" t="s">
        <v>840</v>
      </c>
      <c r="G293" s="7" t="s">
        <v>730</v>
      </c>
      <c r="H293" s="8" t="s">
        <v>841</v>
      </c>
    </row>
    <row r="294" spans="1:8" ht="42" x14ac:dyDescent="0.2">
      <c r="A294" s="10"/>
      <c r="B294" s="11" t="e">
        <f ca="1">IMAGE("https://acnhcdn.com/2.0/HouseWallIcon/HouseWallNAStuccoDCropped.png")</f>
        <v>#NAME?</v>
      </c>
      <c r="C294" s="7"/>
      <c r="D294" s="6"/>
      <c r="E294" s="6"/>
      <c r="F294" s="7" t="s">
        <v>842</v>
      </c>
      <c r="G294" s="7" t="s">
        <v>730</v>
      </c>
      <c r="H294" s="8" t="s">
        <v>843</v>
      </c>
    </row>
    <row r="295" spans="1:8" ht="42" x14ac:dyDescent="0.2">
      <c r="A295" s="10"/>
      <c r="B295" s="11" t="e">
        <f ca="1">IMAGE("https://acnhcdn.com/2.0/HouseWallIcon/HouseWallNABrickDCropped.png")</f>
        <v>#NAME?</v>
      </c>
      <c r="C295" s="7"/>
      <c r="D295" s="6"/>
      <c r="E295" s="6"/>
      <c r="F295" s="7" t="s">
        <v>844</v>
      </c>
      <c r="G295" s="7" t="s">
        <v>730</v>
      </c>
      <c r="H295" s="8" t="s">
        <v>845</v>
      </c>
    </row>
    <row r="296" spans="1:8" ht="42" x14ac:dyDescent="0.2">
      <c r="A296" s="10"/>
      <c r="B296" s="11" t="e">
        <f ca="1">IMAGE("https://acnhcdn.com/2.0/HouseWallIcon/HouseWallPC04JapaneseBCropped.png")</f>
        <v>#NAME?</v>
      </c>
      <c r="C296" s="7"/>
      <c r="D296" s="6"/>
      <c r="E296" s="6"/>
      <c r="F296" s="7" t="s">
        <v>846</v>
      </c>
      <c r="G296" s="7" t="s">
        <v>730</v>
      </c>
      <c r="H296" s="8" t="s">
        <v>847</v>
      </c>
    </row>
    <row r="297" spans="1:8" ht="42" x14ac:dyDescent="0.2">
      <c r="A297" s="10"/>
      <c r="B297" s="11" t="e">
        <f ca="1">IMAGE("https://acnhcdn.com/2.0/HouseWallIcon/HouseWallNABrickCCropped.png")</f>
        <v>#NAME?</v>
      </c>
      <c r="C297" s="7"/>
      <c r="D297" s="6"/>
      <c r="E297" s="6"/>
      <c r="F297" s="7" t="s">
        <v>848</v>
      </c>
      <c r="G297" s="7" t="s">
        <v>730</v>
      </c>
      <c r="H297" s="8" t="s">
        <v>849</v>
      </c>
    </row>
    <row r="298" spans="1:8" ht="42" x14ac:dyDescent="0.2">
      <c r="A298" s="10"/>
      <c r="B298" s="11" t="e">
        <f ca="1">IMAGE("https://acnhcdn.com/2.0/HouseWallIcon/HouseWallNAWoodsidingFCropped.png")</f>
        <v>#NAME?</v>
      </c>
      <c r="C298" s="7"/>
      <c r="D298" s="6"/>
      <c r="E298" s="6"/>
      <c r="F298" s="7" t="s">
        <v>850</v>
      </c>
      <c r="G298" s="7" t="s">
        <v>730</v>
      </c>
      <c r="H298" s="8" t="s">
        <v>851</v>
      </c>
    </row>
    <row r="299" spans="1:8" ht="42" x14ac:dyDescent="0.2">
      <c r="A299" s="10"/>
      <c r="B299" s="11" t="e">
        <f ca="1">IMAGE("https://acnhcdn.com/2.0/HouseWallIcon/HouseWallPC04StoneGCropped.png")</f>
        <v>#NAME?</v>
      </c>
      <c r="C299" s="7"/>
      <c r="D299" s="6"/>
      <c r="E299" s="6"/>
      <c r="F299" s="7" t="s">
        <v>852</v>
      </c>
      <c r="G299" s="7" t="s">
        <v>730</v>
      </c>
      <c r="H299" s="8" t="s">
        <v>853</v>
      </c>
    </row>
    <row r="300" spans="1:8" ht="42" x14ac:dyDescent="0.2">
      <c r="A300" s="10"/>
      <c r="B300" s="11" t="e">
        <f ca="1">IMAGE("https://acnhcdn.com/2.0/HouseWallIcon/HouseWallPD04SoilGCropped.png")</f>
        <v>#NAME?</v>
      </c>
      <c r="C300" s="7"/>
      <c r="D300" s="6"/>
      <c r="E300" s="6"/>
      <c r="F300" s="7" t="s">
        <v>854</v>
      </c>
      <c r="G300" s="7" t="s">
        <v>730</v>
      </c>
      <c r="H300" s="8" t="s">
        <v>855</v>
      </c>
    </row>
    <row r="301" spans="1:8" ht="56" x14ac:dyDescent="0.2">
      <c r="A301" s="10"/>
      <c r="B301" s="11" t="e">
        <f ca="1">IMAGE("https://acnhcdn.com/2.0/HouseWallIcon/HouseWallPC04JapaneseGCropped.png")</f>
        <v>#NAME?</v>
      </c>
      <c r="C301" s="7"/>
      <c r="D301" s="6"/>
      <c r="E301" s="6"/>
      <c r="F301" s="7" t="s">
        <v>856</v>
      </c>
      <c r="G301" s="7" t="s">
        <v>730</v>
      </c>
      <c r="H301" s="8" t="s">
        <v>857</v>
      </c>
    </row>
    <row r="302" spans="1:8" ht="56" x14ac:dyDescent="0.2">
      <c r="A302" s="10"/>
      <c r="B302" s="11" t="e">
        <f ca="1">IMAGE("https://acnhcdn.com/2.0/HouseWallIcon/HouseWallPB04WoodsidngGCropped.png")</f>
        <v>#NAME?</v>
      </c>
      <c r="C302" s="7"/>
      <c r="D302" s="6"/>
      <c r="E302" s="6"/>
      <c r="F302" s="7" t="s">
        <v>858</v>
      </c>
      <c r="G302" s="7" t="s">
        <v>730</v>
      </c>
      <c r="H302" s="8" t="s">
        <v>859</v>
      </c>
    </row>
    <row r="303" spans="1:8" ht="42" x14ac:dyDescent="0.2">
      <c r="A303" s="10"/>
      <c r="B303" s="11" t="e">
        <f ca="1">IMAGE("https://acnhcdn.com/2.0/HouseWallIcon/HouseWallPB04LogHCropped.png")</f>
        <v>#NAME?</v>
      </c>
      <c r="C303" s="7"/>
      <c r="D303" s="6"/>
      <c r="E303" s="6"/>
      <c r="F303" s="7" t="s">
        <v>860</v>
      </c>
      <c r="G303" s="7" t="s">
        <v>730</v>
      </c>
      <c r="H303" s="8" t="s">
        <v>861</v>
      </c>
    </row>
    <row r="304" spans="1:8" ht="42" x14ac:dyDescent="0.2">
      <c r="A304" s="10"/>
      <c r="B304" s="11" t="e">
        <f ca="1">IMAGE("https://acnhcdn.com/2.0/HouseWallIcon/HouseWallNCOrientalCCropped.png")</f>
        <v>#NAME?</v>
      </c>
      <c r="C304" s="7"/>
      <c r="D304" s="6"/>
      <c r="E304" s="6"/>
      <c r="F304" s="7" t="s">
        <v>862</v>
      </c>
      <c r="G304" s="7" t="s">
        <v>730</v>
      </c>
      <c r="H304" s="8" t="s">
        <v>863</v>
      </c>
    </row>
    <row r="305" spans="1:8" ht="42" x14ac:dyDescent="0.2">
      <c r="A305" s="10"/>
      <c r="B305" s="11" t="e">
        <f ca="1">IMAGE("https://acnhcdn.com/2.0/HouseWallIcon/HouseWallPC04OrientalACropped.png")</f>
        <v>#NAME?</v>
      </c>
      <c r="C305" s="7"/>
      <c r="D305" s="6"/>
      <c r="E305" s="6"/>
      <c r="F305" s="7" t="s">
        <v>864</v>
      </c>
      <c r="G305" s="7" t="s">
        <v>730</v>
      </c>
      <c r="H305" s="8" t="s">
        <v>865</v>
      </c>
    </row>
    <row r="306" spans="1:8" ht="42" x14ac:dyDescent="0.2">
      <c r="A306" s="10"/>
      <c r="B306" s="11" t="e">
        <f ca="1">IMAGE("https://acnhcdn.com/2.0/HouseWallIcon/HouseWallNAWoodsidingHCropped.png")</f>
        <v>#NAME?</v>
      </c>
      <c r="C306" s="7"/>
      <c r="D306" s="6"/>
      <c r="E306" s="6"/>
      <c r="F306" s="7" t="s">
        <v>866</v>
      </c>
      <c r="G306" s="7" t="s">
        <v>730</v>
      </c>
      <c r="H306" s="8" t="s">
        <v>867</v>
      </c>
    </row>
    <row r="307" spans="1:8" ht="42" x14ac:dyDescent="0.2">
      <c r="A307" s="10"/>
      <c r="B307" s="11" t="e">
        <f ca="1">IMAGE("https://acnhcdn.com/2.0/HouseWallIcon/HouseWallPA02StandardACropped.png")</f>
        <v>#NAME?</v>
      </c>
      <c r="C307" s="7"/>
      <c r="D307" s="6"/>
      <c r="E307" s="6"/>
      <c r="F307" s="7" t="s">
        <v>868</v>
      </c>
      <c r="G307" s="7" t="s">
        <v>730</v>
      </c>
      <c r="H307" s="8" t="s">
        <v>869</v>
      </c>
    </row>
    <row r="308" spans="1:8" ht="42" x14ac:dyDescent="0.2">
      <c r="A308" s="10"/>
      <c r="B308" s="11" t="e">
        <f ca="1">IMAGE("https://acnhcdn.com/2.0/HouseWallIcon/HouseWallPD04WoodGCropped.png")</f>
        <v>#NAME?</v>
      </c>
      <c r="C308" s="7"/>
      <c r="D308" s="6"/>
      <c r="E308" s="6"/>
      <c r="F308" s="7" t="s">
        <v>870</v>
      </c>
      <c r="G308" s="7" t="s">
        <v>730</v>
      </c>
      <c r="H308" s="8" t="s">
        <v>871</v>
      </c>
    </row>
    <row r="309" spans="1:8" ht="42" x14ac:dyDescent="0.2">
      <c r="A309" s="10"/>
      <c r="B309" s="11" t="e">
        <f ca="1">IMAGE("https://acnhcdn.com/2.0/HouseWallIcon/HouseWallNDWoodFCropped.png")</f>
        <v>#NAME?</v>
      </c>
      <c r="C309" s="7"/>
      <c r="D309" s="6"/>
      <c r="E309" s="6"/>
      <c r="F309" s="7" t="s">
        <v>872</v>
      </c>
      <c r="G309" s="7" t="s">
        <v>730</v>
      </c>
      <c r="H309" s="8" t="s">
        <v>873</v>
      </c>
    </row>
    <row r="310" spans="1:8" ht="42" x14ac:dyDescent="0.2">
      <c r="A310" s="10"/>
      <c r="B310" s="11" t="e">
        <f ca="1">IMAGE("https://acnhcdn.com/2.0/HouseWallIcon/HouseWallPD04SoilECropped.png")</f>
        <v>#NAME?</v>
      </c>
      <c r="C310" s="7"/>
      <c r="D310" s="6"/>
      <c r="E310" s="6"/>
      <c r="F310" s="7" t="s">
        <v>874</v>
      </c>
      <c r="G310" s="7" t="s">
        <v>730</v>
      </c>
      <c r="H310" s="8" t="s">
        <v>875</v>
      </c>
    </row>
    <row r="311" spans="1:8" ht="42" x14ac:dyDescent="0.2">
      <c r="A311" s="10"/>
      <c r="B311" s="11" t="e">
        <f ca="1">IMAGE("https://acnhcdn.com/2.0/HouseWallIcon/HouseWallPB04BrickACropped.png")</f>
        <v>#NAME?</v>
      </c>
      <c r="C311" s="7"/>
      <c r="D311" s="6"/>
      <c r="E311" s="6"/>
      <c r="F311" s="7" t="s">
        <v>876</v>
      </c>
      <c r="G311" s="7" t="s">
        <v>730</v>
      </c>
      <c r="H311" s="8" t="s">
        <v>877</v>
      </c>
    </row>
    <row r="312" spans="1:8" ht="42" x14ac:dyDescent="0.2">
      <c r="A312" s="10"/>
      <c r="B312" s="11" t="e">
        <f ca="1">IMAGE("https://acnhcdn.com/2.0/HouseWallIcon/HouseWallNABrickACropped.png")</f>
        <v>#NAME?</v>
      </c>
      <c r="C312" s="7"/>
      <c r="D312" s="6"/>
      <c r="E312" s="6"/>
      <c r="F312" s="7" t="s">
        <v>878</v>
      </c>
      <c r="G312" s="7" t="s">
        <v>730</v>
      </c>
      <c r="H312" s="8" t="s">
        <v>879</v>
      </c>
    </row>
    <row r="313" spans="1:8" ht="42" x14ac:dyDescent="0.2">
      <c r="A313" s="10"/>
      <c r="B313" s="11" t="e">
        <f ca="1">IMAGE("https://acnhcdn.com/2.0/HouseWallIcon/HouseWallNBStoneECropped.png")</f>
        <v>#NAME?</v>
      </c>
      <c r="C313" s="7"/>
      <c r="D313" s="6"/>
      <c r="E313" s="6"/>
      <c r="F313" s="7" t="s">
        <v>880</v>
      </c>
      <c r="G313" s="7" t="s">
        <v>730</v>
      </c>
      <c r="H313" s="8" t="s">
        <v>881</v>
      </c>
    </row>
    <row r="314" spans="1:8" ht="42" x14ac:dyDescent="0.2">
      <c r="A314" s="10"/>
      <c r="B314" s="11" t="e">
        <f ca="1">IMAGE("https://acnhcdn.com/2.0/HouseWallIcon/HouseWallPC04OrientalBCropped.png")</f>
        <v>#NAME?</v>
      </c>
      <c r="C314" s="7"/>
      <c r="D314" s="6"/>
      <c r="E314" s="6"/>
      <c r="F314" s="7" t="s">
        <v>882</v>
      </c>
      <c r="G314" s="7" t="s">
        <v>730</v>
      </c>
      <c r="H314" s="8" t="s">
        <v>883</v>
      </c>
    </row>
    <row r="315" spans="1:8" ht="42" x14ac:dyDescent="0.2">
      <c r="A315" s="10"/>
      <c r="B315" s="11" t="e">
        <f ca="1">IMAGE("https://acnhcdn.com/2.0/HouseWallIcon/HouseWallNDSoilACropped.png")</f>
        <v>#NAME?</v>
      </c>
      <c r="C315" s="7"/>
      <c r="D315" s="6"/>
      <c r="E315" s="6"/>
      <c r="F315" s="7" t="s">
        <v>884</v>
      </c>
      <c r="G315" s="7" t="s">
        <v>730</v>
      </c>
      <c r="H315" s="8" t="s">
        <v>885</v>
      </c>
    </row>
    <row r="316" spans="1:8" ht="42" x14ac:dyDescent="0.2">
      <c r="A316" s="10"/>
      <c r="B316" s="11" t="e">
        <f ca="1">IMAGE("https://acnhcdn.com/2.0/HouseWallIcon/HouseWallNDSoilBCropped.png")</f>
        <v>#NAME?</v>
      </c>
      <c r="C316" s="7"/>
      <c r="D316" s="6"/>
      <c r="E316" s="6"/>
      <c r="F316" s="7" t="s">
        <v>886</v>
      </c>
      <c r="G316" s="7" t="s">
        <v>730</v>
      </c>
      <c r="H316" s="8" t="s">
        <v>887</v>
      </c>
    </row>
    <row r="317" spans="1:8" ht="42" x14ac:dyDescent="0.2">
      <c r="A317" s="10"/>
      <c r="B317" s="11" t="e">
        <f ca="1">IMAGE("https://acnhcdn.com/2.0/HouseWallIcon/HouseWallNABrickBCropped.png")</f>
        <v>#NAME?</v>
      </c>
      <c r="C317" s="7"/>
      <c r="D317" s="6"/>
      <c r="E317" s="6"/>
      <c r="F317" s="7" t="s">
        <v>888</v>
      </c>
      <c r="G317" s="7" t="s">
        <v>730</v>
      </c>
      <c r="H317" s="8" t="s">
        <v>889</v>
      </c>
    </row>
    <row r="318" spans="1:8" ht="42" x14ac:dyDescent="0.2">
      <c r="A318" s="10"/>
      <c r="B318" s="11" t="e">
        <f ca="1">IMAGE("https://acnhcdn.com/2.0/HouseWallIcon/HouseWallNCWoodECropped.png")</f>
        <v>#NAME?</v>
      </c>
      <c r="C318" s="7"/>
      <c r="D318" s="6"/>
      <c r="E318" s="6"/>
      <c r="F318" s="7" t="s">
        <v>890</v>
      </c>
      <c r="G318" s="7" t="s">
        <v>730</v>
      </c>
      <c r="H318" s="8" t="s">
        <v>891</v>
      </c>
    </row>
    <row r="319" spans="1:8" ht="42" x14ac:dyDescent="0.2">
      <c r="A319" s="10"/>
      <c r="B319" s="11" t="e">
        <f ca="1">IMAGE("https://acnhcdn.com/2.0/HouseWallIcon/HouseWallNCOrientalBCropped.png")</f>
        <v>#NAME?</v>
      </c>
      <c r="C319" s="7"/>
      <c r="D319" s="6"/>
      <c r="E319" s="6"/>
      <c r="F319" s="7" t="s">
        <v>892</v>
      </c>
      <c r="G319" s="7" t="s">
        <v>730</v>
      </c>
      <c r="H319" s="8" t="s">
        <v>893</v>
      </c>
    </row>
    <row r="320" spans="1:8" ht="42" x14ac:dyDescent="0.2">
      <c r="A320" s="10"/>
      <c r="B320" s="11" t="e">
        <f ca="1">IMAGE("https://acnhcdn.com/2.0/HouseWallIcon/HouseWallPA03StandardACropped.png")</f>
        <v>#NAME?</v>
      </c>
      <c r="C320" s="7"/>
      <c r="D320" s="6"/>
      <c r="E320" s="6"/>
      <c r="F320" s="7" t="s">
        <v>894</v>
      </c>
      <c r="G320" s="7" t="s">
        <v>730</v>
      </c>
      <c r="H320" s="8" t="s">
        <v>895</v>
      </c>
    </row>
    <row r="321" spans="1:8" ht="42" x14ac:dyDescent="0.2">
      <c r="A321" s="10"/>
      <c r="B321" s="11" t="e">
        <f ca="1">IMAGE("https://acnhcdn.com/2.0/HouseWallIcon/HouseWallNBStuccoGCropped.png")</f>
        <v>#NAME?</v>
      </c>
      <c r="C321" s="7"/>
      <c r="D321" s="6"/>
      <c r="E321" s="6"/>
      <c r="F321" s="7" t="s">
        <v>896</v>
      </c>
      <c r="G321" s="7" t="s">
        <v>730</v>
      </c>
      <c r="H321" s="8" t="s">
        <v>897</v>
      </c>
    </row>
    <row r="322" spans="1:8" ht="42" x14ac:dyDescent="0.2">
      <c r="A322" s="10"/>
      <c r="B322" s="11" t="e">
        <f ca="1">IMAGE("https://acnhcdn.com/2.0/HouseWallIcon/HouseWallNCJapaneseFCropped.png")</f>
        <v>#NAME?</v>
      </c>
      <c r="C322" s="7"/>
      <c r="D322" s="6"/>
      <c r="E322" s="6"/>
      <c r="F322" s="7" t="s">
        <v>898</v>
      </c>
      <c r="G322" s="7" t="s">
        <v>730</v>
      </c>
      <c r="H322" s="8" t="s">
        <v>899</v>
      </c>
    </row>
    <row r="323" spans="1:8" ht="42" x14ac:dyDescent="0.2">
      <c r="A323" s="10"/>
      <c r="B323" s="11" t="e">
        <f ca="1">IMAGE("https://acnhcdn.com/2.0/HouseWallIcon/HouseWallPB04LogCCropped.png")</f>
        <v>#NAME?</v>
      </c>
      <c r="C323" s="7"/>
      <c r="D323" s="6"/>
      <c r="E323" s="6"/>
      <c r="F323" s="7" t="s">
        <v>900</v>
      </c>
      <c r="G323" s="7" t="s">
        <v>730</v>
      </c>
      <c r="H323" s="8" t="s">
        <v>901</v>
      </c>
    </row>
    <row r="324" spans="1:8" ht="42" x14ac:dyDescent="0.2">
      <c r="A324" s="10"/>
      <c r="B324" s="11" t="e">
        <f ca="1">IMAGE("https://acnhcdn.com/2.0/HouseWallIcon/HouseWallPD04StuccoHCropped.png")</f>
        <v>#NAME?</v>
      </c>
      <c r="C324" s="7"/>
      <c r="D324" s="6"/>
      <c r="E324" s="6"/>
      <c r="F324" s="7" t="s">
        <v>902</v>
      </c>
      <c r="G324" s="7" t="s">
        <v>730</v>
      </c>
      <c r="H324" s="8" t="s">
        <v>903</v>
      </c>
    </row>
    <row r="325" spans="1:8" ht="42" x14ac:dyDescent="0.2">
      <c r="A325" s="10"/>
      <c r="B325" s="11" t="e">
        <f ca="1">IMAGE("https://acnhcdn.com/2.0/HouseWallIcon/HouseWallNBLogECropped.png")</f>
        <v>#NAME?</v>
      </c>
      <c r="C325" s="7"/>
      <c r="D325" s="6"/>
      <c r="E325" s="6"/>
      <c r="F325" s="7" t="s">
        <v>904</v>
      </c>
      <c r="G325" s="7" t="s">
        <v>730</v>
      </c>
      <c r="H325" s="8" t="s">
        <v>905</v>
      </c>
    </row>
    <row r="326" spans="1:8" ht="42" x14ac:dyDescent="0.2">
      <c r="A326" s="10"/>
      <c r="B326" s="11" t="e">
        <f ca="1">IMAGE("https://acnhcdn.com/2.0/HouseWallIcon/HouseWallNDWoodGCropped.png")</f>
        <v>#NAME?</v>
      </c>
      <c r="C326" s="7"/>
      <c r="D326" s="6"/>
      <c r="E326" s="6"/>
      <c r="F326" s="7" t="s">
        <v>906</v>
      </c>
      <c r="G326" s="7" t="s">
        <v>730</v>
      </c>
      <c r="H326" s="8" t="s">
        <v>907</v>
      </c>
    </row>
    <row r="327" spans="1:8" ht="42" x14ac:dyDescent="0.2">
      <c r="A327" s="10"/>
      <c r="B327" s="11" t="e">
        <f ca="1">IMAGE("https://acnhcdn.com/2.0/HouseWallIcon/HouseWallNDSoilHCropped.png")</f>
        <v>#NAME?</v>
      </c>
      <c r="C327" s="7"/>
      <c r="D327" s="6"/>
      <c r="E327" s="6"/>
      <c r="F327" s="7" t="s">
        <v>908</v>
      </c>
      <c r="G327" s="7" t="s">
        <v>730</v>
      </c>
      <c r="H327" s="8" t="s">
        <v>909</v>
      </c>
    </row>
    <row r="328" spans="1:8" ht="42" x14ac:dyDescent="0.2">
      <c r="A328" s="10"/>
      <c r="B328" s="11" t="e">
        <f ca="1">IMAGE("https://acnhcdn.com/2.0/HouseWallIcon/HouseWallNBLogBCropped.png")</f>
        <v>#NAME?</v>
      </c>
      <c r="C328" s="7"/>
      <c r="D328" s="6"/>
      <c r="E328" s="6"/>
      <c r="F328" s="7" t="s">
        <v>910</v>
      </c>
      <c r="G328" s="7" t="s">
        <v>730</v>
      </c>
      <c r="H328" s="8" t="s">
        <v>911</v>
      </c>
    </row>
    <row r="329" spans="1:8" ht="42" x14ac:dyDescent="0.2">
      <c r="A329" s="10"/>
      <c r="B329" s="11" t="e">
        <f ca="1">IMAGE("https://acnhcdn.com/2.0/HouseWallIcon/HouseWallPC04StoneHCropped.png")</f>
        <v>#NAME?</v>
      </c>
      <c r="C329" s="7"/>
      <c r="D329" s="6"/>
      <c r="E329" s="6"/>
      <c r="F329" s="7" t="s">
        <v>912</v>
      </c>
      <c r="G329" s="7" t="s">
        <v>730</v>
      </c>
      <c r="H329" s="8" t="s">
        <v>913</v>
      </c>
    </row>
    <row r="330" spans="1:8" ht="42" x14ac:dyDescent="0.2">
      <c r="A330" s="10"/>
      <c r="B330" s="11" t="e">
        <f ca="1">IMAGE("https://acnhcdn.com/2.0/HouseWallIcon/HouseWallNBStoneGCropped.png")</f>
        <v>#NAME?</v>
      </c>
      <c r="C330" s="7"/>
      <c r="D330" s="6"/>
      <c r="E330" s="6"/>
      <c r="F330" s="7" t="s">
        <v>914</v>
      </c>
      <c r="G330" s="7" t="s">
        <v>730</v>
      </c>
      <c r="H330" s="8" t="s">
        <v>915</v>
      </c>
    </row>
    <row r="331" spans="1:8" ht="42" x14ac:dyDescent="0.2">
      <c r="A331" s="10"/>
      <c r="B331" s="11" t="e">
        <f ca="1">IMAGE("https://acnhcdn.com/2.0/HouseWallIcon/HouseWallPB04BrickDCropped.png")</f>
        <v>#NAME?</v>
      </c>
      <c r="C331" s="7"/>
      <c r="D331" s="6"/>
      <c r="E331" s="6"/>
      <c r="F331" s="7" t="s">
        <v>916</v>
      </c>
      <c r="G331" s="7" t="s">
        <v>730</v>
      </c>
      <c r="H331" s="8" t="s">
        <v>917</v>
      </c>
    </row>
    <row r="332" spans="1:8" ht="42" x14ac:dyDescent="0.2">
      <c r="A332" s="10"/>
      <c r="B332" s="11" t="e">
        <f ca="1">IMAGE("https://acnhcdn.com/2.0/HouseWallIcon/HouseWallNAWoodsidingBCropped.png")</f>
        <v>#NAME?</v>
      </c>
      <c r="C332" s="7"/>
      <c r="D332" s="6"/>
      <c r="E332" s="6"/>
      <c r="F332" s="7" t="s">
        <v>918</v>
      </c>
      <c r="G332" s="7" t="s">
        <v>730</v>
      </c>
      <c r="H332" s="8" t="s">
        <v>919</v>
      </c>
    </row>
    <row r="333" spans="1:8" ht="42" x14ac:dyDescent="0.2">
      <c r="A333" s="10"/>
      <c r="B333" s="11" t="e">
        <f ca="1">IMAGE("https://acnhcdn.com/2.0/HouseWallIcon/HouseWallNDWoodHCropped.png")</f>
        <v>#NAME?</v>
      </c>
      <c r="C333" s="7"/>
      <c r="D333" s="6"/>
      <c r="E333" s="6"/>
      <c r="F333" s="7" t="s">
        <v>920</v>
      </c>
      <c r="G333" s="7" t="s">
        <v>730</v>
      </c>
      <c r="H333" s="8" t="s">
        <v>921</v>
      </c>
    </row>
    <row r="334" spans="1:8" ht="42" x14ac:dyDescent="0.2">
      <c r="A334" s="10"/>
      <c r="B334" s="11" t="e">
        <f ca="1">IMAGE("https://acnhcdn.com/2.0/HouseWallIcon/HouseWallPB04LogFCropped.png")</f>
        <v>#NAME?</v>
      </c>
      <c r="C334" s="7"/>
      <c r="D334" s="6"/>
      <c r="E334" s="6"/>
      <c r="F334" s="7" t="s">
        <v>922</v>
      </c>
      <c r="G334" s="7" t="s">
        <v>730</v>
      </c>
      <c r="H334" s="8" t="s">
        <v>923</v>
      </c>
    </row>
    <row r="335" spans="1:8" ht="42" x14ac:dyDescent="0.2">
      <c r="A335" s="10"/>
      <c r="B335" s="11" t="e">
        <f ca="1">IMAGE("https://acnhcdn.com/2.0/HouseWallIcon/HouseWallPB04BrickCCropped.png")</f>
        <v>#NAME?</v>
      </c>
      <c r="C335" s="7"/>
      <c r="D335" s="6"/>
      <c r="E335" s="6"/>
      <c r="F335" s="7" t="s">
        <v>924</v>
      </c>
      <c r="G335" s="7" t="s">
        <v>730</v>
      </c>
      <c r="H335" s="8" t="s">
        <v>925</v>
      </c>
    </row>
    <row r="336" spans="1:8" ht="42" x14ac:dyDescent="0.2">
      <c r="A336" s="10"/>
      <c r="B336" s="11" t="e">
        <f ca="1">IMAGE("https://acnhcdn.com/2.0/HouseWallIcon/HouseWallPB04BrickHCropped.png")</f>
        <v>#NAME?</v>
      </c>
      <c r="C336" s="7"/>
      <c r="D336" s="6"/>
      <c r="E336" s="6"/>
      <c r="F336" s="7" t="s">
        <v>926</v>
      </c>
      <c r="G336" s="7" t="s">
        <v>730</v>
      </c>
      <c r="H336" s="8" t="s">
        <v>927</v>
      </c>
    </row>
    <row r="337" spans="1:8" ht="42" x14ac:dyDescent="0.2">
      <c r="A337" s="10"/>
      <c r="B337" s="11" t="e">
        <f ca="1">IMAGE("https://acnhcdn.com/2.0/HouseWallIcon/HouseWallNBStuccoCCropped.png")</f>
        <v>#NAME?</v>
      </c>
      <c r="C337" s="7"/>
      <c r="D337" s="6"/>
      <c r="E337" s="6"/>
      <c r="F337" s="7" t="s">
        <v>928</v>
      </c>
      <c r="G337" s="7" t="s">
        <v>730</v>
      </c>
      <c r="H337" s="8" t="s">
        <v>929</v>
      </c>
    </row>
    <row r="338" spans="1:8" ht="42" x14ac:dyDescent="0.2">
      <c r="A338" s="10"/>
      <c r="B338" s="11" t="e">
        <f ca="1">IMAGE("https://acnhcdn.com/2.0/HouseWallIcon/HouseWallNDStuccoGCropped.png")</f>
        <v>#NAME?</v>
      </c>
      <c r="C338" s="7"/>
      <c r="D338" s="6"/>
      <c r="E338" s="6"/>
      <c r="F338" s="7" t="s">
        <v>930</v>
      </c>
      <c r="G338" s="7" t="s">
        <v>730</v>
      </c>
      <c r="H338" s="8" t="s">
        <v>931</v>
      </c>
    </row>
    <row r="339" spans="1:8" ht="42" x14ac:dyDescent="0.2">
      <c r="A339" s="10"/>
      <c r="B339" s="11" t="e">
        <f ca="1">IMAGE("https://acnhcdn.com/2.0/HouseWallIcon/HouseWallPD04StuccoCCropped.png")</f>
        <v>#NAME?</v>
      </c>
      <c r="C339" s="7"/>
      <c r="D339" s="6"/>
      <c r="E339" s="6"/>
      <c r="F339" s="7" t="s">
        <v>932</v>
      </c>
      <c r="G339" s="7" t="s">
        <v>730</v>
      </c>
      <c r="H339" s="8" t="s">
        <v>933</v>
      </c>
    </row>
    <row r="340" spans="1:8" ht="42" x14ac:dyDescent="0.2">
      <c r="A340" s="10"/>
      <c r="B340" s="11" t="e">
        <f ca="1">IMAGE("https://acnhcdn.com/2.0/HouseWallIcon/HouseWallPD04WoodECropped.png")</f>
        <v>#NAME?</v>
      </c>
      <c r="C340" s="7"/>
      <c r="D340" s="6"/>
      <c r="E340" s="6"/>
      <c r="F340" s="7" t="s">
        <v>934</v>
      </c>
      <c r="G340" s="7" t="s">
        <v>730</v>
      </c>
      <c r="H340" s="8" t="s">
        <v>935</v>
      </c>
    </row>
    <row r="341" spans="1:8" ht="42" x14ac:dyDescent="0.2">
      <c r="A341" s="10"/>
      <c r="B341" s="11" t="e">
        <f ca="1">IMAGE("https://acnhcdn.com/2.0/HouseWallIcon/HouseWallPD04SoilCCropped.png")</f>
        <v>#NAME?</v>
      </c>
      <c r="C341" s="7"/>
      <c r="D341" s="6"/>
      <c r="E341" s="6"/>
      <c r="F341" s="7" t="s">
        <v>936</v>
      </c>
      <c r="G341" s="7" t="s">
        <v>730</v>
      </c>
      <c r="H341" s="8" t="s">
        <v>937</v>
      </c>
    </row>
    <row r="342" spans="1:8" ht="42" x14ac:dyDescent="0.2">
      <c r="A342" s="10"/>
      <c r="B342" s="11" t="e">
        <f ca="1">IMAGE("https://acnhcdn.com/2.0/HouseWallIcon/HouseWallPC04JapaneseDCropped.png")</f>
        <v>#NAME?</v>
      </c>
      <c r="C342" s="7"/>
      <c r="D342" s="6"/>
      <c r="E342" s="6"/>
      <c r="F342" s="7" t="s">
        <v>938</v>
      </c>
      <c r="G342" s="7" t="s">
        <v>730</v>
      </c>
      <c r="H342" s="8" t="s">
        <v>939</v>
      </c>
    </row>
    <row r="343" spans="1:8" ht="42" x14ac:dyDescent="0.2">
      <c r="A343" s="10"/>
      <c r="B343" s="11" t="e">
        <f ca="1">IMAGE("https://acnhcdn.com/2.0/HouseWallIcon/HouseWallPD04SoilDCropped.png")</f>
        <v>#NAME?</v>
      </c>
      <c r="C343" s="7"/>
      <c r="D343" s="6"/>
      <c r="E343" s="6"/>
      <c r="F343" s="7" t="s">
        <v>940</v>
      </c>
      <c r="G343" s="7" t="s">
        <v>730</v>
      </c>
      <c r="H343" s="8" t="s">
        <v>941</v>
      </c>
    </row>
    <row r="344" spans="1:8" ht="42" x14ac:dyDescent="0.2">
      <c r="A344" s="10"/>
      <c r="B344" s="11" t="e">
        <f ca="1">IMAGE("https://acnhcdn.com/2.0/HouseWallIcon/HouseWallNDStuccoECropped.png")</f>
        <v>#NAME?</v>
      </c>
      <c r="C344" s="7"/>
      <c r="D344" s="6"/>
      <c r="E344" s="6"/>
      <c r="F344" s="7" t="s">
        <v>942</v>
      </c>
      <c r="G344" s="7" t="s">
        <v>730</v>
      </c>
      <c r="H344" s="8" t="s">
        <v>943</v>
      </c>
    </row>
    <row r="345" spans="1:8" ht="42" x14ac:dyDescent="0.2">
      <c r="A345" s="10"/>
      <c r="B345" s="11" t="e">
        <f ca="1">IMAGE("https://acnhcdn.com/2.0/HouseWallIcon/HouseWallNAStuccoECropped.png")</f>
        <v>#NAME?</v>
      </c>
      <c r="C345" s="7"/>
      <c r="D345" s="6"/>
      <c r="E345" s="6"/>
      <c r="F345" s="7" t="s">
        <v>944</v>
      </c>
      <c r="G345" s="7" t="s">
        <v>730</v>
      </c>
      <c r="H345" s="8" t="s">
        <v>945</v>
      </c>
    </row>
    <row r="346" spans="1:8" ht="42" x14ac:dyDescent="0.2">
      <c r="A346" s="10"/>
      <c r="B346" s="11" t="e">
        <f ca="1">IMAGE("https://acnhcdn.com/2.0/HouseWallIcon/HouseWallPD04WoodCCropped.png")</f>
        <v>#NAME?</v>
      </c>
      <c r="C346" s="7"/>
      <c r="D346" s="6"/>
      <c r="E346" s="6"/>
      <c r="F346" s="7" t="s">
        <v>946</v>
      </c>
      <c r="G346" s="7" t="s">
        <v>730</v>
      </c>
      <c r="H346" s="8" t="s">
        <v>947</v>
      </c>
    </row>
    <row r="347" spans="1:8" ht="42" x14ac:dyDescent="0.2">
      <c r="A347" s="10"/>
      <c r="B347" s="11" t="e">
        <f ca="1">IMAGE("https://acnhcdn.com/2.0/HouseWallIcon/HouseWallPC04StoneECropped.png")</f>
        <v>#NAME?</v>
      </c>
      <c r="C347" s="7"/>
      <c r="D347" s="6"/>
      <c r="E347" s="6"/>
      <c r="F347" s="7" t="s">
        <v>948</v>
      </c>
      <c r="G347" s="7" t="s">
        <v>730</v>
      </c>
      <c r="H347" s="8" t="s">
        <v>949</v>
      </c>
    </row>
    <row r="348" spans="1:8" ht="42" x14ac:dyDescent="0.2">
      <c r="A348" s="10"/>
      <c r="B348" s="11" t="e">
        <f ca="1">IMAGE("https://acnhcdn.com/2.0/HouseWallIcon/HouseWallPB04BrickGCropped.png")</f>
        <v>#NAME?</v>
      </c>
      <c r="C348" s="7"/>
      <c r="D348" s="6"/>
      <c r="E348" s="6"/>
      <c r="F348" s="7" t="s">
        <v>950</v>
      </c>
      <c r="G348" s="7" t="s">
        <v>730</v>
      </c>
      <c r="H348" s="8" t="s">
        <v>951</v>
      </c>
    </row>
    <row r="349" spans="1:8" ht="42" x14ac:dyDescent="0.2">
      <c r="A349" s="10"/>
      <c r="B349" s="11" t="e">
        <f ca="1">IMAGE("https://acnhcdn.com/2.0/HouseWallIcon/HouseWallNAMetalDCropped.png")</f>
        <v>#NAME?</v>
      </c>
      <c r="C349" s="7"/>
      <c r="D349" s="6"/>
      <c r="E349" s="6"/>
      <c r="F349" s="7" t="s">
        <v>952</v>
      </c>
      <c r="G349" s="7" t="s">
        <v>730</v>
      </c>
      <c r="H349" s="8" t="s">
        <v>953</v>
      </c>
    </row>
    <row r="350" spans="1:8" ht="42" x14ac:dyDescent="0.2">
      <c r="A350" s="10"/>
      <c r="B350" s="11" t="e">
        <f ca="1">IMAGE("https://acnhcdn.com/2.0/HouseWallIcon/HouseWallNCWoodBCropped.png")</f>
        <v>#NAME?</v>
      </c>
      <c r="C350" s="7"/>
      <c r="D350" s="6"/>
      <c r="E350" s="6"/>
      <c r="F350" s="7" t="s">
        <v>954</v>
      </c>
      <c r="G350" s="7" t="s">
        <v>730</v>
      </c>
      <c r="H350" s="8" t="s">
        <v>955</v>
      </c>
    </row>
    <row r="351" spans="1:8" ht="42" x14ac:dyDescent="0.2">
      <c r="A351" s="10"/>
      <c r="B351" s="11" t="e">
        <f ca="1">IMAGE("https://acnhcdn.com/2.0/HouseWallIcon/HouseWallNBStuccoACropped.png")</f>
        <v>#NAME?</v>
      </c>
      <c r="C351" s="7"/>
      <c r="D351" s="6"/>
      <c r="E351" s="6"/>
      <c r="F351" s="7" t="s">
        <v>956</v>
      </c>
      <c r="G351" s="7" t="s">
        <v>730</v>
      </c>
      <c r="H351" s="8" t="s">
        <v>957</v>
      </c>
    </row>
    <row r="352" spans="1:8" ht="42" x14ac:dyDescent="0.2">
      <c r="A352" s="10"/>
      <c r="B352" s="11" t="e">
        <f ca="1">IMAGE("https://acnhcdn.com/2.0/HouseWallIcon/HouseWallNDWoodCCropped.png")</f>
        <v>#NAME?</v>
      </c>
      <c r="C352" s="7"/>
      <c r="D352" s="6"/>
      <c r="E352" s="6"/>
      <c r="F352" s="7" t="s">
        <v>958</v>
      </c>
      <c r="G352" s="7" t="s">
        <v>730</v>
      </c>
      <c r="H352" s="8" t="s">
        <v>959</v>
      </c>
    </row>
    <row r="353" spans="1:8" ht="42" x14ac:dyDescent="0.2">
      <c r="A353" s="10"/>
      <c r="B353" s="11" t="e">
        <f ca="1">IMAGE("https://acnhcdn.com/2.0/HouseWallIcon/HouseWallNCJapaneseACropped.png")</f>
        <v>#NAME?</v>
      </c>
      <c r="C353" s="7"/>
      <c r="D353" s="6"/>
      <c r="E353" s="6"/>
      <c r="F353" s="7" t="s">
        <v>960</v>
      </c>
      <c r="G353" s="7" t="s">
        <v>730</v>
      </c>
      <c r="H353" s="8" t="s">
        <v>961</v>
      </c>
    </row>
    <row r="354" spans="1:8" ht="42" x14ac:dyDescent="0.2">
      <c r="A354" s="10"/>
      <c r="B354" s="11" t="e">
        <f ca="1">IMAGE("https://acnhcdn.com/2.0/HouseWallIcon/HouseWallPD04WoodHCropped.png")</f>
        <v>#NAME?</v>
      </c>
      <c r="C354" s="7"/>
      <c r="D354" s="6"/>
      <c r="E354" s="6"/>
      <c r="F354" s="7" t="s">
        <v>962</v>
      </c>
      <c r="G354" s="7" t="s">
        <v>730</v>
      </c>
      <c r="H354" s="8" t="s">
        <v>963</v>
      </c>
    </row>
    <row r="355" spans="1:8" ht="56" x14ac:dyDescent="0.2">
      <c r="A355" s="10"/>
      <c r="B355" s="11" t="e">
        <f ca="1">IMAGE("https://acnhcdn.com/2.0/HouseWallIcon/HouseWallPB04WoodsidngHCropped.png")</f>
        <v>#NAME?</v>
      </c>
      <c r="C355" s="7"/>
      <c r="D355" s="6"/>
      <c r="E355" s="6"/>
      <c r="F355" s="7" t="s">
        <v>964</v>
      </c>
      <c r="G355" s="7" t="s">
        <v>730</v>
      </c>
      <c r="H355" s="8" t="s">
        <v>965</v>
      </c>
    </row>
    <row r="356" spans="1:8" ht="42" x14ac:dyDescent="0.2">
      <c r="A356" s="10"/>
      <c r="B356" s="11" t="e">
        <f ca="1">IMAGE("https://acnhcdn.com/2.0/HouseWallIcon/HouseWallPD04StuccoACropped.png")</f>
        <v>#NAME?</v>
      </c>
      <c r="C356" s="7"/>
      <c r="D356" s="6"/>
      <c r="E356" s="6"/>
      <c r="F356" s="7" t="s">
        <v>966</v>
      </c>
      <c r="G356" s="7" t="s">
        <v>730</v>
      </c>
      <c r="H356" s="8" t="s">
        <v>967</v>
      </c>
    </row>
    <row r="357" spans="1:8" ht="42" x14ac:dyDescent="0.2">
      <c r="A357" s="10"/>
      <c r="B357" s="11" t="e">
        <f ca="1">IMAGE("https://acnhcdn.com/2.0/HouseWallIcon/HouseWallNCJapaneseHCropped.png")</f>
        <v>#NAME?</v>
      </c>
      <c r="C357" s="7"/>
      <c r="D357" s="6"/>
      <c r="E357" s="6"/>
      <c r="F357" s="7" t="s">
        <v>968</v>
      </c>
      <c r="G357" s="7" t="s">
        <v>730</v>
      </c>
      <c r="H357" s="8" t="s">
        <v>969</v>
      </c>
    </row>
    <row r="358" spans="1:8" ht="42" x14ac:dyDescent="0.2">
      <c r="A358" s="10"/>
      <c r="B358" s="11" t="e">
        <f ca="1">IMAGE("https://acnhcdn.com/2.0/HouseWallIcon/HouseWallPD04StuccoGCropped.png")</f>
        <v>#NAME?</v>
      </c>
      <c r="C358" s="7"/>
      <c r="D358" s="6"/>
      <c r="E358" s="6"/>
      <c r="F358" s="7" t="s">
        <v>970</v>
      </c>
      <c r="G358" s="7" t="s">
        <v>730</v>
      </c>
      <c r="H358" s="8" t="s">
        <v>971</v>
      </c>
    </row>
    <row r="359" spans="1:8" ht="42" x14ac:dyDescent="0.2">
      <c r="A359" s="10"/>
      <c r="B359" s="11" t="e">
        <f ca="1">IMAGE("https://acnhcdn.com/2.0/HouseWallIcon/HouseWallNBStuccoBCropped.png")</f>
        <v>#NAME?</v>
      </c>
      <c r="C359" s="7"/>
      <c r="D359" s="6"/>
      <c r="E359" s="6"/>
      <c r="F359" s="7" t="s">
        <v>972</v>
      </c>
      <c r="G359" s="7" t="s">
        <v>730</v>
      </c>
      <c r="H359" s="8" t="s">
        <v>973</v>
      </c>
    </row>
    <row r="360" spans="1:8" ht="42" x14ac:dyDescent="0.2">
      <c r="A360" s="10"/>
      <c r="B360" s="11" t="e">
        <f ca="1">IMAGE("https://acnhcdn.com/2.0/HouseWallIcon/HouseWallNCOrientalACropped.png")</f>
        <v>#NAME?</v>
      </c>
      <c r="C360" s="7"/>
      <c r="D360" s="6"/>
      <c r="E360" s="6"/>
      <c r="F360" s="7" t="s">
        <v>974</v>
      </c>
      <c r="G360" s="7" t="s">
        <v>730</v>
      </c>
      <c r="H360" s="8" t="s">
        <v>975</v>
      </c>
    </row>
    <row r="361" spans="1:8" ht="42" x14ac:dyDescent="0.2">
      <c r="A361" s="10"/>
      <c r="B361" s="11" t="e">
        <f ca="1">IMAGE("https://acnhcdn.com/2.0/HouseWallIcon/HouseWallPC04OrientalCCropped.png")</f>
        <v>#NAME?</v>
      </c>
      <c r="C361" s="7"/>
      <c r="D361" s="6"/>
      <c r="E361" s="6"/>
      <c r="F361" s="7" t="s">
        <v>976</v>
      </c>
      <c r="G361" s="7" t="s">
        <v>730</v>
      </c>
      <c r="H361" s="8" t="s">
        <v>977</v>
      </c>
    </row>
    <row r="362" spans="1:8" ht="42" x14ac:dyDescent="0.2">
      <c r="A362" s="10"/>
      <c r="B362" s="11" t="e">
        <f ca="1">IMAGE("https://acnhcdn.com/2.0/HouseWallIcon/HouseWallNDStuccoBCropped.png")</f>
        <v>#NAME?</v>
      </c>
      <c r="C362" s="7"/>
      <c r="D362" s="6"/>
      <c r="E362" s="6"/>
      <c r="F362" s="7" t="s">
        <v>978</v>
      </c>
      <c r="G362" s="7" t="s">
        <v>730</v>
      </c>
      <c r="H362" s="8" t="s">
        <v>979</v>
      </c>
    </row>
    <row r="363" spans="1:8" ht="42" x14ac:dyDescent="0.2">
      <c r="A363" s="10"/>
      <c r="B363" s="11" t="e">
        <f ca="1">IMAGE("https://acnhcdn.com/2.0/HouseWallIcon/HouseWallNCWoodHCropped.png")</f>
        <v>#NAME?</v>
      </c>
      <c r="C363" s="7"/>
      <c r="D363" s="6"/>
      <c r="E363" s="6"/>
      <c r="F363" s="7" t="s">
        <v>980</v>
      </c>
      <c r="G363" s="7" t="s">
        <v>730</v>
      </c>
      <c r="H363" s="8" t="s">
        <v>981</v>
      </c>
    </row>
    <row r="364" spans="1:8" ht="42" x14ac:dyDescent="0.2">
      <c r="A364" s="10"/>
      <c r="B364" s="11" t="e">
        <f ca="1">IMAGE("https://acnhcdn.com/2.0/HouseWallIcon/HouseWallNBLogDCropped.png")</f>
        <v>#NAME?</v>
      </c>
      <c r="C364" s="7"/>
      <c r="D364" s="6"/>
      <c r="E364" s="6"/>
      <c r="F364" s="7" t="s">
        <v>982</v>
      </c>
      <c r="G364" s="7" t="s">
        <v>730</v>
      </c>
      <c r="H364" s="8" t="s">
        <v>983</v>
      </c>
    </row>
    <row r="365" spans="1:8" ht="42" x14ac:dyDescent="0.2">
      <c r="A365" s="10"/>
      <c r="B365" s="11" t="e">
        <f ca="1">IMAGE("https://acnhcdn.com/2.0/HouseWallIcon/HouseWallNAWoodsidingECropped.png")</f>
        <v>#NAME?</v>
      </c>
      <c r="C365" s="7"/>
      <c r="D365" s="6"/>
      <c r="E365" s="6"/>
      <c r="F365" s="7" t="s">
        <v>984</v>
      </c>
      <c r="G365" s="7" t="s">
        <v>730</v>
      </c>
      <c r="H365" s="8" t="s">
        <v>985</v>
      </c>
    </row>
    <row r="366" spans="1:8" ht="42" x14ac:dyDescent="0.2">
      <c r="A366" s="10"/>
      <c r="B366" s="11" t="e">
        <f ca="1">IMAGE("https://acnhcdn.com/2.0/HouseWallIcon/HouseWallNCOrientalFCropped.png")</f>
        <v>#NAME?</v>
      </c>
      <c r="C366" s="7"/>
      <c r="D366" s="6"/>
      <c r="E366" s="6"/>
      <c r="F366" s="7" t="s">
        <v>986</v>
      </c>
      <c r="G366" s="7" t="s">
        <v>730</v>
      </c>
      <c r="H366" s="8" t="s">
        <v>987</v>
      </c>
    </row>
    <row r="367" spans="1:8" ht="42" x14ac:dyDescent="0.2">
      <c r="A367" s="10"/>
      <c r="B367" s="11" t="e">
        <f ca="1">IMAGE("https://acnhcdn.com/2.0/HouseWallIcon/HouseWallNBLogCCropped.png")</f>
        <v>#NAME?</v>
      </c>
      <c r="C367" s="7"/>
      <c r="D367" s="6"/>
      <c r="E367" s="6"/>
      <c r="F367" s="7" t="s">
        <v>988</v>
      </c>
      <c r="G367" s="7" t="s">
        <v>730</v>
      </c>
      <c r="H367" s="8" t="s">
        <v>989</v>
      </c>
    </row>
    <row r="368" spans="1:8" ht="42" x14ac:dyDescent="0.2">
      <c r="A368" s="10"/>
      <c r="B368" s="11" t="e">
        <f ca="1">IMAGE("https://acnhcdn.com/2.0/HouseWallIcon/HouseWallPD04StuccoBCropped.png")</f>
        <v>#NAME?</v>
      </c>
      <c r="C368" s="7"/>
      <c r="D368" s="6"/>
      <c r="E368" s="6"/>
      <c r="F368" s="7" t="s">
        <v>990</v>
      </c>
      <c r="G368" s="7" t="s">
        <v>730</v>
      </c>
      <c r="H368" s="8" t="s">
        <v>991</v>
      </c>
    </row>
    <row r="369" spans="1:8" ht="42" x14ac:dyDescent="0.2">
      <c r="A369" s="10"/>
      <c r="B369" s="11" t="e">
        <f ca="1">IMAGE("https://acnhcdn.com/2.0/HouseWallIcon/HouseWallPC04StoneBCropped.png")</f>
        <v>#NAME?</v>
      </c>
      <c r="C369" s="7"/>
      <c r="D369" s="6"/>
      <c r="E369" s="6"/>
      <c r="F369" s="7" t="s">
        <v>992</v>
      </c>
      <c r="G369" s="7" t="s">
        <v>730</v>
      </c>
      <c r="H369" s="8" t="s">
        <v>993</v>
      </c>
    </row>
    <row r="370" spans="1:8" ht="42" x14ac:dyDescent="0.2">
      <c r="A370" s="10"/>
      <c r="B370" s="11" t="e">
        <f ca="1">IMAGE("https://acnhcdn.com/2.0/HouseWallIcon/HouseWallPB04LogBCropped.png")</f>
        <v>#NAME?</v>
      </c>
      <c r="C370" s="7"/>
      <c r="D370" s="6"/>
      <c r="E370" s="6"/>
      <c r="F370" s="7" t="s">
        <v>994</v>
      </c>
      <c r="G370" s="7" t="s">
        <v>730</v>
      </c>
      <c r="H370" s="8" t="s">
        <v>995</v>
      </c>
    </row>
    <row r="371" spans="1:8" ht="42" x14ac:dyDescent="0.2">
      <c r="A371" s="10"/>
      <c r="B371" s="11" t="e">
        <f ca="1">IMAGE("https://acnhcdn.com/2.0/HouseWallIcon/HouseWallNAStuccoGCropped.png")</f>
        <v>#NAME?</v>
      </c>
      <c r="C371" s="7"/>
      <c r="D371" s="6"/>
      <c r="E371" s="6"/>
      <c r="F371" s="7" t="s">
        <v>996</v>
      </c>
      <c r="G371" s="7" t="s">
        <v>730</v>
      </c>
      <c r="H371" s="8" t="s">
        <v>997</v>
      </c>
    </row>
    <row r="372" spans="1:8" ht="42" x14ac:dyDescent="0.2">
      <c r="A372" s="10"/>
      <c r="B372" s="11" t="e">
        <f ca="1">IMAGE("https://acnhcdn.com/2.0/HouseWallIcon/HouseWallPD04SoilACropped.png")</f>
        <v>#NAME?</v>
      </c>
      <c r="C372" s="7"/>
      <c r="D372" s="6"/>
      <c r="E372" s="6"/>
      <c r="F372" s="7" t="s">
        <v>998</v>
      </c>
      <c r="G372" s="7" t="s">
        <v>730</v>
      </c>
      <c r="H372" s="8" t="s">
        <v>999</v>
      </c>
    </row>
    <row r="373" spans="1:8" ht="42" x14ac:dyDescent="0.2">
      <c r="A373" s="10"/>
      <c r="B373" s="11" t="e">
        <f ca="1">IMAGE("https://acnhcdn.com/2.0/HouseWallIcon/HouseWallPA00StandardACropped.png")</f>
        <v>#NAME?</v>
      </c>
      <c r="C373" s="7"/>
      <c r="D373" s="6"/>
      <c r="E373" s="6"/>
      <c r="F373" s="7" t="s">
        <v>1000</v>
      </c>
      <c r="G373" s="7" t="s">
        <v>730</v>
      </c>
      <c r="H373" s="8" t="s">
        <v>1001</v>
      </c>
    </row>
    <row r="374" spans="1:8" ht="42" x14ac:dyDescent="0.2">
      <c r="A374" s="10"/>
      <c r="B374" s="11" t="e">
        <f ca="1">IMAGE("https://acnhcdn.com/2.0/HouseWallIcon/HouseWallNCOrientalGCropped.png")</f>
        <v>#NAME?</v>
      </c>
      <c r="C374" s="7"/>
      <c r="D374" s="6"/>
      <c r="E374" s="6"/>
      <c r="F374" s="7" t="s">
        <v>1002</v>
      </c>
      <c r="G374" s="7" t="s">
        <v>730</v>
      </c>
      <c r="H374" s="8" t="s">
        <v>1003</v>
      </c>
    </row>
    <row r="375" spans="1:8" ht="42" x14ac:dyDescent="0.2">
      <c r="A375" s="10"/>
      <c r="B375" s="11" t="e">
        <f ca="1">IMAGE("https://acnhcdn.com/2.0/HouseWallIcon/HouseWallNCJapaneseDCropped.png")</f>
        <v>#NAME?</v>
      </c>
      <c r="C375" s="7"/>
      <c r="D375" s="6"/>
      <c r="E375" s="6"/>
      <c r="F375" s="7" t="s">
        <v>1004</v>
      </c>
      <c r="G375" s="7" t="s">
        <v>730</v>
      </c>
      <c r="H375" s="8" t="s">
        <v>1005</v>
      </c>
    </row>
    <row r="376" spans="1:8" ht="42" x14ac:dyDescent="0.2">
      <c r="A376" s="10"/>
      <c r="B376" s="11" t="e">
        <f ca="1">IMAGE("https://acnhcdn.com/2.0/HouseWallIcon/HouseWallNAStuccoHCropped.png")</f>
        <v>#NAME?</v>
      </c>
      <c r="C376" s="7"/>
      <c r="D376" s="6"/>
      <c r="E376" s="6"/>
      <c r="F376" s="7" t="s">
        <v>1006</v>
      </c>
      <c r="G376" s="7" t="s">
        <v>730</v>
      </c>
      <c r="H376" s="8" t="s">
        <v>1007</v>
      </c>
    </row>
    <row r="377" spans="1:8" ht="56" x14ac:dyDescent="0.2">
      <c r="A377" s="10"/>
      <c r="B377" s="11" t="e">
        <f ca="1">IMAGE("https://acnhcdn.com/2.0/HouseWallIcon/HouseWallPB04WoodsidngBCropped.png")</f>
        <v>#NAME?</v>
      </c>
      <c r="C377" s="7"/>
      <c r="D377" s="6"/>
      <c r="E377" s="6"/>
      <c r="F377" s="7" t="s">
        <v>1008</v>
      </c>
      <c r="G377" s="7" t="s">
        <v>730</v>
      </c>
      <c r="H377" s="8" t="s">
        <v>1009</v>
      </c>
    </row>
    <row r="378" spans="1:8" ht="42" x14ac:dyDescent="0.2">
      <c r="A378" s="10"/>
      <c r="B378" s="11" t="e">
        <f ca="1">IMAGE("https://acnhcdn.com/2.0/HouseWallIcon/HouseWallPC04StoneACropped.png")</f>
        <v>#NAME?</v>
      </c>
      <c r="C378" s="7"/>
      <c r="D378" s="6"/>
      <c r="E378" s="6"/>
      <c r="F378" s="7" t="s">
        <v>1010</v>
      </c>
      <c r="G378" s="7" t="s">
        <v>730</v>
      </c>
      <c r="H378" s="8" t="s">
        <v>1011</v>
      </c>
    </row>
    <row r="379" spans="1:8" ht="42" x14ac:dyDescent="0.2">
      <c r="A379" s="10"/>
      <c r="B379" s="11" t="e">
        <f ca="1">IMAGE("https://acnhcdn.com/2.0/HouseWallIcon/HouseWallNABrickHCropped.png")</f>
        <v>#NAME?</v>
      </c>
      <c r="C379" s="7"/>
      <c r="D379" s="6"/>
      <c r="E379" s="6"/>
      <c r="F379" s="7" t="s">
        <v>1012</v>
      </c>
      <c r="G379" s="7" t="s">
        <v>730</v>
      </c>
      <c r="H379" s="8" t="s">
        <v>1013</v>
      </c>
    </row>
    <row r="380" spans="1:8" ht="42" x14ac:dyDescent="0.2">
      <c r="A380" s="10"/>
      <c r="B380" s="11" t="e">
        <f ca="1">IMAGE("https://acnhcdn.com/2.0/HouseWallIcon/HouseWallPC04StoneFCropped.png")</f>
        <v>#NAME?</v>
      </c>
      <c r="C380" s="7"/>
      <c r="D380" s="6"/>
      <c r="E380" s="6"/>
      <c r="F380" s="7" t="s">
        <v>1014</v>
      </c>
      <c r="G380" s="7" t="s">
        <v>730</v>
      </c>
      <c r="H380" s="8" t="s">
        <v>1015</v>
      </c>
    </row>
    <row r="381" spans="1:8" ht="42" x14ac:dyDescent="0.2">
      <c r="A381" s="10"/>
      <c r="B381" s="11" t="e">
        <f ca="1">IMAGE("https://acnhcdn.com/2.0/HouseWallIcon/HouseWallNAMetalECropped.png")</f>
        <v>#NAME?</v>
      </c>
      <c r="C381" s="7"/>
      <c r="D381" s="6"/>
      <c r="E381" s="6"/>
      <c r="F381" s="7" t="s">
        <v>1016</v>
      </c>
      <c r="G381" s="7" t="s">
        <v>730</v>
      </c>
      <c r="H381" s="8" t="s">
        <v>1017</v>
      </c>
    </row>
    <row r="382" spans="1:8" ht="42" x14ac:dyDescent="0.2">
      <c r="A382" s="10"/>
      <c r="B382" s="11" t="e">
        <f ca="1">IMAGE("https://acnhcdn.com/2.0/HouseWallIcon/HouseWallNDSoilFCropped.png")</f>
        <v>#NAME?</v>
      </c>
      <c r="C382" s="7"/>
      <c r="D382" s="6"/>
      <c r="E382" s="6"/>
      <c r="F382" s="7" t="s">
        <v>1018</v>
      </c>
      <c r="G382" s="7" t="s">
        <v>730</v>
      </c>
      <c r="H382" s="8" t="s">
        <v>1019</v>
      </c>
    </row>
    <row r="383" spans="1:8" ht="42" x14ac:dyDescent="0.2">
      <c r="A383" s="10"/>
      <c r="B383" s="11" t="e">
        <f ca="1">IMAGE("https://acnhcdn.com/2.0/HouseWallIcon/HouseWallNDStuccoCCropped.png")</f>
        <v>#NAME?</v>
      </c>
      <c r="C383" s="7"/>
      <c r="D383" s="6"/>
      <c r="E383" s="6"/>
      <c r="F383" s="7" t="s">
        <v>1020</v>
      </c>
      <c r="G383" s="7" t="s">
        <v>730</v>
      </c>
      <c r="H383" s="8" t="s">
        <v>1021</v>
      </c>
    </row>
    <row r="384" spans="1:8" ht="42" x14ac:dyDescent="0.2">
      <c r="A384" s="10"/>
      <c r="B384" s="11" t="e">
        <f ca="1">IMAGE("https://acnhcdn.com/2.0/HouseWallIcon/HouseWallNCOrientalHCropped.png")</f>
        <v>#NAME?</v>
      </c>
      <c r="C384" s="7"/>
      <c r="D384" s="6"/>
      <c r="E384" s="6"/>
      <c r="F384" s="7" t="s">
        <v>1022</v>
      </c>
      <c r="G384" s="7" t="s">
        <v>730</v>
      </c>
      <c r="H384" s="8" t="s">
        <v>1023</v>
      </c>
    </row>
    <row r="385" spans="1:8" ht="42" x14ac:dyDescent="0.2">
      <c r="A385" s="10"/>
      <c r="B385" s="11" t="e">
        <f ca="1">IMAGE("https://acnhcdn.com/2.0/HouseWallIcon/HouseWallNDStuccoFCropped.png")</f>
        <v>#NAME?</v>
      </c>
      <c r="C385" s="7"/>
      <c r="D385" s="6"/>
      <c r="E385" s="6"/>
      <c r="F385" s="7" t="s">
        <v>1024</v>
      </c>
      <c r="G385" s="7" t="s">
        <v>730</v>
      </c>
      <c r="H385" s="8" t="s">
        <v>1025</v>
      </c>
    </row>
    <row r="386" spans="1:8" ht="42" x14ac:dyDescent="0.2">
      <c r="A386" s="10"/>
      <c r="B386" s="11" t="e">
        <f ca="1">IMAGE("https://acnhcdn.com/2.0/HouseWallIcon/HouseWallNBStoneBCropped.png")</f>
        <v>#NAME?</v>
      </c>
      <c r="C386" s="7"/>
      <c r="D386" s="6"/>
      <c r="E386" s="6"/>
      <c r="F386" s="7" t="s">
        <v>1026</v>
      </c>
      <c r="G386" s="7" t="s">
        <v>730</v>
      </c>
      <c r="H386" s="8" t="s">
        <v>1027</v>
      </c>
    </row>
    <row r="387" spans="1:8" ht="42" x14ac:dyDescent="0.2">
      <c r="A387" s="10"/>
      <c r="B387" s="11" t="e">
        <f ca="1">IMAGE("https://acnhcdn.com/2.0/HouseWallIcon/HouseWallNAWoodsidingJCropped.png")</f>
        <v>#NAME?</v>
      </c>
      <c r="C387" s="7"/>
      <c r="D387" s="6"/>
      <c r="E387" s="6"/>
      <c r="F387" s="7" t="s">
        <v>1028</v>
      </c>
      <c r="G387" s="7" t="s">
        <v>730</v>
      </c>
      <c r="H387" s="8" t="s">
        <v>1029</v>
      </c>
    </row>
    <row r="388" spans="1:8" ht="42" x14ac:dyDescent="0.2">
      <c r="A388" s="10"/>
      <c r="B388" s="11" t="e">
        <f ca="1">IMAGE("https://acnhcdn.com/2.0/HouseWallIcon/HouseWallNCWoodACropped.png")</f>
        <v>#NAME?</v>
      </c>
      <c r="C388" s="7"/>
      <c r="D388" s="6"/>
      <c r="E388" s="6"/>
      <c r="F388" s="7" t="s">
        <v>1030</v>
      </c>
      <c r="G388" s="7" t="s">
        <v>730</v>
      </c>
      <c r="H388" s="8" t="s">
        <v>1031</v>
      </c>
    </row>
    <row r="389" spans="1:8" ht="56" x14ac:dyDescent="0.2">
      <c r="A389" s="10"/>
      <c r="B389" s="11" t="e">
        <f ca="1">IMAGE("https://acnhcdn.com/2.0/HouseWallIcon/HouseWallPB04WoodsidngCCropped.png")</f>
        <v>#NAME?</v>
      </c>
      <c r="C389" s="7"/>
      <c r="D389" s="6"/>
      <c r="E389" s="6"/>
      <c r="F389" s="7" t="s">
        <v>1032</v>
      </c>
      <c r="G389" s="7" t="s">
        <v>730</v>
      </c>
      <c r="H389" s="8" t="s">
        <v>1033</v>
      </c>
    </row>
    <row r="390" spans="1:8" ht="42" x14ac:dyDescent="0.2">
      <c r="A390" s="10"/>
      <c r="B390" s="11" t="e">
        <f ca="1">IMAGE("https://acnhcdn.com/2.0/HouseWallIcon/HouseWallNDWoodACropped.png")</f>
        <v>#NAME?</v>
      </c>
      <c r="C390" s="7"/>
      <c r="D390" s="6"/>
      <c r="E390" s="6"/>
      <c r="F390" s="7" t="s">
        <v>1034</v>
      </c>
      <c r="G390" s="7" t="s">
        <v>730</v>
      </c>
      <c r="H390" s="8" t="s">
        <v>1035</v>
      </c>
    </row>
    <row r="391" spans="1:8" ht="42" x14ac:dyDescent="0.2">
      <c r="A391" s="10"/>
      <c r="B391" s="11" t="e">
        <f ca="1">IMAGE("https://acnhcdn.com/2.0/HouseWallIcon/HouseWallPD04SoilHCropped.png")</f>
        <v>#NAME?</v>
      </c>
      <c r="C391" s="7"/>
      <c r="D391" s="6"/>
      <c r="E391" s="6"/>
      <c r="F391" s="7" t="s">
        <v>1036</v>
      </c>
      <c r="G391" s="7" t="s">
        <v>730</v>
      </c>
      <c r="H391" s="8" t="s">
        <v>1037</v>
      </c>
    </row>
    <row r="392" spans="1:8" ht="42" x14ac:dyDescent="0.2">
      <c r="A392" s="10"/>
      <c r="B392" s="11" t="e">
        <f ca="1">IMAGE("https://acnhcdn.com/2.0/HouseWallIcon/HouseWallPA01StandardACropped.png")</f>
        <v>#NAME?</v>
      </c>
      <c r="C392" s="7"/>
      <c r="D392" s="6"/>
      <c r="E392" s="6"/>
      <c r="F392" s="7" t="s">
        <v>1038</v>
      </c>
      <c r="G392" s="7" t="s">
        <v>730</v>
      </c>
      <c r="H392" s="8" t="s">
        <v>1039</v>
      </c>
    </row>
    <row r="393" spans="1:8" ht="42" x14ac:dyDescent="0.2">
      <c r="A393" s="10"/>
      <c r="B393" s="11" t="e">
        <f ca="1">IMAGE("https://acnhcdn.com/2.0/HouseWallIcon/HouseWallNCWoodFCropped.png")</f>
        <v>#NAME?</v>
      </c>
      <c r="C393" s="7"/>
      <c r="D393" s="6"/>
      <c r="E393" s="6"/>
      <c r="F393" s="7" t="s">
        <v>1040</v>
      </c>
      <c r="G393" s="7" t="s">
        <v>730</v>
      </c>
      <c r="H393" s="8" t="s">
        <v>1041</v>
      </c>
    </row>
    <row r="394" spans="1:8" ht="42" x14ac:dyDescent="0.2">
      <c r="A394" s="10"/>
      <c r="B394" s="11" t="e">
        <f ca="1">IMAGE("https://acnhcdn.com/2.0/HouseWallIcon/HouseWallPD04WoodBCropped.png")</f>
        <v>#NAME?</v>
      </c>
      <c r="C394" s="7"/>
      <c r="D394" s="6"/>
      <c r="E394" s="6"/>
      <c r="F394" s="7" t="s">
        <v>1042</v>
      </c>
      <c r="G394" s="7" t="s">
        <v>730</v>
      </c>
      <c r="H394" s="8" t="s">
        <v>1043</v>
      </c>
    </row>
    <row r="395" spans="1:8" ht="42" x14ac:dyDescent="0.2">
      <c r="A395" s="10"/>
      <c r="B395" s="11" t="e">
        <f ca="1">IMAGE("https://acnhcdn.com/2.0/HouseWallIcon/HouseWallNDStuccoACropped.png")</f>
        <v>#NAME?</v>
      </c>
      <c r="C395" s="7"/>
      <c r="D395" s="6"/>
      <c r="E395" s="6"/>
      <c r="F395" s="7" t="s">
        <v>1044</v>
      </c>
      <c r="G395" s="7" t="s">
        <v>730</v>
      </c>
      <c r="H395" s="8" t="s">
        <v>1045</v>
      </c>
    </row>
    <row r="396" spans="1:8" ht="42" x14ac:dyDescent="0.2">
      <c r="A396" s="10"/>
      <c r="B396" s="11" t="e">
        <f ca="1">IMAGE("https://acnhcdn.com/2.0/HouseWallIcon/HouseWallNAWoodsidingDCropped.png")</f>
        <v>#NAME?</v>
      </c>
      <c r="C396" s="7"/>
      <c r="D396" s="6"/>
      <c r="E396" s="6"/>
      <c r="F396" s="7" t="s">
        <v>1046</v>
      </c>
      <c r="G396" s="7" t="s">
        <v>730</v>
      </c>
      <c r="H396" s="8" t="s">
        <v>1047</v>
      </c>
    </row>
    <row r="397" spans="1:8" ht="42" x14ac:dyDescent="0.2">
      <c r="A397" s="10"/>
      <c r="B397" s="11" t="e">
        <f ca="1">IMAGE("https://acnhcdn.com/2.0/HouseWallIcon/HouseWallNCWoodGCropped.png")</f>
        <v>#NAME?</v>
      </c>
      <c r="C397" s="7"/>
      <c r="D397" s="6"/>
      <c r="E397" s="6"/>
      <c r="F397" s="7" t="s">
        <v>1048</v>
      </c>
      <c r="G397" s="7" t="s">
        <v>730</v>
      </c>
      <c r="H397" s="8" t="s">
        <v>1049</v>
      </c>
    </row>
    <row r="398" spans="1:8" ht="42" x14ac:dyDescent="0.2">
      <c r="A398" s="10"/>
      <c r="B398" s="11" t="e">
        <f ca="1">IMAGE("https://acnhcdn.com/2.0/HouseWallIcon/HouseWallNAMetalBCropped.png")</f>
        <v>#NAME?</v>
      </c>
      <c r="C398" s="7"/>
      <c r="D398" s="6"/>
      <c r="E398" s="6"/>
      <c r="F398" s="7" t="s">
        <v>1050</v>
      </c>
      <c r="G398" s="7" t="s">
        <v>730</v>
      </c>
      <c r="H398" s="8" t="s">
        <v>1051</v>
      </c>
    </row>
    <row r="399" spans="1:8" ht="42" x14ac:dyDescent="0.2">
      <c r="A399" s="10"/>
      <c r="B399" s="11" t="e">
        <f ca="1">IMAGE("https://acnhcdn.com/2.0/HouseWallIcon/HouseWallNCJapaneseCCropped.png")</f>
        <v>#NAME?</v>
      </c>
      <c r="C399" s="7"/>
      <c r="D399" s="6"/>
      <c r="E399" s="6"/>
      <c r="F399" s="7" t="s">
        <v>1052</v>
      </c>
      <c r="G399" s="7" t="s">
        <v>730</v>
      </c>
      <c r="H399" s="8" t="s">
        <v>1053</v>
      </c>
    </row>
    <row r="400" spans="1:8" ht="42" x14ac:dyDescent="0.2">
      <c r="A400" s="10"/>
      <c r="B400" s="11" t="e">
        <f ca="1">IMAGE("https://acnhcdn.com/2.0/HouseWallIcon/HouseWallPD04StuccoDCropped.png")</f>
        <v>#NAME?</v>
      </c>
      <c r="C400" s="7"/>
      <c r="D400" s="6"/>
      <c r="E400" s="6"/>
      <c r="F400" s="7" t="s">
        <v>1054</v>
      </c>
      <c r="G400" s="7" t="s">
        <v>730</v>
      </c>
      <c r="H400" s="8" t="s">
        <v>1055</v>
      </c>
    </row>
    <row r="401" spans="1:8" ht="42" x14ac:dyDescent="0.2">
      <c r="A401" s="10"/>
      <c r="B401" s="11" t="e">
        <f ca="1">IMAGE("https://acnhcdn.com/2.0/HouseWallIcon/HouseWallNDStuccoDCropped.png")</f>
        <v>#NAME?</v>
      </c>
      <c r="C401" s="7"/>
      <c r="D401" s="6"/>
      <c r="E401" s="6"/>
      <c r="F401" s="7" t="s">
        <v>1056</v>
      </c>
      <c r="G401" s="7" t="s">
        <v>730</v>
      </c>
      <c r="H401" s="8" t="s">
        <v>1057</v>
      </c>
    </row>
    <row r="402" spans="1:8" ht="42" x14ac:dyDescent="0.2">
      <c r="A402" s="10"/>
      <c r="B402" s="11" t="e">
        <f ca="1">IMAGE("https://acnhcdn.com/2.0/HouseWallIcon/HouseWallPD04StuccoECropped.png")</f>
        <v>#NAME?</v>
      </c>
      <c r="C402" s="7"/>
      <c r="D402" s="6"/>
      <c r="E402" s="6"/>
      <c r="F402" s="7" t="s">
        <v>1058</v>
      </c>
      <c r="G402" s="7" t="s">
        <v>730</v>
      </c>
      <c r="H402" s="8" t="s">
        <v>1059</v>
      </c>
    </row>
    <row r="403" spans="1:8" ht="42" x14ac:dyDescent="0.2">
      <c r="A403" s="10"/>
      <c r="B403" s="11" t="e">
        <f ca="1">IMAGE("https://acnhcdn.com/2.0/HouseWallIcon/HouseWallPD04WoodDCropped.png")</f>
        <v>#NAME?</v>
      </c>
      <c r="C403" s="7"/>
      <c r="D403" s="6"/>
      <c r="E403" s="6"/>
      <c r="F403" s="7" t="s">
        <v>1060</v>
      </c>
      <c r="G403" s="7" t="s">
        <v>730</v>
      </c>
      <c r="H403" s="8" t="s">
        <v>1061</v>
      </c>
    </row>
    <row r="404" spans="1:8" ht="42" x14ac:dyDescent="0.2">
      <c r="A404" s="10"/>
      <c r="B404" s="11" t="e">
        <f ca="1">IMAGE("https://acnhcdn.com/2.0/HouseWallIcon/HouseWallPC04StoneCCropped.png")</f>
        <v>#NAME?</v>
      </c>
      <c r="C404" s="7"/>
      <c r="D404" s="6"/>
      <c r="E404" s="6"/>
      <c r="F404" s="7" t="s">
        <v>1062</v>
      </c>
      <c r="G404" s="7" t="s">
        <v>730</v>
      </c>
      <c r="H404" s="8" t="s">
        <v>1063</v>
      </c>
    </row>
    <row r="405" spans="1:8" ht="42" x14ac:dyDescent="0.2">
      <c r="A405" s="10"/>
      <c r="B405" s="11" t="e">
        <f ca="1">IMAGE("https://acnhcdn.com/2.0/HouseWallIcon/HouseWallPB04LogDCropped.png")</f>
        <v>#NAME?</v>
      </c>
      <c r="C405" s="7"/>
      <c r="D405" s="6"/>
      <c r="E405" s="6"/>
      <c r="F405" s="7" t="s">
        <v>1064</v>
      </c>
      <c r="G405" s="7" t="s">
        <v>730</v>
      </c>
      <c r="H405" s="8" t="s">
        <v>1065</v>
      </c>
    </row>
    <row r="406" spans="1:8" ht="42" x14ac:dyDescent="0.2">
      <c r="A406" s="10"/>
      <c r="B406" s="11" t="e">
        <f ca="1">IMAGE("https://acnhcdn.com/2.0/HouseWallIcon/HouseWallNBStoneHCropped.png")</f>
        <v>#NAME?</v>
      </c>
      <c r="C406" s="7"/>
      <c r="D406" s="6"/>
      <c r="E406" s="6"/>
      <c r="F406" s="7" t="s">
        <v>1066</v>
      </c>
      <c r="G406" s="7" t="s">
        <v>730</v>
      </c>
      <c r="H406" s="8" t="s">
        <v>1067</v>
      </c>
    </row>
    <row r="407" spans="1:8" ht="42" x14ac:dyDescent="0.2">
      <c r="A407" s="10"/>
      <c r="B407" s="11" t="e">
        <f ca="1">IMAGE("https://acnhcdn.com/2.0/HouseWallIcon/HouseWallPC04JapaneseHCropped.png")</f>
        <v>#NAME?</v>
      </c>
      <c r="C407" s="7"/>
      <c r="D407" s="6"/>
      <c r="E407" s="6"/>
      <c r="F407" s="7" t="s">
        <v>1068</v>
      </c>
      <c r="G407" s="7" t="s">
        <v>730</v>
      </c>
      <c r="H407" s="8" t="s">
        <v>1069</v>
      </c>
    </row>
    <row r="408" spans="1:8" ht="42" x14ac:dyDescent="0.2">
      <c r="A408" s="10"/>
      <c r="B408" s="11" t="e">
        <f ca="1">IMAGE("https://acnhcdn.com/2.0/HouseWallIcon/HouseWallNAWoodsidingACropped.png")</f>
        <v>#NAME?</v>
      </c>
      <c r="C408" s="7"/>
      <c r="D408" s="6"/>
      <c r="E408" s="6"/>
      <c r="F408" s="7" t="s">
        <v>1070</v>
      </c>
      <c r="G408" s="7" t="s">
        <v>730</v>
      </c>
      <c r="H408" s="8" t="s">
        <v>1071</v>
      </c>
    </row>
    <row r="409" spans="1:8" ht="42" x14ac:dyDescent="0.2">
      <c r="A409" s="10"/>
      <c r="B409" s="11" t="e">
        <f ca="1">IMAGE("https://acnhcdn.com/2.0/HouseWallIcon/HouseWallNBStoneACropped.png")</f>
        <v>#NAME?</v>
      </c>
      <c r="C409" s="7"/>
      <c r="D409" s="6"/>
      <c r="E409" s="6"/>
      <c r="F409" s="7" t="s">
        <v>1072</v>
      </c>
      <c r="G409" s="7" t="s">
        <v>730</v>
      </c>
      <c r="H409" s="8" t="s">
        <v>1073</v>
      </c>
    </row>
    <row r="410" spans="1:8" ht="42" x14ac:dyDescent="0.2">
      <c r="A410" s="10"/>
      <c r="B410" s="11" t="e">
        <f ca="1">IMAGE("https://acnhcdn.com/2.0/HouseWallIcon/HouseWallPD04SoilBCropped.png")</f>
        <v>#NAME?</v>
      </c>
      <c r="C410" s="7"/>
      <c r="D410" s="6"/>
      <c r="E410" s="6"/>
      <c r="F410" s="7" t="s">
        <v>1074</v>
      </c>
      <c r="G410" s="7" t="s">
        <v>730</v>
      </c>
      <c r="H410" s="8" t="s">
        <v>1075</v>
      </c>
    </row>
    <row r="411" spans="1:8" ht="42" x14ac:dyDescent="0.2">
      <c r="A411" s="10"/>
      <c r="B411" s="11" t="e">
        <f ca="1">IMAGE("https://acnhcdn.com/2.0/HouseWallIcon/HouseWallPC04JapaneseACropped.png")</f>
        <v>#NAME?</v>
      </c>
      <c r="C411" s="7"/>
      <c r="D411" s="6"/>
      <c r="E411" s="6"/>
      <c r="F411" s="7" t="s">
        <v>1076</v>
      </c>
      <c r="G411" s="7" t="s">
        <v>730</v>
      </c>
      <c r="H411" s="8" t="s">
        <v>1077</v>
      </c>
    </row>
    <row r="412" spans="1:8" ht="42" x14ac:dyDescent="0.2">
      <c r="A412" s="10"/>
      <c r="B412" s="11" t="e">
        <f ca="1">IMAGE("https://acnhcdn.com/2.0/HouseWallIcon/HouseWallNABrickGCropped.png")</f>
        <v>#NAME?</v>
      </c>
      <c r="C412" s="7"/>
      <c r="D412" s="6"/>
      <c r="E412" s="6"/>
      <c r="F412" s="7" t="s">
        <v>1078</v>
      </c>
      <c r="G412" s="7" t="s">
        <v>730</v>
      </c>
      <c r="H412" s="8" t="s">
        <v>1079</v>
      </c>
    </row>
    <row r="413" spans="1:8" ht="42" x14ac:dyDescent="0.2">
      <c r="A413" s="10"/>
      <c r="B413" s="11" t="e">
        <f ca="1">IMAGE("https://acnhcdn.com/2.0/HouseWallIcon/HouseWallPC04JapaneseCCropped.png")</f>
        <v>#NAME?</v>
      </c>
      <c r="C413" s="7"/>
      <c r="D413" s="6"/>
      <c r="E413" s="6"/>
      <c r="F413" s="7" t="s">
        <v>1080</v>
      </c>
      <c r="G413" s="7" t="s">
        <v>730</v>
      </c>
      <c r="H413" s="8" t="s">
        <v>1081</v>
      </c>
    </row>
    <row r="414" spans="1:8" ht="42" x14ac:dyDescent="0.2">
      <c r="A414" s="10"/>
      <c r="B414" s="11" t="e">
        <f ca="1">IMAGE("https://acnhcdn.com/2.0/HouseWallIcon/HouseWallPC04OrientalHCropped.png")</f>
        <v>#NAME?</v>
      </c>
      <c r="C414" s="7"/>
      <c r="D414" s="6"/>
      <c r="E414" s="6"/>
      <c r="F414" s="7" t="s">
        <v>1082</v>
      </c>
      <c r="G414" s="7" t="s">
        <v>730</v>
      </c>
      <c r="H414" s="8" t="s">
        <v>1083</v>
      </c>
    </row>
    <row r="415" spans="1:8" ht="42" x14ac:dyDescent="0.2">
      <c r="A415" s="10"/>
      <c r="B415" s="11" t="e">
        <f ca="1">IMAGE("https://acnhcdn.com/2.0/HouseWallIcon/HouseWallPC04OrientalECropped.png")</f>
        <v>#NAME?</v>
      </c>
      <c r="C415" s="7"/>
      <c r="D415" s="6"/>
      <c r="E415" s="6"/>
      <c r="F415" s="7" t="s">
        <v>1084</v>
      </c>
      <c r="G415" s="7" t="s">
        <v>730</v>
      </c>
      <c r="H415" s="8" t="s">
        <v>1085</v>
      </c>
    </row>
    <row r="416" spans="1:8" ht="42" x14ac:dyDescent="0.2">
      <c r="A416" s="10"/>
      <c r="B416" s="11" t="e">
        <f ca="1">IMAGE("https://acnhcdn.com/2.0/HouseWallIcon/HouseWallNAStuccoBCropped.png")</f>
        <v>#NAME?</v>
      </c>
      <c r="C416" s="7"/>
      <c r="D416" s="6"/>
      <c r="E416" s="6"/>
      <c r="F416" s="7" t="s">
        <v>1086</v>
      </c>
      <c r="G416" s="7" t="s">
        <v>730</v>
      </c>
      <c r="H416" s="8" t="s">
        <v>1087</v>
      </c>
    </row>
    <row r="417" spans="1:8" ht="42" x14ac:dyDescent="0.2">
      <c r="A417" s="10"/>
      <c r="B417" s="11" t="e">
        <f ca="1">IMAGE("https://acnhcdn.com/2.0/HouseWallIcon/HouseWallNBLogACropped.png")</f>
        <v>#NAME?</v>
      </c>
      <c r="C417" s="7"/>
      <c r="D417" s="6"/>
      <c r="E417" s="6"/>
      <c r="F417" s="7" t="s">
        <v>1088</v>
      </c>
      <c r="G417" s="7" t="s">
        <v>730</v>
      </c>
      <c r="H417" s="8" t="s">
        <v>1089</v>
      </c>
    </row>
    <row r="418" spans="1:8" ht="42" x14ac:dyDescent="0.2">
      <c r="A418" s="10"/>
      <c r="B418" s="11" t="e">
        <f ca="1">IMAGE("https://acnhcdn.com/2.0/HouseWallIcon/HouseWallNCWoodCCropped.png")</f>
        <v>#NAME?</v>
      </c>
      <c r="C418" s="7"/>
      <c r="D418" s="6"/>
      <c r="E418" s="6"/>
      <c r="F418" s="7" t="s">
        <v>1090</v>
      </c>
      <c r="G418" s="7" t="s">
        <v>730</v>
      </c>
      <c r="H418" s="8" t="s">
        <v>1091</v>
      </c>
    </row>
    <row r="419" spans="1:8" ht="42" x14ac:dyDescent="0.2">
      <c r="A419" s="10"/>
      <c r="B419" s="11" t="e">
        <f ca="1">IMAGE("https://acnhcdn.com/2.0/HouseWallIcon/HouseWallPB04BrickFCropped.png")</f>
        <v>#NAME?</v>
      </c>
      <c r="C419" s="7"/>
      <c r="D419" s="6"/>
      <c r="E419" s="6"/>
      <c r="F419" s="7" t="s">
        <v>1092</v>
      </c>
      <c r="G419" s="7" t="s">
        <v>730</v>
      </c>
      <c r="H419" s="8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2022-11-07T19:24:56Z</dcterms:created>
  <dcterms:modified xsi:type="dcterms:W3CDTF">2022-11-07T19:25:03Z</dcterms:modified>
</cp:coreProperties>
</file>