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essefacetin/Dersler/2022-2023 Güz/BLG317E - Database/Project/repo/database-project/dataset/"/>
    </mc:Choice>
  </mc:AlternateContent>
  <xr:revisionPtr revIDLastSave="0" documentId="8_{BE898065-51C3-5E43-A993-C190876EF6DF}" xr6:coauthVersionLast="47" xr6:coauthVersionMax="47" xr10:uidLastSave="{00000000-0000-0000-0000-000000000000}"/>
  <bookViews>
    <workbookView xWindow="6860" yWindow="4300" windowWidth="27640" windowHeight="16940" xr2:uid="{8D5F445B-64F3-3846-A5EC-D669A3C42F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<sst xmlns="http://schemas.openxmlformats.org/spreadsheetml/2006/main" count="1284" uniqueCount="269">
  <si>
    <t>Name</t>
  </si>
  <si>
    <t>Storage Image</t>
  </si>
  <si>
    <t>DIY</t>
  </si>
  <si>
    <t>Buy</t>
  </si>
  <si>
    <t>Sell</t>
  </si>
  <si>
    <t>HHA Base Points</t>
  </si>
  <si>
    <t>Color 1</t>
  </si>
  <si>
    <t>Color 2</t>
  </si>
  <si>
    <t>Size</t>
  </si>
  <si>
    <t>Exchange Price</t>
  </si>
  <si>
    <t>Exchange Currency</t>
  </si>
  <si>
    <t>Source</t>
  </si>
  <si>
    <t>Source Notes</t>
  </si>
  <si>
    <t>Season/Event</t>
  </si>
  <si>
    <t>Season/Event Exclusive</t>
  </si>
  <si>
    <t>Gender</t>
  </si>
  <si>
    <t>Villager Gender</t>
  </si>
  <si>
    <t>Villager Equippable</t>
  </si>
  <si>
    <t>Catalog</t>
  </si>
  <si>
    <t>Version Added</t>
  </si>
  <si>
    <t>Unlocked?</t>
  </si>
  <si>
    <t>Filename</t>
  </si>
  <si>
    <t>Internal ID</t>
  </si>
  <si>
    <t>Unique Entry ID</t>
  </si>
  <si>
    <t>apple umbrella</t>
  </si>
  <si>
    <t>Yes</t>
  </si>
  <si>
    <t>NFS</t>
  </si>
  <si>
    <t>Yellow</t>
  </si>
  <si>
    <t>Red</t>
  </si>
  <si>
    <t>1x1</t>
  </si>
  <si>
    <t>NA</t>
  </si>
  <si>
    <t>Crafting</t>
  </si>
  <si>
    <t>Free</t>
  </si>
  <si>
    <t>Not for sale</t>
  </si>
  <si>
    <t>1.0.0</t>
  </si>
  <si>
    <t>UmbrellaApple0</t>
  </si>
  <si>
    <t>FPxdw28z9s2gYgjmr</t>
  </si>
  <si>
    <t>bat umbrella</t>
  </si>
  <si>
    <t>No</t>
  </si>
  <si>
    <t>Black</t>
  </si>
  <si>
    <t>Nook's Cranny</t>
  </si>
  <si>
    <t>For sale</t>
  </si>
  <si>
    <t>UmbrellaBat0</t>
  </si>
  <si>
    <t>EZnRx49foq3M36yQ4</t>
  </si>
  <si>
    <t>beach umbrella</t>
  </si>
  <si>
    <t>Blue</t>
  </si>
  <si>
    <t>White</t>
  </si>
  <si>
    <t>UmbrellaBeach0</t>
  </si>
  <si>
    <t>3SSFuv6LiH63jych3</t>
  </si>
  <si>
    <t>bear umbrella</t>
  </si>
  <si>
    <t>Brown</t>
  </si>
  <si>
    <t>Beige</t>
  </si>
  <si>
    <t>Available in Nook's Cranny (upgraded only)</t>
  </si>
  <si>
    <t>UmbrellaBear0</t>
  </si>
  <si>
    <t>s7KoPpysn27AeC5zi</t>
  </si>
  <si>
    <t>black chic umbrella</t>
  </si>
  <si>
    <t>UmbrellaPacodarace5</t>
  </si>
  <si>
    <t>p8yg9xiFwPscNDJNg</t>
  </si>
  <si>
    <t>black lace umbrella</t>
  </si>
  <si>
    <t>UmbrellaRace0</t>
  </si>
  <si>
    <t>7vuSb5AutpNQA573q</t>
  </si>
  <si>
    <t>blue dot parasol</t>
  </si>
  <si>
    <t>UmbrellaPolkadot2</t>
  </si>
  <si>
    <t>SwKuBi2vT7K365A3p</t>
  </si>
  <si>
    <t>blue shiny-bows parasol</t>
  </si>
  <si>
    <t>UmbrellaPacodarace2</t>
  </si>
  <si>
    <t>BxZ4XdtfJEyWyBPFe</t>
  </si>
  <si>
    <t>blue umbrella</t>
  </si>
  <si>
    <t>UmbrellaStandard2</t>
  </si>
  <si>
    <t>XyJaqSLnBjh5J6vLp</t>
  </si>
  <si>
    <t>busted umbrella</t>
  </si>
  <si>
    <t>UmbrellaBroken0</t>
  </si>
  <si>
    <t>gkHD9GKJT9eAekxWQ</t>
  </si>
  <si>
    <t>camo umbrella</t>
  </si>
  <si>
    <t>Green</t>
  </si>
  <si>
    <t>UmbrellaOutdoor0</t>
  </si>
  <si>
    <t>RJYB5itM7mDdtWHpv</t>
  </si>
  <si>
    <t>candy umbrella</t>
  </si>
  <si>
    <t>Pink</t>
  </si>
  <si>
    <t>UmbrellaGingham0</t>
  </si>
  <si>
    <t>F6KFg5Yhzgf78pudR</t>
  </si>
  <si>
    <t>cherry umbrella</t>
  </si>
  <si>
    <t>UmbrellaCherry0</t>
  </si>
  <si>
    <t>YwHY3LQXsDeM2iosy</t>
  </si>
  <si>
    <t>cherry-blossom umbrella</t>
  </si>
  <si>
    <t>cherry-blossom petals</t>
  </si>
  <si>
    <t>UmbrellaCherryblossom0</t>
  </si>
  <si>
    <t>vTu5kLPipRb69vJA3</t>
  </si>
  <si>
    <t>DAL umbrella</t>
  </si>
  <si>
    <t>Dodo Airlines</t>
  </si>
  <si>
    <t>Received in mail from DAL after 160 flights</t>
  </si>
  <si>
    <t>UmbrellaDoc0</t>
  </si>
  <si>
    <t>vTdEjywjFjr8AkePD</t>
  </si>
  <si>
    <t>eggy parasol</t>
  </si>
  <si>
    <t>UmbrellaPolkadot1</t>
  </si>
  <si>
    <t>qf7Hn5CKMDMBpge9r</t>
  </si>
  <si>
    <t>exquisite parasol</t>
  </si>
  <si>
    <t>UmbrellaChina0</t>
  </si>
  <si>
    <t>tFFuizXunsrHcMbEj</t>
  </si>
  <si>
    <t>fairy-tale umbrella</t>
  </si>
  <si>
    <t>UmbrellaFairytale0</t>
  </si>
  <si>
    <t>xKBGNFJd2qpWeDWjo</t>
  </si>
  <si>
    <t>fish umbrella</t>
  </si>
  <si>
    <t>Aqua</t>
  </si>
  <si>
    <t>C.J.</t>
  </si>
  <si>
    <t>Fishing Tourney (Spring); Fishing Tourney (Summer); Fishing Tourney (Fall); Fishing Tourney (Winter)</t>
  </si>
  <si>
    <t>UmbrellaFish0</t>
  </si>
  <si>
    <t>bvwaqJav8wmjPj2RC</t>
  </si>
  <si>
    <t>frog umbrella</t>
  </si>
  <si>
    <t>UmbrellaFrog0</t>
  </si>
  <si>
    <t>nDBiFvLtf5KeStQNv</t>
  </si>
  <si>
    <t>gelato umbrella</t>
  </si>
  <si>
    <t>Colorful</t>
  </si>
  <si>
    <t>UmbrellaTricolor0</t>
  </si>
  <si>
    <t>tupHZa6zDdFvobTEt</t>
  </si>
  <si>
    <t>ghost umbrella</t>
  </si>
  <si>
    <t>UmbrellaTeruteru0</t>
  </si>
  <si>
    <t>83zEbSL3S3dty4YjN</t>
  </si>
  <si>
    <t>grape umbrella</t>
  </si>
  <si>
    <t>Purple</t>
  </si>
  <si>
    <t>UmbrellaGrape0</t>
  </si>
  <si>
    <t>TJ9cw4XSj64u3uEsx</t>
  </si>
  <si>
    <t>green chic umbrella</t>
  </si>
  <si>
    <t>UmbrellaPacodarace4</t>
  </si>
  <si>
    <t>u2YWae8oz23XcT4u9</t>
  </si>
  <si>
    <t>green umbrella</t>
  </si>
  <si>
    <t>UmbrellaStandard3</t>
  </si>
  <si>
    <t>8Hf4oRy3cQdundDJK</t>
  </si>
  <si>
    <t>hydrangea umbrella</t>
  </si>
  <si>
    <t>UmbrellaHydrangea0</t>
  </si>
  <si>
    <t>dmFbrs5ALCJG4KpzB</t>
  </si>
  <si>
    <t>kabuki umbrella</t>
  </si>
  <si>
    <t>UmbrellaKabuki0</t>
  </si>
  <si>
    <t>QenZWqPCSZr9ZCrRh</t>
  </si>
  <si>
    <t>kiwi umbrella</t>
  </si>
  <si>
    <t>UmbrellaKiwi0</t>
  </si>
  <si>
    <t>R9WBMjgoqLwiR3h76</t>
  </si>
  <si>
    <t>lacy parasol</t>
  </si>
  <si>
    <t>UmbrellaLace0</t>
  </si>
  <si>
    <t>8ND7Jkfb2fxLJaR7n</t>
  </si>
  <si>
    <t>ladybug umbrella</t>
  </si>
  <si>
    <t>Flick</t>
  </si>
  <si>
    <t>Bug-Off (1); Bug-Off (2); Bug-Off (3); Bug-Off (4)</t>
  </si>
  <si>
    <t>UmbrellaLadybug0</t>
  </si>
  <si>
    <t>rHNt3mx5hEEDRSRiD</t>
  </si>
  <si>
    <t>leaf umbrella</t>
  </si>
  <si>
    <t>UmbrellaLeaf0</t>
  </si>
  <si>
    <t>ZpYcNAofgCtnPfLj5</t>
  </si>
  <si>
    <t>lemon umbrella</t>
  </si>
  <si>
    <t>UmbrellaGingham4</t>
  </si>
  <si>
    <t>yKb3LfnWDwptRPAWK</t>
  </si>
  <si>
    <t>logo umbrella</t>
  </si>
  <si>
    <t>UmbrellaLogo0</t>
  </si>
  <si>
    <t>sFtYCcv9wy78ujaZr</t>
  </si>
  <si>
    <t>maple-leaf umbrella</t>
  </si>
  <si>
    <t>Orange</t>
  </si>
  <si>
    <t>maple leaves</t>
  </si>
  <si>
    <t>UmbrellaAutumn0</t>
  </si>
  <si>
    <t>b5gL4xdKJPZPjhYZM</t>
  </si>
  <si>
    <t>melon umbrella</t>
  </si>
  <si>
    <t>UmbrellaGingham1</t>
  </si>
  <si>
    <t>oFFjNfN2G5BxasAem</t>
  </si>
  <si>
    <t>mini-flower-print umbrella</t>
  </si>
  <si>
    <t>UmbrellaFlorets0</t>
  </si>
  <si>
    <t>G9dRhHQxBzYJB5mmE</t>
  </si>
  <si>
    <t>mint umbrella</t>
  </si>
  <si>
    <t>UmbrellaGingham2</t>
  </si>
  <si>
    <t>F6fPRcpqGqhQ5oq7F</t>
  </si>
  <si>
    <t>mush umbrella</t>
  </si>
  <si>
    <t>mushrooms</t>
  </si>
  <si>
    <t>UmbrellaMushroom0</t>
  </si>
  <si>
    <t>LLSQNPiMBWXXdTYFo</t>
  </si>
  <si>
    <t>Nook Inc. umbrella</t>
  </si>
  <si>
    <t>Nook Miles</t>
  </si>
  <si>
    <t>Nook Miles Redemption</t>
  </si>
  <si>
    <t>UmbrellaRco0</t>
  </si>
  <si>
    <t>GX9s8tDymkHYHztY3</t>
  </si>
  <si>
    <t>orange umbrella</t>
  </si>
  <si>
    <t>UmbrellaOrange0</t>
  </si>
  <si>
    <t>ovb5ZxHTXJtBWQQxF</t>
  </si>
  <si>
    <t>panda umbrella</t>
  </si>
  <si>
    <t>UmbrellaPanda0</t>
  </si>
  <si>
    <t>AJkrWywbkBfFpke5b</t>
  </si>
  <si>
    <t>paper parasol</t>
  </si>
  <si>
    <t>UmbrellaBangasa0</t>
  </si>
  <si>
    <t>Brvfu2wmEsgfpsfe6</t>
  </si>
  <si>
    <t>Paradise Planning umbrella</t>
  </si>
  <si>
    <t>Poki</t>
  </si>
  <si>
    <t>Wardell</t>
  </si>
  <si>
    <t>Happy Home Paradise</t>
  </si>
  <si>
    <t>2.0.0</t>
  </si>
  <si>
    <t>UmbrellaTakumi0</t>
  </si>
  <si>
    <t>RGq2nBQy9M3REEbrt</t>
  </si>
  <si>
    <t>patterned vinyl umbrella</t>
  </si>
  <si>
    <t>UmbrellaBoundary0</t>
  </si>
  <si>
    <t>KzFYhiwG4WmgGuewi</t>
  </si>
  <si>
    <t>peach umbrella</t>
  </si>
  <si>
    <t>UmbrellaPeach0</t>
  </si>
  <si>
    <t>e7KPGj99m2g9dvYfe</t>
  </si>
  <si>
    <t>pear umbrella</t>
  </si>
  <si>
    <t>UmbrellaPear0</t>
  </si>
  <si>
    <t>2kKFs5wG5ioHGbGda</t>
  </si>
  <si>
    <t>petal parasol</t>
  </si>
  <si>
    <t>UmbrellaMargaret0</t>
  </si>
  <si>
    <t>5qqATjxvMpMHmcDns</t>
  </si>
  <si>
    <t>picnic umbrella</t>
  </si>
  <si>
    <t>UmbrellaGingham3</t>
  </si>
  <si>
    <t>hvv9Bz2ey3iRvSnAL</t>
  </si>
  <si>
    <t>pineapple umbrella</t>
  </si>
  <si>
    <t>UmbrellaPineapple0</t>
  </si>
  <si>
    <t>ohMyh5kSBGg8Zayyh</t>
  </si>
  <si>
    <t>pink shiny-bows parasol</t>
  </si>
  <si>
    <t>UmbrellaPacodarace0</t>
  </si>
  <si>
    <t>PTvmPPNiXMZ4jhBKX</t>
  </si>
  <si>
    <t>pink umbrella</t>
  </si>
  <si>
    <t>UmbrellaSchool0</t>
  </si>
  <si>
    <t>Cg8DXnxz3AtYJvdPE</t>
  </si>
  <si>
    <t>purple chic umbrella</t>
  </si>
  <si>
    <t>UmbrellaPacoda0</t>
  </si>
  <si>
    <t>2dXt6F6XwMf346Zbv</t>
  </si>
  <si>
    <t>purple shiny-bows parasol</t>
  </si>
  <si>
    <t>UmbrellaPacodarace1</t>
  </si>
  <si>
    <t>J6FrqXxBPqGNBs4sC</t>
  </si>
  <si>
    <t>rainbow umbrella</t>
  </si>
  <si>
    <t>UmbrellaRainbow0</t>
  </si>
  <si>
    <t>P9bMZJY3n2dtooq5X</t>
  </si>
  <si>
    <t>raindrop umbrella</t>
  </si>
  <si>
    <t>UmbrellaRain0</t>
  </si>
  <si>
    <t>Djdj6KiSLh82BHzqB</t>
  </si>
  <si>
    <t>red chic umbrella</t>
  </si>
  <si>
    <t>UmbrellaPacodarace6</t>
  </si>
  <si>
    <t>kKoJtAcxMDNKq7tNu</t>
  </si>
  <si>
    <t>red umbrella</t>
  </si>
  <si>
    <t>UmbrellaStandard1</t>
  </si>
  <si>
    <t>Z9yCA3wawXdQsbLSs</t>
  </si>
  <si>
    <t>snowflake umbrella</t>
  </si>
  <si>
    <t>UmbrellaCrystal0</t>
  </si>
  <si>
    <t>r5RwHucDKWJPg7dkv</t>
  </si>
  <si>
    <t>spider umbrella</t>
  </si>
  <si>
    <t>UmbrellaSpider0</t>
  </si>
  <si>
    <t>aaQhimbednGniK4NF</t>
  </si>
  <si>
    <t>strawberry umbrella</t>
  </si>
  <si>
    <t>UmbrellaStrawberry0</t>
  </si>
  <si>
    <t>kKQHooYToACDqoqBm</t>
  </si>
  <si>
    <t>striped umbrella</t>
  </si>
  <si>
    <t>Gray</t>
  </si>
  <si>
    <t>UmbrellaStripe0</t>
  </si>
  <si>
    <t>hF2THDnHbEJWTDT8L</t>
  </si>
  <si>
    <t>sunny parasol</t>
  </si>
  <si>
    <t>UmbrellaSunflower0</t>
  </si>
  <si>
    <t>thr45xserbQqAm6o4</t>
  </si>
  <si>
    <t>tartan-check umbrella</t>
  </si>
  <si>
    <t>UmbrellaPlaid0</t>
  </si>
  <si>
    <t>HjZzRQKbMdXBKYawe</t>
  </si>
  <si>
    <t>Toad parasol</t>
  </si>
  <si>
    <t>UmbrellaPolkadotRed</t>
  </si>
  <si>
    <t>HnmPeaovKNwg7ZuBL</t>
  </si>
  <si>
    <t>two-tone umbrella</t>
  </si>
  <si>
    <t>UmbrellaTwocolor0</t>
  </si>
  <si>
    <t>Da4xWXq9D2RFLnyYj</t>
  </si>
  <si>
    <t>vinyl umbrella</t>
  </si>
  <si>
    <t>UmbrellaVinyl0</t>
  </si>
  <si>
    <t>q4Eo8vxPLFCL4ppac</t>
  </si>
  <si>
    <t>watermelon umbrella</t>
  </si>
  <si>
    <t>UmbrellaWater0</t>
  </si>
  <si>
    <t>JTchAPvto4vHBJANw</t>
  </si>
  <si>
    <t>white shiny-bows parasol</t>
  </si>
  <si>
    <t>UmbrellaPacodarace3</t>
  </si>
  <si>
    <t>4btSNLBHRoocAXfgE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</si>
</sst>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ourier New"/>
    </font>
    <font>
      <sz val="10"/>
      <color theme="1"/>
      <name val="Calibri"/>
      <scheme val="minor"/>
    </font>
    <font>
      <sz val="10"/>
      <color theme="1"/>
      <name val="&quot;Courier New&quot;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DCF0-F758-AA41-9743-F66230B1B2C3}">
  <dimension ref="A1:X69"/>
  <sheetViews>
    <sheetView tabSelected="1" workbookViewId="0">
      <selection sqref="A1:X69"/>
    </sheetView>
  </sheetViews>
  <sheetFormatPr baseColWidth="10" defaultRowHeight="16"/>
  <sheetData>
    <row r="1" spans="1:24" ht="42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3" t="s">
        <v>22</v>
      </c>
      <c r="X1" s="5" t="s">
        <v>23</v>
      </c>
    </row>
    <row r="2" spans="1:24" ht="30">
      <c r="A2" s="6" t="s">
        <v>24</v>
      </c>
      <c r="B2" s="7" t="e">
        <f ca="1">IMAGE("https://acnhcdn.com/latest/FtrIcon/UmbrellaApple0.png")</f>
        <v>#NAME?</v>
      </c>
      <c r="C2" s="6" t="s">
        <v>25</v>
      </c>
      <c r="D2" s="8" t="s">
        <v>26</v>
      </c>
      <c r="E2" s="9">
        <v>1400</v>
      </c>
      <c r="F2" s="9">
        <v>103</v>
      </c>
      <c r="G2" s="6" t="s">
        <v>27</v>
      </c>
      <c r="H2" s="6" t="s">
        <v>28</v>
      </c>
      <c r="I2" s="9" t="s">
        <v>29</v>
      </c>
      <c r="J2" s="10" t="s">
        <v>30</v>
      </c>
      <c r="K2" s="10" t="s">
        <v>30</v>
      </c>
      <c r="L2" s="6" t="s">
        <v>31</v>
      </c>
      <c r="M2" s="6"/>
      <c r="N2" s="6" t="s">
        <v>30</v>
      </c>
      <c r="O2" s="11" t="s">
        <v>30</v>
      </c>
      <c r="P2" s="6" t="s">
        <v>32</v>
      </c>
      <c r="Q2" s="6" t="s">
        <v>32</v>
      </c>
      <c r="R2" s="12" t="s">
        <v>25</v>
      </c>
      <c r="S2" s="6" t="s">
        <v>33</v>
      </c>
      <c r="T2" s="9" t="s">
        <v>34</v>
      </c>
      <c r="U2" s="9" t="s">
        <v>25</v>
      </c>
      <c r="V2" s="6" t="s">
        <v>35</v>
      </c>
      <c r="W2" s="9">
        <v>9948</v>
      </c>
      <c r="X2" s="13" t="s">
        <v>36</v>
      </c>
    </row>
    <row r="3" spans="1:24" ht="30">
      <c r="A3" s="6" t="s">
        <v>37</v>
      </c>
      <c r="B3" s="7" t="e">
        <f ca="1">IMAGE("https://acnhcdn.com/latest/FtrIcon/UmbrellaBat0.png")</f>
        <v>#NAME?</v>
      </c>
      <c r="C3" s="6" t="s">
        <v>38</v>
      </c>
      <c r="D3" s="9">
        <v>840</v>
      </c>
      <c r="E3" s="9">
        <v>210</v>
      </c>
      <c r="F3" s="9">
        <v>3</v>
      </c>
      <c r="G3" s="6" t="s">
        <v>39</v>
      </c>
      <c r="H3" s="6" t="s">
        <v>39</v>
      </c>
      <c r="I3" s="9" t="s">
        <v>29</v>
      </c>
      <c r="J3" s="10" t="s">
        <v>30</v>
      </c>
      <c r="K3" s="10" t="s">
        <v>30</v>
      </c>
      <c r="L3" s="6" t="s">
        <v>40</v>
      </c>
      <c r="M3" s="6"/>
      <c r="N3" s="6" t="s">
        <v>30</v>
      </c>
      <c r="O3" s="11" t="s">
        <v>30</v>
      </c>
      <c r="P3" s="6" t="s">
        <v>32</v>
      </c>
      <c r="Q3" s="6" t="s">
        <v>32</v>
      </c>
      <c r="R3" s="12" t="s">
        <v>25</v>
      </c>
      <c r="S3" s="6" t="s">
        <v>41</v>
      </c>
      <c r="T3" s="9" t="s">
        <v>34</v>
      </c>
      <c r="U3" s="9" t="s">
        <v>25</v>
      </c>
      <c r="V3" s="6" t="s">
        <v>42</v>
      </c>
      <c r="W3" s="9">
        <v>6919</v>
      </c>
      <c r="X3" s="13" t="s">
        <v>43</v>
      </c>
    </row>
    <row r="4" spans="1:24" ht="30">
      <c r="A4" s="6" t="s">
        <v>44</v>
      </c>
      <c r="B4" s="7" t="e">
        <f ca="1">IMAGE("https://acnhcdn.com/latest/FtrIcon/UmbrellaBeach0.png")</f>
        <v>#NAME?</v>
      </c>
      <c r="C4" s="6" t="s">
        <v>38</v>
      </c>
      <c r="D4" s="9">
        <v>770</v>
      </c>
      <c r="E4" s="9">
        <v>192</v>
      </c>
      <c r="F4" s="9">
        <v>3</v>
      </c>
      <c r="G4" s="6" t="s">
        <v>45</v>
      </c>
      <c r="H4" s="6" t="s">
        <v>46</v>
      </c>
      <c r="I4" s="9" t="s">
        <v>29</v>
      </c>
      <c r="J4" s="10" t="s">
        <v>30</v>
      </c>
      <c r="K4" s="10" t="s">
        <v>30</v>
      </c>
      <c r="L4" s="6" t="s">
        <v>40</v>
      </c>
      <c r="M4" s="6"/>
      <c r="N4" s="6" t="s">
        <v>30</v>
      </c>
      <c r="O4" s="11" t="s">
        <v>30</v>
      </c>
      <c r="P4" s="6" t="s">
        <v>32</v>
      </c>
      <c r="Q4" s="6" t="s">
        <v>32</v>
      </c>
      <c r="R4" s="12" t="s">
        <v>25</v>
      </c>
      <c r="S4" s="6" t="s">
        <v>41</v>
      </c>
      <c r="T4" s="9" t="s">
        <v>34</v>
      </c>
      <c r="U4" s="9" t="s">
        <v>25</v>
      </c>
      <c r="V4" s="6" t="s">
        <v>47</v>
      </c>
      <c r="W4" s="9">
        <v>9957</v>
      </c>
      <c r="X4" s="13" t="s">
        <v>48</v>
      </c>
    </row>
    <row r="5" spans="1:24" ht="70">
      <c r="A5" s="6" t="s">
        <v>49</v>
      </c>
      <c r="B5" s="7" t="e">
        <f ca="1">IMAGE("https://acnhcdn.com/latest/FtrIcon/UmbrellaBear0.png")</f>
        <v>#NAME?</v>
      </c>
      <c r="C5" s="6" t="s">
        <v>38</v>
      </c>
      <c r="D5" s="9">
        <v>1570</v>
      </c>
      <c r="E5" s="9">
        <v>392</v>
      </c>
      <c r="F5" s="9">
        <v>3</v>
      </c>
      <c r="G5" s="6" t="s">
        <v>50</v>
      </c>
      <c r="H5" s="6" t="s">
        <v>51</v>
      </c>
      <c r="I5" s="9" t="s">
        <v>29</v>
      </c>
      <c r="J5" s="10" t="s">
        <v>30</v>
      </c>
      <c r="K5" s="10" t="s">
        <v>30</v>
      </c>
      <c r="L5" s="6" t="s">
        <v>40</v>
      </c>
      <c r="M5" s="6" t="s">
        <v>52</v>
      </c>
      <c r="N5" s="6" t="s">
        <v>30</v>
      </c>
      <c r="O5" s="11" t="s">
        <v>30</v>
      </c>
      <c r="P5" s="6" t="s">
        <v>32</v>
      </c>
      <c r="Q5" s="6" t="s">
        <v>32</v>
      </c>
      <c r="R5" s="12" t="s">
        <v>25</v>
      </c>
      <c r="S5" s="6" t="s">
        <v>41</v>
      </c>
      <c r="T5" s="9" t="s">
        <v>34</v>
      </c>
      <c r="U5" s="9" t="s">
        <v>25</v>
      </c>
      <c r="V5" s="6" t="s">
        <v>53</v>
      </c>
      <c r="W5" s="9">
        <v>7167</v>
      </c>
      <c r="X5" s="13" t="s">
        <v>54</v>
      </c>
    </row>
    <row r="6" spans="1:24" ht="70">
      <c r="A6" s="6" t="s">
        <v>55</v>
      </c>
      <c r="B6" s="7" t="e">
        <f ca="1">IMAGE("https://acnhcdn.com/latest/FtrIcon/UmbrellaPacodarace5.png")</f>
        <v>#NAME?</v>
      </c>
      <c r="C6" s="6" t="s">
        <v>38</v>
      </c>
      <c r="D6" s="9">
        <v>1620</v>
      </c>
      <c r="E6" s="9">
        <v>405</v>
      </c>
      <c r="F6" s="9">
        <v>3</v>
      </c>
      <c r="G6" s="6" t="s">
        <v>39</v>
      </c>
      <c r="H6" s="6" t="s">
        <v>39</v>
      </c>
      <c r="I6" s="9" t="s">
        <v>29</v>
      </c>
      <c r="J6" s="10" t="s">
        <v>30</v>
      </c>
      <c r="K6" s="10" t="s">
        <v>30</v>
      </c>
      <c r="L6" s="6" t="s">
        <v>40</v>
      </c>
      <c r="M6" s="6" t="s">
        <v>52</v>
      </c>
      <c r="N6" s="6" t="s">
        <v>30</v>
      </c>
      <c r="O6" s="11" t="s">
        <v>30</v>
      </c>
      <c r="P6" s="6" t="s">
        <v>32</v>
      </c>
      <c r="Q6" s="6" t="s">
        <v>32</v>
      </c>
      <c r="R6" s="12" t="s">
        <v>25</v>
      </c>
      <c r="S6" s="6" t="s">
        <v>41</v>
      </c>
      <c r="T6" s="9" t="s">
        <v>34</v>
      </c>
      <c r="U6" s="9" t="s">
        <v>25</v>
      </c>
      <c r="V6" s="6" t="s">
        <v>56</v>
      </c>
      <c r="W6" s="9">
        <v>12137</v>
      </c>
      <c r="X6" s="13" t="s">
        <v>57</v>
      </c>
    </row>
    <row r="7" spans="1:24" ht="30">
      <c r="A7" s="6" t="s">
        <v>58</v>
      </c>
      <c r="B7" s="7" t="e">
        <f ca="1">IMAGE("https://acnhcdn.com/latest/FtrIcon/UmbrellaRace0.png")</f>
        <v>#NAME?</v>
      </c>
      <c r="C7" s="6" t="s">
        <v>38</v>
      </c>
      <c r="D7" s="9">
        <v>750</v>
      </c>
      <c r="E7" s="9">
        <v>187</v>
      </c>
      <c r="F7" s="9">
        <v>3</v>
      </c>
      <c r="G7" s="6" t="s">
        <v>39</v>
      </c>
      <c r="H7" s="6" t="s">
        <v>46</v>
      </c>
      <c r="I7" s="9" t="s">
        <v>29</v>
      </c>
      <c r="J7" s="10" t="s">
        <v>30</v>
      </c>
      <c r="K7" s="10" t="s">
        <v>30</v>
      </c>
      <c r="L7" s="6" t="s">
        <v>40</v>
      </c>
      <c r="M7" s="6"/>
      <c r="N7" s="6" t="s">
        <v>30</v>
      </c>
      <c r="O7" s="11" t="s">
        <v>30</v>
      </c>
      <c r="P7" s="6" t="s">
        <v>32</v>
      </c>
      <c r="Q7" s="6" t="s">
        <v>32</v>
      </c>
      <c r="R7" s="12" t="s">
        <v>25</v>
      </c>
      <c r="S7" s="6" t="s">
        <v>41</v>
      </c>
      <c r="T7" s="9" t="s">
        <v>34</v>
      </c>
      <c r="U7" s="9" t="s">
        <v>25</v>
      </c>
      <c r="V7" s="6" t="s">
        <v>59</v>
      </c>
      <c r="W7" s="9">
        <v>6915</v>
      </c>
      <c r="X7" s="13" t="s">
        <v>60</v>
      </c>
    </row>
    <row r="8" spans="1:24" ht="30">
      <c r="A8" s="6" t="s">
        <v>61</v>
      </c>
      <c r="B8" s="7" t="e">
        <f ca="1">IMAGE("https://acnhcdn.com/latest/FtrIcon/UmbrellaPolkadot2.png")</f>
        <v>#NAME?</v>
      </c>
      <c r="C8" s="6" t="s">
        <v>38</v>
      </c>
      <c r="D8" s="9">
        <v>750</v>
      </c>
      <c r="E8" s="9">
        <v>187</v>
      </c>
      <c r="F8" s="9">
        <v>3</v>
      </c>
      <c r="G8" s="6" t="s">
        <v>45</v>
      </c>
      <c r="H8" s="6" t="s">
        <v>46</v>
      </c>
      <c r="I8" s="9" t="s">
        <v>29</v>
      </c>
      <c r="J8" s="10" t="s">
        <v>30</v>
      </c>
      <c r="K8" s="10" t="s">
        <v>30</v>
      </c>
      <c r="L8" s="6" t="s">
        <v>40</v>
      </c>
      <c r="M8" s="6"/>
      <c r="N8" s="6" t="s">
        <v>30</v>
      </c>
      <c r="O8" s="11" t="s">
        <v>30</v>
      </c>
      <c r="P8" s="6" t="s">
        <v>32</v>
      </c>
      <c r="Q8" s="6" t="s">
        <v>32</v>
      </c>
      <c r="R8" s="12" t="s">
        <v>25</v>
      </c>
      <c r="S8" s="6" t="s">
        <v>41</v>
      </c>
      <c r="T8" s="9" t="s">
        <v>34</v>
      </c>
      <c r="U8" s="9" t="s">
        <v>25</v>
      </c>
      <c r="V8" s="6" t="s">
        <v>62</v>
      </c>
      <c r="W8" s="9">
        <v>9956</v>
      </c>
      <c r="X8" s="13" t="s">
        <v>63</v>
      </c>
    </row>
    <row r="9" spans="1:24" ht="70">
      <c r="A9" s="6" t="s">
        <v>64</v>
      </c>
      <c r="B9" s="7" t="e">
        <f ca="1">IMAGE("https://acnhcdn.com/latest/FtrIcon/UmbrellaPacodarace2.png")</f>
        <v>#NAME?</v>
      </c>
      <c r="C9" s="6" t="s">
        <v>38</v>
      </c>
      <c r="D9" s="9">
        <v>1620</v>
      </c>
      <c r="E9" s="9">
        <v>405</v>
      </c>
      <c r="F9" s="9">
        <v>3</v>
      </c>
      <c r="G9" s="6" t="s">
        <v>45</v>
      </c>
      <c r="H9" s="6" t="s">
        <v>46</v>
      </c>
      <c r="I9" s="9" t="s">
        <v>29</v>
      </c>
      <c r="J9" s="10" t="s">
        <v>30</v>
      </c>
      <c r="K9" s="10" t="s">
        <v>30</v>
      </c>
      <c r="L9" s="6" t="s">
        <v>40</v>
      </c>
      <c r="M9" s="6" t="s">
        <v>52</v>
      </c>
      <c r="N9" s="6" t="s">
        <v>30</v>
      </c>
      <c r="O9" s="11" t="s">
        <v>30</v>
      </c>
      <c r="P9" s="6" t="s">
        <v>32</v>
      </c>
      <c r="Q9" s="6" t="s">
        <v>32</v>
      </c>
      <c r="R9" s="12" t="s">
        <v>25</v>
      </c>
      <c r="S9" s="6" t="s">
        <v>41</v>
      </c>
      <c r="T9" s="9" t="s">
        <v>34</v>
      </c>
      <c r="U9" s="9" t="s">
        <v>25</v>
      </c>
      <c r="V9" s="6" t="s">
        <v>65</v>
      </c>
      <c r="W9" s="9">
        <v>12134</v>
      </c>
      <c r="X9" s="13" t="s">
        <v>66</v>
      </c>
    </row>
    <row r="10" spans="1:24" ht="30">
      <c r="A10" s="6" t="s">
        <v>67</v>
      </c>
      <c r="B10" s="7" t="e">
        <f ca="1">IMAGE("https://acnhcdn.com/latest/FtrIcon/UmbrellaStandard2.png")</f>
        <v>#NAME?</v>
      </c>
      <c r="C10" s="6" t="s">
        <v>38</v>
      </c>
      <c r="D10" s="9">
        <v>770</v>
      </c>
      <c r="E10" s="9">
        <v>192</v>
      </c>
      <c r="F10" s="9">
        <v>3</v>
      </c>
      <c r="G10" s="6" t="s">
        <v>45</v>
      </c>
      <c r="H10" s="6" t="s">
        <v>45</v>
      </c>
      <c r="I10" s="9" t="s">
        <v>29</v>
      </c>
      <c r="J10" s="10" t="s">
        <v>30</v>
      </c>
      <c r="K10" s="10" t="s">
        <v>30</v>
      </c>
      <c r="L10" s="6" t="s">
        <v>40</v>
      </c>
      <c r="M10" s="6"/>
      <c r="N10" s="6" t="s">
        <v>30</v>
      </c>
      <c r="O10" s="11" t="s">
        <v>30</v>
      </c>
      <c r="P10" s="6" t="s">
        <v>32</v>
      </c>
      <c r="Q10" s="6" t="s">
        <v>32</v>
      </c>
      <c r="R10" s="12" t="s">
        <v>25</v>
      </c>
      <c r="S10" s="6" t="s">
        <v>41</v>
      </c>
      <c r="T10" s="9" t="s">
        <v>34</v>
      </c>
      <c r="U10" s="9" t="s">
        <v>25</v>
      </c>
      <c r="V10" s="6" t="s">
        <v>68</v>
      </c>
      <c r="W10" s="9">
        <v>9959</v>
      </c>
      <c r="X10" s="13" t="s">
        <v>69</v>
      </c>
    </row>
    <row r="11" spans="1:24" ht="70">
      <c r="A11" s="6" t="s">
        <v>70</v>
      </c>
      <c r="B11" s="7" t="e">
        <f ca="1">IMAGE("https://acnhcdn.com/latest/FtrIcon/UmbrellaBroken0.png")</f>
        <v>#NAME?</v>
      </c>
      <c r="C11" s="6" t="s">
        <v>38</v>
      </c>
      <c r="D11" s="9">
        <v>1570</v>
      </c>
      <c r="E11" s="9">
        <v>392</v>
      </c>
      <c r="F11" s="9">
        <v>3</v>
      </c>
      <c r="G11" s="6" t="s">
        <v>39</v>
      </c>
      <c r="H11" s="6" t="s">
        <v>39</v>
      </c>
      <c r="I11" s="9" t="s">
        <v>29</v>
      </c>
      <c r="J11" s="10" t="s">
        <v>30</v>
      </c>
      <c r="K11" s="10" t="s">
        <v>30</v>
      </c>
      <c r="L11" s="6" t="s">
        <v>40</v>
      </c>
      <c r="M11" s="6" t="s">
        <v>52</v>
      </c>
      <c r="N11" s="6" t="s">
        <v>30</v>
      </c>
      <c r="O11" s="11" t="s">
        <v>30</v>
      </c>
      <c r="P11" s="6" t="s">
        <v>32</v>
      </c>
      <c r="Q11" s="6" t="s">
        <v>32</v>
      </c>
      <c r="R11" s="12" t="s">
        <v>25</v>
      </c>
      <c r="S11" s="6" t="s">
        <v>41</v>
      </c>
      <c r="T11" s="9" t="s">
        <v>34</v>
      </c>
      <c r="U11" s="9" t="s">
        <v>25</v>
      </c>
      <c r="V11" s="6" t="s">
        <v>71</v>
      </c>
      <c r="W11" s="9">
        <v>7182</v>
      </c>
      <c r="X11" s="13" t="s">
        <v>72</v>
      </c>
    </row>
    <row r="12" spans="1:24" ht="30">
      <c r="A12" s="6" t="s">
        <v>73</v>
      </c>
      <c r="B12" s="7" t="e">
        <f ca="1">IMAGE("https://acnhcdn.com/latest/FtrIcon/UmbrellaOutdoor0.png")</f>
        <v>#NAME?</v>
      </c>
      <c r="C12" s="6" t="s">
        <v>38</v>
      </c>
      <c r="D12" s="9">
        <v>650</v>
      </c>
      <c r="E12" s="9">
        <v>162</v>
      </c>
      <c r="F12" s="9">
        <v>3</v>
      </c>
      <c r="G12" s="6" t="s">
        <v>74</v>
      </c>
      <c r="H12" s="6" t="s">
        <v>51</v>
      </c>
      <c r="I12" s="9" t="s">
        <v>29</v>
      </c>
      <c r="J12" s="10" t="s">
        <v>30</v>
      </c>
      <c r="K12" s="10" t="s">
        <v>30</v>
      </c>
      <c r="L12" s="6" t="s">
        <v>40</v>
      </c>
      <c r="M12" s="6"/>
      <c r="N12" s="6" t="s">
        <v>30</v>
      </c>
      <c r="O12" s="11" t="s">
        <v>30</v>
      </c>
      <c r="P12" s="6" t="s">
        <v>32</v>
      </c>
      <c r="Q12" s="6" t="s">
        <v>32</v>
      </c>
      <c r="R12" s="12" t="s">
        <v>25</v>
      </c>
      <c r="S12" s="6" t="s">
        <v>41</v>
      </c>
      <c r="T12" s="9" t="s">
        <v>34</v>
      </c>
      <c r="U12" s="9" t="s">
        <v>25</v>
      </c>
      <c r="V12" s="6" t="s">
        <v>75</v>
      </c>
      <c r="W12" s="9">
        <v>6923</v>
      </c>
      <c r="X12" s="13" t="s">
        <v>76</v>
      </c>
    </row>
    <row r="13" spans="1:24" ht="30">
      <c r="A13" s="6" t="s">
        <v>77</v>
      </c>
      <c r="B13" s="7" t="e">
        <f ca="1">IMAGE("https://acnhcdn.com/latest/FtrIcon/UmbrellaGingham0.png")</f>
        <v>#NAME?</v>
      </c>
      <c r="C13" s="6" t="s">
        <v>38</v>
      </c>
      <c r="D13" s="9">
        <v>770</v>
      </c>
      <c r="E13" s="9">
        <v>192</v>
      </c>
      <c r="F13" s="9">
        <v>3</v>
      </c>
      <c r="G13" s="6" t="s">
        <v>78</v>
      </c>
      <c r="H13" s="6" t="s">
        <v>46</v>
      </c>
      <c r="I13" s="9" t="s">
        <v>29</v>
      </c>
      <c r="J13" s="10" t="s">
        <v>30</v>
      </c>
      <c r="K13" s="10" t="s">
        <v>30</v>
      </c>
      <c r="L13" s="6" t="s">
        <v>40</v>
      </c>
      <c r="M13" s="6"/>
      <c r="N13" s="6" t="s">
        <v>30</v>
      </c>
      <c r="O13" s="11" t="s">
        <v>30</v>
      </c>
      <c r="P13" s="6" t="s">
        <v>32</v>
      </c>
      <c r="Q13" s="6" t="s">
        <v>32</v>
      </c>
      <c r="R13" s="12" t="s">
        <v>25</v>
      </c>
      <c r="S13" s="6" t="s">
        <v>41</v>
      </c>
      <c r="T13" s="9" t="s">
        <v>34</v>
      </c>
      <c r="U13" s="9" t="s">
        <v>25</v>
      </c>
      <c r="V13" s="6" t="s">
        <v>79</v>
      </c>
      <c r="W13" s="9">
        <v>6926</v>
      </c>
      <c r="X13" s="13" t="s">
        <v>80</v>
      </c>
    </row>
    <row r="14" spans="1:24" ht="30">
      <c r="A14" s="6" t="s">
        <v>81</v>
      </c>
      <c r="B14" s="7" t="e">
        <f ca="1">IMAGE("https://acnhcdn.com/latest/FtrIcon/UmbrellaCherry0.png")</f>
        <v>#NAME?</v>
      </c>
      <c r="C14" s="6" t="s">
        <v>25</v>
      </c>
      <c r="D14" s="8" t="s">
        <v>26</v>
      </c>
      <c r="E14" s="9">
        <v>1400</v>
      </c>
      <c r="F14" s="9">
        <v>103</v>
      </c>
      <c r="G14" s="6" t="s">
        <v>28</v>
      </c>
      <c r="H14" s="6" t="s">
        <v>28</v>
      </c>
      <c r="I14" s="9" t="s">
        <v>29</v>
      </c>
      <c r="J14" s="10" t="s">
        <v>30</v>
      </c>
      <c r="K14" s="10" t="s">
        <v>30</v>
      </c>
      <c r="L14" s="6" t="s">
        <v>31</v>
      </c>
      <c r="M14" s="6"/>
      <c r="N14" s="6" t="s">
        <v>30</v>
      </c>
      <c r="O14" s="11" t="s">
        <v>30</v>
      </c>
      <c r="P14" s="6" t="s">
        <v>32</v>
      </c>
      <c r="Q14" s="6" t="s">
        <v>32</v>
      </c>
      <c r="R14" s="12" t="s">
        <v>25</v>
      </c>
      <c r="S14" s="6" t="s">
        <v>33</v>
      </c>
      <c r="T14" s="9" t="s">
        <v>34</v>
      </c>
      <c r="U14" s="9" t="s">
        <v>25</v>
      </c>
      <c r="V14" s="6" t="s">
        <v>82</v>
      </c>
      <c r="W14" s="9">
        <v>9949</v>
      </c>
      <c r="X14" s="13" t="s">
        <v>83</v>
      </c>
    </row>
    <row r="15" spans="1:24" ht="42">
      <c r="A15" s="6" t="s">
        <v>84</v>
      </c>
      <c r="B15" s="7" t="e">
        <f ca="1">IMAGE("https://acnhcdn.com/latest/FtrIcon/UmbrellaCherryblossom0.png")</f>
        <v>#NAME?</v>
      </c>
      <c r="C15" s="6" t="s">
        <v>25</v>
      </c>
      <c r="D15" s="8" t="s">
        <v>26</v>
      </c>
      <c r="E15" s="9">
        <v>2800</v>
      </c>
      <c r="F15" s="9">
        <v>201</v>
      </c>
      <c r="G15" s="6" t="s">
        <v>78</v>
      </c>
      <c r="H15" s="6" t="s">
        <v>74</v>
      </c>
      <c r="I15" s="9" t="s">
        <v>29</v>
      </c>
      <c r="J15" s="10" t="s">
        <v>30</v>
      </c>
      <c r="K15" s="10" t="s">
        <v>30</v>
      </c>
      <c r="L15" s="6" t="s">
        <v>31</v>
      </c>
      <c r="M15" s="6"/>
      <c r="N15" s="6" t="s">
        <v>85</v>
      </c>
      <c r="O15" s="11" t="s">
        <v>25</v>
      </c>
      <c r="P15" s="6" t="s">
        <v>32</v>
      </c>
      <c r="Q15" s="6" t="s">
        <v>32</v>
      </c>
      <c r="R15" s="12" t="s">
        <v>25</v>
      </c>
      <c r="S15" s="6" t="s">
        <v>33</v>
      </c>
      <c r="T15" s="9" t="s">
        <v>34</v>
      </c>
      <c r="U15" s="9" t="s">
        <v>25</v>
      </c>
      <c r="V15" s="6" t="s">
        <v>86</v>
      </c>
      <c r="W15" s="9">
        <v>9945</v>
      </c>
      <c r="X15" s="13" t="s">
        <v>87</v>
      </c>
    </row>
    <row r="16" spans="1:24" ht="56">
      <c r="A16" s="6" t="s">
        <v>88</v>
      </c>
      <c r="B16" s="7" t="e">
        <f ca="1">IMAGE("https://acnhcdn.com/latest/FtrIcon/UmbrellaDoc0.png")</f>
        <v>#NAME?</v>
      </c>
      <c r="C16" s="6" t="s">
        <v>38</v>
      </c>
      <c r="D16" s="8" t="s">
        <v>26</v>
      </c>
      <c r="E16" s="9">
        <v>1010</v>
      </c>
      <c r="F16" s="9">
        <v>251</v>
      </c>
      <c r="G16" s="6" t="s">
        <v>45</v>
      </c>
      <c r="H16" s="6" t="s">
        <v>45</v>
      </c>
      <c r="I16" s="9" t="s">
        <v>29</v>
      </c>
      <c r="J16" s="10" t="s">
        <v>30</v>
      </c>
      <c r="K16" s="10" t="s">
        <v>30</v>
      </c>
      <c r="L16" s="6" t="s">
        <v>89</v>
      </c>
      <c r="M16" s="14" t="s">
        <v>90</v>
      </c>
      <c r="N16" s="14" t="s">
        <v>30</v>
      </c>
      <c r="O16" s="11" t="s">
        <v>30</v>
      </c>
      <c r="P16" s="6" t="s">
        <v>32</v>
      </c>
      <c r="Q16" s="6" t="s">
        <v>32</v>
      </c>
      <c r="R16" s="12" t="s">
        <v>25</v>
      </c>
      <c r="S16" s="6" t="s">
        <v>33</v>
      </c>
      <c r="T16" s="9" t="s">
        <v>34</v>
      </c>
      <c r="U16" s="9" t="s">
        <v>25</v>
      </c>
      <c r="V16" s="6" t="s">
        <v>91</v>
      </c>
      <c r="W16" s="9">
        <v>9560</v>
      </c>
      <c r="X16" s="13" t="s">
        <v>92</v>
      </c>
    </row>
    <row r="17" spans="1:24" ht="30">
      <c r="A17" s="6" t="s">
        <v>93</v>
      </c>
      <c r="B17" s="7" t="e">
        <f ca="1">IMAGE("https://acnhcdn.com/latest/FtrIcon/UmbrellaPolkadot1.png")</f>
        <v>#NAME?</v>
      </c>
      <c r="C17" s="6" t="s">
        <v>38</v>
      </c>
      <c r="D17" s="9">
        <v>750</v>
      </c>
      <c r="E17" s="9">
        <v>187</v>
      </c>
      <c r="F17" s="9">
        <v>3</v>
      </c>
      <c r="G17" s="6" t="s">
        <v>27</v>
      </c>
      <c r="H17" s="6" t="s">
        <v>46</v>
      </c>
      <c r="I17" s="9" t="s">
        <v>29</v>
      </c>
      <c r="J17" s="10" t="s">
        <v>30</v>
      </c>
      <c r="K17" s="10" t="s">
        <v>30</v>
      </c>
      <c r="L17" s="6" t="s">
        <v>40</v>
      </c>
      <c r="M17" s="6"/>
      <c r="N17" s="6" t="s">
        <v>30</v>
      </c>
      <c r="O17" s="11" t="s">
        <v>30</v>
      </c>
      <c r="P17" s="6" t="s">
        <v>32</v>
      </c>
      <c r="Q17" s="6" t="s">
        <v>32</v>
      </c>
      <c r="R17" s="12" t="s">
        <v>25</v>
      </c>
      <c r="S17" s="6" t="s">
        <v>41</v>
      </c>
      <c r="T17" s="9" t="s">
        <v>34</v>
      </c>
      <c r="U17" s="9" t="s">
        <v>25</v>
      </c>
      <c r="V17" s="6" t="s">
        <v>94</v>
      </c>
      <c r="W17" s="9">
        <v>9955</v>
      </c>
      <c r="X17" s="13" t="s">
        <v>95</v>
      </c>
    </row>
    <row r="18" spans="1:24" ht="70">
      <c r="A18" s="6" t="s">
        <v>96</v>
      </c>
      <c r="B18" s="7" t="e">
        <f ca="1">IMAGE("https://acnhcdn.com/latest/FtrIcon/UmbrellaChina0.png")</f>
        <v>#NAME?</v>
      </c>
      <c r="C18" s="6" t="s">
        <v>38</v>
      </c>
      <c r="D18" s="9">
        <v>1670</v>
      </c>
      <c r="E18" s="9">
        <v>417</v>
      </c>
      <c r="F18" s="9">
        <v>3</v>
      </c>
      <c r="G18" s="6" t="s">
        <v>27</v>
      </c>
      <c r="H18" s="6" t="s">
        <v>78</v>
      </c>
      <c r="I18" s="9" t="s">
        <v>29</v>
      </c>
      <c r="J18" s="10" t="s">
        <v>30</v>
      </c>
      <c r="K18" s="10" t="s">
        <v>30</v>
      </c>
      <c r="L18" s="6" t="s">
        <v>40</v>
      </c>
      <c r="M18" s="6" t="s">
        <v>52</v>
      </c>
      <c r="N18" s="6" t="s">
        <v>30</v>
      </c>
      <c r="O18" s="11" t="s">
        <v>30</v>
      </c>
      <c r="P18" s="6" t="s">
        <v>32</v>
      </c>
      <c r="Q18" s="6" t="s">
        <v>32</v>
      </c>
      <c r="R18" s="12" t="s">
        <v>25</v>
      </c>
      <c r="S18" s="6" t="s">
        <v>41</v>
      </c>
      <c r="T18" s="9" t="s">
        <v>34</v>
      </c>
      <c r="U18" s="9" t="s">
        <v>25</v>
      </c>
      <c r="V18" s="6" t="s">
        <v>97</v>
      </c>
      <c r="W18" s="9">
        <v>7171</v>
      </c>
      <c r="X18" s="13" t="s">
        <v>98</v>
      </c>
    </row>
    <row r="19" spans="1:24" ht="30">
      <c r="A19" s="6" t="s">
        <v>99</v>
      </c>
      <c r="B19" s="7" t="e">
        <f ca="1">IMAGE("https://acnhcdn.com/latest/FtrIcon/UmbrellaFairytale0.png")</f>
        <v>#NAME?</v>
      </c>
      <c r="C19" s="6" t="s">
        <v>38</v>
      </c>
      <c r="D19" s="9">
        <v>820</v>
      </c>
      <c r="E19" s="9">
        <v>205</v>
      </c>
      <c r="F19" s="9">
        <v>3</v>
      </c>
      <c r="G19" s="6" t="s">
        <v>74</v>
      </c>
      <c r="H19" s="6" t="s">
        <v>27</v>
      </c>
      <c r="I19" s="9" t="s">
        <v>29</v>
      </c>
      <c r="J19" s="10" t="s">
        <v>30</v>
      </c>
      <c r="K19" s="10" t="s">
        <v>30</v>
      </c>
      <c r="L19" s="6" t="s">
        <v>40</v>
      </c>
      <c r="M19" s="6"/>
      <c r="N19" s="6" t="s">
        <v>30</v>
      </c>
      <c r="O19" s="11" t="s">
        <v>30</v>
      </c>
      <c r="P19" s="6" t="s">
        <v>32</v>
      </c>
      <c r="Q19" s="6" t="s">
        <v>32</v>
      </c>
      <c r="R19" s="12" t="s">
        <v>25</v>
      </c>
      <c r="S19" s="6" t="s">
        <v>41</v>
      </c>
      <c r="T19" s="9" t="s">
        <v>34</v>
      </c>
      <c r="U19" s="9" t="s">
        <v>25</v>
      </c>
      <c r="V19" s="6" t="s">
        <v>100</v>
      </c>
      <c r="W19" s="9">
        <v>7175</v>
      </c>
      <c r="X19" s="13" t="s">
        <v>101</v>
      </c>
    </row>
    <row r="20" spans="1:24" ht="165">
      <c r="A20" s="6" t="s">
        <v>102</v>
      </c>
      <c r="B20" s="7" t="e">
        <f ca="1">IMAGE("https://acnhcdn.com/latest/FtrIcon/UmbrellaFish0.png")</f>
        <v>#NAME?</v>
      </c>
      <c r="C20" s="6" t="s">
        <v>38</v>
      </c>
      <c r="D20" s="8" t="s">
        <v>26</v>
      </c>
      <c r="E20" s="9">
        <v>80</v>
      </c>
      <c r="F20" s="9">
        <v>501</v>
      </c>
      <c r="G20" s="6" t="s">
        <v>45</v>
      </c>
      <c r="H20" s="6" t="s">
        <v>103</v>
      </c>
      <c r="I20" s="9" t="s">
        <v>29</v>
      </c>
      <c r="J20" s="10" t="s">
        <v>30</v>
      </c>
      <c r="K20" s="10" t="s">
        <v>30</v>
      </c>
      <c r="L20" s="6" t="s">
        <v>104</v>
      </c>
      <c r="M20" s="6"/>
      <c r="N20" s="15" t="s">
        <v>105</v>
      </c>
      <c r="O20" s="11" t="s">
        <v>25</v>
      </c>
      <c r="P20" s="6" t="s">
        <v>32</v>
      </c>
      <c r="Q20" s="6" t="s">
        <v>32</v>
      </c>
      <c r="R20" s="12" t="s">
        <v>25</v>
      </c>
      <c r="S20" s="6" t="s">
        <v>33</v>
      </c>
      <c r="T20" s="9" t="s">
        <v>34</v>
      </c>
      <c r="U20" s="9" t="s">
        <v>25</v>
      </c>
      <c r="V20" s="6" t="s">
        <v>106</v>
      </c>
      <c r="W20" s="9">
        <v>8768</v>
      </c>
      <c r="X20" s="13" t="s">
        <v>107</v>
      </c>
    </row>
    <row r="21" spans="1:24" ht="70">
      <c r="A21" s="6" t="s">
        <v>108</v>
      </c>
      <c r="B21" s="7" t="e">
        <f ca="1">IMAGE("https://acnhcdn.com/latest/FtrIcon/UmbrellaFrog0.png")</f>
        <v>#NAME?</v>
      </c>
      <c r="C21" s="6" t="s">
        <v>38</v>
      </c>
      <c r="D21" s="9">
        <v>1570</v>
      </c>
      <c r="E21" s="9">
        <v>392</v>
      </c>
      <c r="F21" s="9">
        <v>3</v>
      </c>
      <c r="G21" s="6" t="s">
        <v>74</v>
      </c>
      <c r="H21" s="6" t="s">
        <v>74</v>
      </c>
      <c r="I21" s="9" t="s">
        <v>29</v>
      </c>
      <c r="J21" s="10" t="s">
        <v>30</v>
      </c>
      <c r="K21" s="10" t="s">
        <v>30</v>
      </c>
      <c r="L21" s="6" t="s">
        <v>40</v>
      </c>
      <c r="M21" s="6" t="s">
        <v>52</v>
      </c>
      <c r="N21" s="6" t="s">
        <v>30</v>
      </c>
      <c r="O21" s="11" t="s">
        <v>30</v>
      </c>
      <c r="P21" s="6" t="s">
        <v>32</v>
      </c>
      <c r="Q21" s="6" t="s">
        <v>32</v>
      </c>
      <c r="R21" s="12" t="s">
        <v>25</v>
      </c>
      <c r="S21" s="6" t="s">
        <v>41</v>
      </c>
      <c r="T21" s="9" t="s">
        <v>34</v>
      </c>
      <c r="U21" s="9" t="s">
        <v>25</v>
      </c>
      <c r="V21" s="6" t="s">
        <v>109</v>
      </c>
      <c r="W21" s="9">
        <v>6925</v>
      </c>
      <c r="X21" s="13" t="s">
        <v>110</v>
      </c>
    </row>
    <row r="22" spans="1:24" ht="30">
      <c r="A22" s="6" t="s">
        <v>111</v>
      </c>
      <c r="B22" s="7" t="e">
        <f ca="1">IMAGE("https://acnhcdn.com/latest/FtrIcon/UmbrellaTricolor0.png")</f>
        <v>#NAME?</v>
      </c>
      <c r="C22" s="6" t="s">
        <v>38</v>
      </c>
      <c r="D22" s="9">
        <v>750</v>
      </c>
      <c r="E22" s="9">
        <v>187</v>
      </c>
      <c r="F22" s="9">
        <v>3</v>
      </c>
      <c r="G22" s="6" t="s">
        <v>112</v>
      </c>
      <c r="H22" s="6" t="s">
        <v>112</v>
      </c>
      <c r="I22" s="9" t="s">
        <v>29</v>
      </c>
      <c r="J22" s="10" t="s">
        <v>30</v>
      </c>
      <c r="K22" s="10" t="s">
        <v>30</v>
      </c>
      <c r="L22" s="6" t="s">
        <v>40</v>
      </c>
      <c r="M22" s="6"/>
      <c r="N22" s="6" t="s">
        <v>30</v>
      </c>
      <c r="O22" s="11" t="s">
        <v>30</v>
      </c>
      <c r="P22" s="6" t="s">
        <v>32</v>
      </c>
      <c r="Q22" s="6" t="s">
        <v>32</v>
      </c>
      <c r="R22" s="12" t="s">
        <v>25</v>
      </c>
      <c r="S22" s="6" t="s">
        <v>41</v>
      </c>
      <c r="T22" s="9" t="s">
        <v>34</v>
      </c>
      <c r="U22" s="9" t="s">
        <v>25</v>
      </c>
      <c r="V22" s="6" t="s">
        <v>113</v>
      </c>
      <c r="W22" s="9">
        <v>7180</v>
      </c>
      <c r="X22" s="13" t="s">
        <v>114</v>
      </c>
    </row>
    <row r="23" spans="1:24" ht="70">
      <c r="A23" s="6" t="s">
        <v>115</v>
      </c>
      <c r="B23" s="7" t="e">
        <f ca="1">IMAGE("https://acnhcdn.com/latest/FtrIcon/UmbrellaTeruteru0.png")</f>
        <v>#NAME?</v>
      </c>
      <c r="C23" s="6" t="s">
        <v>38</v>
      </c>
      <c r="D23" s="9">
        <v>1670</v>
      </c>
      <c r="E23" s="9">
        <v>417</v>
      </c>
      <c r="F23" s="9">
        <v>3</v>
      </c>
      <c r="G23" s="6" t="s">
        <v>46</v>
      </c>
      <c r="H23" s="6" t="s">
        <v>46</v>
      </c>
      <c r="I23" s="9" t="s">
        <v>29</v>
      </c>
      <c r="J23" s="10" t="s">
        <v>30</v>
      </c>
      <c r="K23" s="10" t="s">
        <v>30</v>
      </c>
      <c r="L23" s="6" t="s">
        <v>40</v>
      </c>
      <c r="M23" s="6" t="s">
        <v>52</v>
      </c>
      <c r="N23" s="6" t="s">
        <v>30</v>
      </c>
      <c r="O23" s="11" t="s">
        <v>30</v>
      </c>
      <c r="P23" s="6" t="s">
        <v>32</v>
      </c>
      <c r="Q23" s="6" t="s">
        <v>32</v>
      </c>
      <c r="R23" s="12" t="s">
        <v>25</v>
      </c>
      <c r="S23" s="6" t="s">
        <v>41</v>
      </c>
      <c r="T23" s="9" t="s">
        <v>34</v>
      </c>
      <c r="U23" s="9" t="s">
        <v>25</v>
      </c>
      <c r="V23" s="6" t="s">
        <v>116</v>
      </c>
      <c r="W23" s="9">
        <v>6924</v>
      </c>
      <c r="X23" s="13" t="s">
        <v>117</v>
      </c>
    </row>
    <row r="24" spans="1:24" ht="70">
      <c r="A24" s="6" t="s">
        <v>118</v>
      </c>
      <c r="B24" s="7" t="e">
        <f ca="1">IMAGE("https://acnhcdn.com/latest/FtrIcon/UmbrellaGrape0.png")</f>
        <v>#NAME?</v>
      </c>
      <c r="C24" s="6" t="s">
        <v>38</v>
      </c>
      <c r="D24" s="9">
        <v>1550</v>
      </c>
      <c r="E24" s="9">
        <v>387</v>
      </c>
      <c r="F24" s="9">
        <v>3</v>
      </c>
      <c r="G24" s="6" t="s">
        <v>119</v>
      </c>
      <c r="H24" s="6" t="s">
        <v>74</v>
      </c>
      <c r="I24" s="9" t="s">
        <v>29</v>
      </c>
      <c r="J24" s="10" t="s">
        <v>30</v>
      </c>
      <c r="K24" s="10" t="s">
        <v>30</v>
      </c>
      <c r="L24" s="6" t="s">
        <v>40</v>
      </c>
      <c r="M24" s="6" t="s">
        <v>52</v>
      </c>
      <c r="N24" s="6" t="s">
        <v>30</v>
      </c>
      <c r="O24" s="11" t="s">
        <v>30</v>
      </c>
      <c r="P24" s="6" t="s">
        <v>32</v>
      </c>
      <c r="Q24" s="6" t="s">
        <v>32</v>
      </c>
      <c r="R24" s="12" t="s">
        <v>25</v>
      </c>
      <c r="S24" s="6" t="s">
        <v>41</v>
      </c>
      <c r="T24" s="9" t="s">
        <v>34</v>
      </c>
      <c r="U24" s="9" t="s">
        <v>25</v>
      </c>
      <c r="V24" s="6" t="s">
        <v>120</v>
      </c>
      <c r="W24" s="9">
        <v>6911</v>
      </c>
      <c r="X24" s="13" t="s">
        <v>121</v>
      </c>
    </row>
    <row r="25" spans="1:24" ht="70">
      <c r="A25" s="6" t="s">
        <v>122</v>
      </c>
      <c r="B25" s="7" t="e">
        <f ca="1">IMAGE("https://acnhcdn.com/latest/FtrIcon/UmbrellaPacodarace4.png")</f>
        <v>#NAME?</v>
      </c>
      <c r="C25" s="6" t="s">
        <v>38</v>
      </c>
      <c r="D25" s="9">
        <v>1620</v>
      </c>
      <c r="E25" s="9">
        <v>405</v>
      </c>
      <c r="F25" s="9">
        <v>3</v>
      </c>
      <c r="G25" s="6" t="s">
        <v>74</v>
      </c>
      <c r="H25" s="6" t="s">
        <v>39</v>
      </c>
      <c r="I25" s="9" t="s">
        <v>29</v>
      </c>
      <c r="J25" s="10" t="s">
        <v>30</v>
      </c>
      <c r="K25" s="10" t="s">
        <v>30</v>
      </c>
      <c r="L25" s="6" t="s">
        <v>40</v>
      </c>
      <c r="M25" s="6" t="s">
        <v>52</v>
      </c>
      <c r="N25" s="6" t="s">
        <v>30</v>
      </c>
      <c r="O25" s="11" t="s">
        <v>30</v>
      </c>
      <c r="P25" s="6" t="s">
        <v>32</v>
      </c>
      <c r="Q25" s="6" t="s">
        <v>32</v>
      </c>
      <c r="R25" s="12" t="s">
        <v>25</v>
      </c>
      <c r="S25" s="6" t="s">
        <v>41</v>
      </c>
      <c r="T25" s="9" t="s">
        <v>34</v>
      </c>
      <c r="U25" s="9" t="s">
        <v>25</v>
      </c>
      <c r="V25" s="6" t="s">
        <v>123</v>
      </c>
      <c r="W25" s="9">
        <v>12136</v>
      </c>
      <c r="X25" s="13" t="s">
        <v>124</v>
      </c>
    </row>
    <row r="26" spans="1:24" ht="30">
      <c r="A26" s="6" t="s">
        <v>125</v>
      </c>
      <c r="B26" s="7" t="e">
        <f ca="1">IMAGE("https://acnhcdn.com/latest/FtrIcon/UmbrellaStandard3.png")</f>
        <v>#NAME?</v>
      </c>
      <c r="C26" s="6" t="s">
        <v>38</v>
      </c>
      <c r="D26" s="9">
        <v>770</v>
      </c>
      <c r="E26" s="9">
        <v>192</v>
      </c>
      <c r="F26" s="9">
        <v>3</v>
      </c>
      <c r="G26" s="6" t="s">
        <v>74</v>
      </c>
      <c r="H26" s="6" t="s">
        <v>74</v>
      </c>
      <c r="I26" s="9" t="s">
        <v>29</v>
      </c>
      <c r="J26" s="10" t="s">
        <v>30</v>
      </c>
      <c r="K26" s="10" t="s">
        <v>30</v>
      </c>
      <c r="L26" s="6" t="s">
        <v>40</v>
      </c>
      <c r="M26" s="6"/>
      <c r="N26" s="6" t="s">
        <v>30</v>
      </c>
      <c r="O26" s="11" t="s">
        <v>30</v>
      </c>
      <c r="P26" s="6" t="s">
        <v>32</v>
      </c>
      <c r="Q26" s="6" t="s">
        <v>32</v>
      </c>
      <c r="R26" s="12" t="s">
        <v>25</v>
      </c>
      <c r="S26" s="6" t="s">
        <v>41</v>
      </c>
      <c r="T26" s="9" t="s">
        <v>34</v>
      </c>
      <c r="U26" s="9" t="s">
        <v>25</v>
      </c>
      <c r="V26" s="6" t="s">
        <v>126</v>
      </c>
      <c r="W26" s="9">
        <v>9960</v>
      </c>
      <c r="X26" s="13" t="s">
        <v>127</v>
      </c>
    </row>
    <row r="27" spans="1:24" ht="30">
      <c r="A27" s="6" t="s">
        <v>128</v>
      </c>
      <c r="B27" s="7" t="e">
        <f ca="1">IMAGE("https://acnhcdn.com/latest/FtrIcon/UmbrellaHydrangea0.png")</f>
        <v>#NAME?</v>
      </c>
      <c r="C27" s="6" t="s">
        <v>38</v>
      </c>
      <c r="D27" s="9">
        <v>750</v>
      </c>
      <c r="E27" s="9">
        <v>187</v>
      </c>
      <c r="F27" s="9">
        <v>3</v>
      </c>
      <c r="G27" s="6" t="s">
        <v>103</v>
      </c>
      <c r="H27" s="6" t="s">
        <v>46</v>
      </c>
      <c r="I27" s="9" t="s">
        <v>29</v>
      </c>
      <c r="J27" s="10" t="s">
        <v>30</v>
      </c>
      <c r="K27" s="10" t="s">
        <v>30</v>
      </c>
      <c r="L27" s="6" t="s">
        <v>40</v>
      </c>
      <c r="M27" s="6"/>
      <c r="N27" s="6" t="s">
        <v>30</v>
      </c>
      <c r="O27" s="11" t="s">
        <v>30</v>
      </c>
      <c r="P27" s="6" t="s">
        <v>32</v>
      </c>
      <c r="Q27" s="6" t="s">
        <v>32</v>
      </c>
      <c r="R27" s="12" t="s">
        <v>25</v>
      </c>
      <c r="S27" s="6" t="s">
        <v>41</v>
      </c>
      <c r="T27" s="9" t="s">
        <v>34</v>
      </c>
      <c r="U27" s="9" t="s">
        <v>25</v>
      </c>
      <c r="V27" s="6" t="s">
        <v>129</v>
      </c>
      <c r="W27" s="9">
        <v>6906</v>
      </c>
      <c r="X27" s="13" t="s">
        <v>130</v>
      </c>
    </row>
    <row r="28" spans="1:24" ht="70">
      <c r="A28" s="6" t="s">
        <v>131</v>
      </c>
      <c r="B28" s="7" t="e">
        <f ca="1">IMAGE("https://acnhcdn.com/latest/FtrIcon/UmbrellaKabuki0.png")</f>
        <v>#NAME?</v>
      </c>
      <c r="C28" s="6" t="s">
        <v>38</v>
      </c>
      <c r="D28" s="9">
        <v>1670</v>
      </c>
      <c r="E28" s="9">
        <v>417</v>
      </c>
      <c r="F28" s="9">
        <v>3</v>
      </c>
      <c r="G28" s="6" t="s">
        <v>119</v>
      </c>
      <c r="H28" s="6" t="s">
        <v>46</v>
      </c>
      <c r="I28" s="9" t="s">
        <v>29</v>
      </c>
      <c r="J28" s="10" t="s">
        <v>30</v>
      </c>
      <c r="K28" s="10" t="s">
        <v>30</v>
      </c>
      <c r="L28" s="6" t="s">
        <v>40</v>
      </c>
      <c r="M28" s="6" t="s">
        <v>52</v>
      </c>
      <c r="N28" s="6" t="s">
        <v>30</v>
      </c>
      <c r="O28" s="11" t="s">
        <v>30</v>
      </c>
      <c r="P28" s="6" t="s">
        <v>32</v>
      </c>
      <c r="Q28" s="6" t="s">
        <v>32</v>
      </c>
      <c r="R28" s="12" t="s">
        <v>25</v>
      </c>
      <c r="S28" s="6" t="s">
        <v>41</v>
      </c>
      <c r="T28" s="9" t="s">
        <v>34</v>
      </c>
      <c r="U28" s="9" t="s">
        <v>25</v>
      </c>
      <c r="V28" s="6" t="s">
        <v>132</v>
      </c>
      <c r="W28" s="9">
        <v>7177</v>
      </c>
      <c r="X28" s="13" t="s">
        <v>133</v>
      </c>
    </row>
    <row r="29" spans="1:24" ht="70">
      <c r="A29" s="6" t="s">
        <v>134</v>
      </c>
      <c r="B29" s="7" t="e">
        <f ca="1">IMAGE("https://acnhcdn.com/latest/FtrIcon/UmbrellaKiwi0.png")</f>
        <v>#NAME?</v>
      </c>
      <c r="C29" s="6" t="s">
        <v>38</v>
      </c>
      <c r="D29" s="9">
        <v>1550</v>
      </c>
      <c r="E29" s="9">
        <v>387</v>
      </c>
      <c r="F29" s="9">
        <v>3</v>
      </c>
      <c r="G29" s="6" t="s">
        <v>74</v>
      </c>
      <c r="H29" s="6" t="s">
        <v>50</v>
      </c>
      <c r="I29" s="9" t="s">
        <v>29</v>
      </c>
      <c r="J29" s="10" t="s">
        <v>30</v>
      </c>
      <c r="K29" s="10" t="s">
        <v>30</v>
      </c>
      <c r="L29" s="6" t="s">
        <v>40</v>
      </c>
      <c r="M29" s="6" t="s">
        <v>52</v>
      </c>
      <c r="N29" s="6" t="s">
        <v>30</v>
      </c>
      <c r="O29" s="11" t="s">
        <v>30</v>
      </c>
      <c r="P29" s="6" t="s">
        <v>32</v>
      </c>
      <c r="Q29" s="6" t="s">
        <v>32</v>
      </c>
      <c r="R29" s="12" t="s">
        <v>25</v>
      </c>
      <c r="S29" s="6" t="s">
        <v>41</v>
      </c>
      <c r="T29" s="9" t="s">
        <v>34</v>
      </c>
      <c r="U29" s="9" t="s">
        <v>25</v>
      </c>
      <c r="V29" s="6" t="s">
        <v>135</v>
      </c>
      <c r="W29" s="9">
        <v>6908</v>
      </c>
      <c r="X29" s="13" t="s">
        <v>136</v>
      </c>
    </row>
    <row r="30" spans="1:24" ht="70">
      <c r="A30" s="6" t="s">
        <v>137</v>
      </c>
      <c r="B30" s="7" t="e">
        <f ca="1">IMAGE("https://acnhcdn.com/latest/FtrIcon/UmbrellaLace0.png")</f>
        <v>#NAME?</v>
      </c>
      <c r="C30" s="6" t="s">
        <v>38</v>
      </c>
      <c r="D30" s="9">
        <v>1550</v>
      </c>
      <c r="E30" s="9">
        <v>387</v>
      </c>
      <c r="F30" s="9">
        <v>3</v>
      </c>
      <c r="G30" s="6" t="s">
        <v>46</v>
      </c>
      <c r="H30" s="6" t="s">
        <v>46</v>
      </c>
      <c r="I30" s="9" t="s">
        <v>29</v>
      </c>
      <c r="J30" s="10" t="s">
        <v>30</v>
      </c>
      <c r="K30" s="10" t="s">
        <v>30</v>
      </c>
      <c r="L30" s="6" t="s">
        <v>40</v>
      </c>
      <c r="M30" s="6" t="s">
        <v>52</v>
      </c>
      <c r="N30" s="6" t="s">
        <v>30</v>
      </c>
      <c r="O30" s="11" t="s">
        <v>30</v>
      </c>
      <c r="P30" s="6" t="s">
        <v>32</v>
      </c>
      <c r="Q30" s="6" t="s">
        <v>32</v>
      </c>
      <c r="R30" s="12" t="s">
        <v>25</v>
      </c>
      <c r="S30" s="6" t="s">
        <v>41</v>
      </c>
      <c r="T30" s="9" t="s">
        <v>34</v>
      </c>
      <c r="U30" s="9" t="s">
        <v>25</v>
      </c>
      <c r="V30" s="6" t="s">
        <v>138</v>
      </c>
      <c r="W30" s="9">
        <v>9946</v>
      </c>
      <c r="X30" s="13" t="s">
        <v>139</v>
      </c>
    </row>
    <row r="31" spans="1:24" ht="56">
      <c r="A31" s="6" t="s">
        <v>140</v>
      </c>
      <c r="B31" s="7" t="e">
        <f ca="1">IMAGE("https://acnhcdn.com/latest/FtrIcon/UmbrellaLadybug0.png")</f>
        <v>#NAME?</v>
      </c>
      <c r="C31" s="6" t="s">
        <v>38</v>
      </c>
      <c r="D31" s="8" t="s">
        <v>26</v>
      </c>
      <c r="E31" s="9">
        <v>80</v>
      </c>
      <c r="F31" s="9">
        <v>501</v>
      </c>
      <c r="G31" s="6" t="s">
        <v>28</v>
      </c>
      <c r="H31" s="6" t="s">
        <v>39</v>
      </c>
      <c r="I31" s="9" t="s">
        <v>29</v>
      </c>
      <c r="J31" s="10" t="s">
        <v>30</v>
      </c>
      <c r="K31" s="10" t="s">
        <v>30</v>
      </c>
      <c r="L31" s="6" t="s">
        <v>141</v>
      </c>
      <c r="M31" s="6"/>
      <c r="N31" s="6" t="s">
        <v>142</v>
      </c>
      <c r="O31" s="11" t="s">
        <v>25</v>
      </c>
      <c r="P31" s="6" t="s">
        <v>32</v>
      </c>
      <c r="Q31" s="6" t="s">
        <v>32</v>
      </c>
      <c r="R31" s="12" t="s">
        <v>25</v>
      </c>
      <c r="S31" s="6" t="s">
        <v>33</v>
      </c>
      <c r="T31" s="9" t="s">
        <v>34</v>
      </c>
      <c r="U31" s="9" t="s">
        <v>25</v>
      </c>
      <c r="V31" s="6" t="s">
        <v>143</v>
      </c>
      <c r="W31" s="9">
        <v>8767</v>
      </c>
      <c r="X31" s="13" t="s">
        <v>144</v>
      </c>
    </row>
    <row r="32" spans="1:24" ht="30">
      <c r="A32" s="6" t="s">
        <v>145</v>
      </c>
      <c r="B32" s="7" t="e">
        <f ca="1">IMAGE("https://acnhcdn.com/latest/FtrIcon/UmbrellaLeaf0.png")</f>
        <v>#NAME?</v>
      </c>
      <c r="C32" s="6" t="s">
        <v>25</v>
      </c>
      <c r="D32" s="8" t="s">
        <v>26</v>
      </c>
      <c r="E32" s="9">
        <v>300</v>
      </c>
      <c r="F32" s="9">
        <v>103</v>
      </c>
      <c r="G32" s="6" t="s">
        <v>74</v>
      </c>
      <c r="H32" s="6" t="s">
        <v>74</v>
      </c>
      <c r="I32" s="9" t="s">
        <v>29</v>
      </c>
      <c r="J32" s="10" t="s">
        <v>30</v>
      </c>
      <c r="K32" s="10" t="s">
        <v>30</v>
      </c>
      <c r="L32" s="6" t="s">
        <v>31</v>
      </c>
      <c r="M32" s="6"/>
      <c r="N32" s="6" t="s">
        <v>30</v>
      </c>
      <c r="O32" s="11" t="s">
        <v>30</v>
      </c>
      <c r="P32" s="6" t="s">
        <v>32</v>
      </c>
      <c r="Q32" s="6" t="s">
        <v>32</v>
      </c>
      <c r="R32" s="12" t="s">
        <v>25</v>
      </c>
      <c r="S32" s="6" t="s">
        <v>33</v>
      </c>
      <c r="T32" s="9" t="s">
        <v>34</v>
      </c>
      <c r="U32" s="9" t="s">
        <v>25</v>
      </c>
      <c r="V32" s="6" t="s">
        <v>146</v>
      </c>
      <c r="W32" s="9">
        <v>6840</v>
      </c>
      <c r="X32" s="13" t="s">
        <v>147</v>
      </c>
    </row>
    <row r="33" spans="1:24" ht="30">
      <c r="A33" s="6" t="s">
        <v>148</v>
      </c>
      <c r="B33" s="7" t="e">
        <f ca="1">IMAGE("https://acnhcdn.com/latest/FtrIcon/UmbrellaGingham4.png")</f>
        <v>#NAME?</v>
      </c>
      <c r="C33" s="6" t="s">
        <v>38</v>
      </c>
      <c r="D33" s="9">
        <v>770</v>
      </c>
      <c r="E33" s="9">
        <v>192</v>
      </c>
      <c r="F33" s="9">
        <v>3</v>
      </c>
      <c r="G33" s="6" t="s">
        <v>27</v>
      </c>
      <c r="H33" s="6" t="s">
        <v>46</v>
      </c>
      <c r="I33" s="9" t="s">
        <v>29</v>
      </c>
      <c r="J33" s="10" t="s">
        <v>30</v>
      </c>
      <c r="K33" s="10" t="s">
        <v>30</v>
      </c>
      <c r="L33" s="6" t="s">
        <v>40</v>
      </c>
      <c r="M33" s="6"/>
      <c r="N33" s="6" t="s">
        <v>30</v>
      </c>
      <c r="O33" s="11" t="s">
        <v>30</v>
      </c>
      <c r="P33" s="6" t="s">
        <v>32</v>
      </c>
      <c r="Q33" s="6" t="s">
        <v>32</v>
      </c>
      <c r="R33" s="12" t="s">
        <v>25</v>
      </c>
      <c r="S33" s="6" t="s">
        <v>41</v>
      </c>
      <c r="T33" s="9" t="s">
        <v>34</v>
      </c>
      <c r="U33" s="9" t="s">
        <v>25</v>
      </c>
      <c r="V33" s="6" t="s">
        <v>149</v>
      </c>
      <c r="W33" s="9">
        <v>9954</v>
      </c>
      <c r="X33" s="13" t="s">
        <v>150</v>
      </c>
    </row>
    <row r="34" spans="1:24" ht="30">
      <c r="A34" s="6" t="s">
        <v>151</v>
      </c>
      <c r="B34" s="7" t="e">
        <f ca="1">IMAGE("https://acnhcdn.com/latest/FtrIcon/UmbrellaLogo0.png")</f>
        <v>#NAME?</v>
      </c>
      <c r="C34" s="6" t="s">
        <v>38</v>
      </c>
      <c r="D34" s="9">
        <v>650</v>
      </c>
      <c r="E34" s="9">
        <v>162</v>
      </c>
      <c r="F34" s="9">
        <v>3</v>
      </c>
      <c r="G34" s="6" t="s">
        <v>45</v>
      </c>
      <c r="H34" s="6" t="s">
        <v>46</v>
      </c>
      <c r="I34" s="9" t="s">
        <v>29</v>
      </c>
      <c r="J34" s="10" t="s">
        <v>30</v>
      </c>
      <c r="K34" s="10" t="s">
        <v>30</v>
      </c>
      <c r="L34" s="6" t="s">
        <v>40</v>
      </c>
      <c r="M34" s="6"/>
      <c r="N34" s="6" t="s">
        <v>30</v>
      </c>
      <c r="O34" s="11" t="s">
        <v>30</v>
      </c>
      <c r="P34" s="6" t="s">
        <v>32</v>
      </c>
      <c r="Q34" s="6" t="s">
        <v>32</v>
      </c>
      <c r="R34" s="12" t="s">
        <v>25</v>
      </c>
      <c r="S34" s="6" t="s">
        <v>41</v>
      </c>
      <c r="T34" s="9" t="s">
        <v>34</v>
      </c>
      <c r="U34" s="9" t="s">
        <v>25</v>
      </c>
      <c r="V34" s="6" t="s">
        <v>152</v>
      </c>
      <c r="W34" s="9">
        <v>7172</v>
      </c>
      <c r="X34" s="13" t="s">
        <v>153</v>
      </c>
    </row>
    <row r="35" spans="1:24" ht="30">
      <c r="A35" s="6" t="s">
        <v>154</v>
      </c>
      <c r="B35" s="7" t="e">
        <f ca="1">IMAGE("https://acnhcdn.com/latest/FtrIcon/UmbrellaAutumn0.png")</f>
        <v>#NAME?</v>
      </c>
      <c r="C35" s="6" t="s">
        <v>25</v>
      </c>
      <c r="D35" s="8" t="s">
        <v>26</v>
      </c>
      <c r="E35" s="9">
        <v>2800</v>
      </c>
      <c r="F35" s="9">
        <v>201</v>
      </c>
      <c r="G35" s="6" t="s">
        <v>155</v>
      </c>
      <c r="H35" s="6" t="s">
        <v>155</v>
      </c>
      <c r="I35" s="9" t="s">
        <v>29</v>
      </c>
      <c r="J35" s="10" t="s">
        <v>30</v>
      </c>
      <c r="K35" s="10" t="s">
        <v>30</v>
      </c>
      <c r="L35" s="6" t="s">
        <v>31</v>
      </c>
      <c r="M35" s="6"/>
      <c r="N35" s="6" t="s">
        <v>156</v>
      </c>
      <c r="O35" s="11" t="s">
        <v>25</v>
      </c>
      <c r="P35" s="6" t="s">
        <v>32</v>
      </c>
      <c r="Q35" s="6" t="s">
        <v>32</v>
      </c>
      <c r="R35" s="12" t="s">
        <v>25</v>
      </c>
      <c r="S35" s="6" t="s">
        <v>33</v>
      </c>
      <c r="T35" s="9" t="s">
        <v>34</v>
      </c>
      <c r="U35" s="9" t="s">
        <v>25</v>
      </c>
      <c r="V35" s="6" t="s">
        <v>157</v>
      </c>
      <c r="W35" s="9">
        <v>7169</v>
      </c>
      <c r="X35" s="13" t="s">
        <v>158</v>
      </c>
    </row>
    <row r="36" spans="1:24" ht="30">
      <c r="A36" s="6" t="s">
        <v>159</v>
      </c>
      <c r="B36" s="7" t="e">
        <f ca="1">IMAGE("https://acnhcdn.com/latest/FtrIcon/UmbrellaGingham1.png")</f>
        <v>#NAME?</v>
      </c>
      <c r="C36" s="6" t="s">
        <v>38</v>
      </c>
      <c r="D36" s="9">
        <v>770</v>
      </c>
      <c r="E36" s="9">
        <v>192</v>
      </c>
      <c r="F36" s="9">
        <v>3</v>
      </c>
      <c r="G36" s="6" t="s">
        <v>74</v>
      </c>
      <c r="H36" s="6" t="s">
        <v>46</v>
      </c>
      <c r="I36" s="9" t="s">
        <v>29</v>
      </c>
      <c r="J36" s="10" t="s">
        <v>30</v>
      </c>
      <c r="K36" s="10" t="s">
        <v>30</v>
      </c>
      <c r="L36" s="6" t="s">
        <v>40</v>
      </c>
      <c r="M36" s="6"/>
      <c r="N36" s="6" t="s">
        <v>30</v>
      </c>
      <c r="O36" s="11" t="s">
        <v>30</v>
      </c>
      <c r="P36" s="6" t="s">
        <v>32</v>
      </c>
      <c r="Q36" s="6" t="s">
        <v>32</v>
      </c>
      <c r="R36" s="12" t="s">
        <v>25</v>
      </c>
      <c r="S36" s="6" t="s">
        <v>41</v>
      </c>
      <c r="T36" s="9" t="s">
        <v>34</v>
      </c>
      <c r="U36" s="9" t="s">
        <v>25</v>
      </c>
      <c r="V36" s="6" t="s">
        <v>160</v>
      </c>
      <c r="W36" s="9">
        <v>9951</v>
      </c>
      <c r="X36" s="13" t="s">
        <v>161</v>
      </c>
    </row>
    <row r="37" spans="1:24" ht="42">
      <c r="A37" s="6" t="s">
        <v>162</v>
      </c>
      <c r="B37" s="7" t="e">
        <f ca="1">IMAGE("https://acnhcdn.com/latest/FtrIcon/UmbrellaFlorets0.png")</f>
        <v>#NAME?</v>
      </c>
      <c r="C37" s="6" t="s">
        <v>38</v>
      </c>
      <c r="D37" s="9">
        <v>750</v>
      </c>
      <c r="E37" s="9">
        <v>187</v>
      </c>
      <c r="F37" s="9">
        <v>3</v>
      </c>
      <c r="G37" s="6" t="s">
        <v>78</v>
      </c>
      <c r="H37" s="6" t="s">
        <v>46</v>
      </c>
      <c r="I37" s="9" t="s">
        <v>29</v>
      </c>
      <c r="J37" s="10" t="s">
        <v>30</v>
      </c>
      <c r="K37" s="10" t="s">
        <v>30</v>
      </c>
      <c r="L37" s="6" t="s">
        <v>40</v>
      </c>
      <c r="M37" s="6"/>
      <c r="N37" s="6" t="s">
        <v>30</v>
      </c>
      <c r="O37" s="11" t="s">
        <v>30</v>
      </c>
      <c r="P37" s="6" t="s">
        <v>32</v>
      </c>
      <c r="Q37" s="6" t="s">
        <v>32</v>
      </c>
      <c r="R37" s="12" t="s">
        <v>25</v>
      </c>
      <c r="S37" s="6" t="s">
        <v>41</v>
      </c>
      <c r="T37" s="9" t="s">
        <v>34</v>
      </c>
      <c r="U37" s="9" t="s">
        <v>25</v>
      </c>
      <c r="V37" s="6" t="s">
        <v>163</v>
      </c>
      <c r="W37" s="9">
        <v>6914</v>
      </c>
      <c r="X37" s="13" t="s">
        <v>164</v>
      </c>
    </row>
    <row r="38" spans="1:24" ht="30">
      <c r="A38" s="6" t="s">
        <v>165</v>
      </c>
      <c r="B38" s="7" t="e">
        <f ca="1">IMAGE("https://acnhcdn.com/latest/FtrIcon/UmbrellaGingham2.png")</f>
        <v>#NAME?</v>
      </c>
      <c r="C38" s="6" t="s">
        <v>38</v>
      </c>
      <c r="D38" s="9">
        <v>770</v>
      </c>
      <c r="E38" s="9">
        <v>192</v>
      </c>
      <c r="F38" s="9">
        <v>3</v>
      </c>
      <c r="G38" s="6" t="s">
        <v>50</v>
      </c>
      <c r="H38" s="6" t="s">
        <v>74</v>
      </c>
      <c r="I38" s="9" t="s">
        <v>29</v>
      </c>
      <c r="J38" s="10" t="s">
        <v>30</v>
      </c>
      <c r="K38" s="10" t="s">
        <v>30</v>
      </c>
      <c r="L38" s="6" t="s">
        <v>40</v>
      </c>
      <c r="M38" s="6"/>
      <c r="N38" s="6" t="s">
        <v>30</v>
      </c>
      <c r="O38" s="11" t="s">
        <v>30</v>
      </c>
      <c r="P38" s="6" t="s">
        <v>32</v>
      </c>
      <c r="Q38" s="6" t="s">
        <v>32</v>
      </c>
      <c r="R38" s="12" t="s">
        <v>25</v>
      </c>
      <c r="S38" s="6" t="s">
        <v>41</v>
      </c>
      <c r="T38" s="9" t="s">
        <v>34</v>
      </c>
      <c r="U38" s="9" t="s">
        <v>25</v>
      </c>
      <c r="V38" s="6" t="s">
        <v>166</v>
      </c>
      <c r="W38" s="9">
        <v>9952</v>
      </c>
      <c r="X38" s="13" t="s">
        <v>167</v>
      </c>
    </row>
    <row r="39" spans="1:24" ht="30">
      <c r="A39" s="6" t="s">
        <v>168</v>
      </c>
      <c r="B39" s="7" t="e">
        <f ca="1">IMAGE("https://acnhcdn.com/latest/FtrIcon/UmbrellaMushroom0.png")</f>
        <v>#NAME?</v>
      </c>
      <c r="C39" s="6" t="s">
        <v>25</v>
      </c>
      <c r="D39" s="8" t="s">
        <v>26</v>
      </c>
      <c r="E39" s="9">
        <v>1200</v>
      </c>
      <c r="F39" s="9">
        <v>103</v>
      </c>
      <c r="G39" s="6" t="s">
        <v>50</v>
      </c>
      <c r="H39" s="6" t="s">
        <v>51</v>
      </c>
      <c r="I39" s="9" t="s">
        <v>29</v>
      </c>
      <c r="J39" s="10" t="s">
        <v>30</v>
      </c>
      <c r="K39" s="10" t="s">
        <v>30</v>
      </c>
      <c r="L39" s="6" t="s">
        <v>31</v>
      </c>
      <c r="M39" s="6"/>
      <c r="N39" s="6" t="s">
        <v>169</v>
      </c>
      <c r="O39" s="11" t="s">
        <v>25</v>
      </c>
      <c r="P39" s="6" t="s">
        <v>32</v>
      </c>
      <c r="Q39" s="6" t="s">
        <v>32</v>
      </c>
      <c r="R39" s="12" t="s">
        <v>25</v>
      </c>
      <c r="S39" s="6" t="s">
        <v>33</v>
      </c>
      <c r="T39" s="9" t="s">
        <v>34</v>
      </c>
      <c r="U39" s="9" t="s">
        <v>25</v>
      </c>
      <c r="V39" s="6" t="s">
        <v>170</v>
      </c>
      <c r="W39" s="9">
        <v>7174</v>
      </c>
      <c r="X39" s="13" t="s">
        <v>171</v>
      </c>
    </row>
    <row r="40" spans="1:24" ht="30">
      <c r="A40" s="6" t="s">
        <v>172</v>
      </c>
      <c r="B40" s="7" t="e">
        <f ca="1">IMAGE("https://acnhcdn.com/latest/FtrIcon/UmbrellaRco0.png")</f>
        <v>#NAME?</v>
      </c>
      <c r="C40" s="6" t="s">
        <v>38</v>
      </c>
      <c r="D40" s="8" t="s">
        <v>26</v>
      </c>
      <c r="E40" s="9">
        <v>3500</v>
      </c>
      <c r="F40" s="9">
        <v>151</v>
      </c>
      <c r="G40" s="6" t="s">
        <v>74</v>
      </c>
      <c r="H40" s="6" t="s">
        <v>46</v>
      </c>
      <c r="I40" s="9" t="s">
        <v>29</v>
      </c>
      <c r="J40" s="10">
        <v>700</v>
      </c>
      <c r="K40" s="10" t="s">
        <v>173</v>
      </c>
      <c r="L40" s="6" t="s">
        <v>174</v>
      </c>
      <c r="M40" s="6"/>
      <c r="N40" s="6" t="s">
        <v>30</v>
      </c>
      <c r="O40" s="11" t="s">
        <v>30</v>
      </c>
      <c r="P40" s="6" t="s">
        <v>32</v>
      </c>
      <c r="Q40" s="6" t="s">
        <v>32</v>
      </c>
      <c r="R40" s="12" t="s">
        <v>25</v>
      </c>
      <c r="S40" s="6" t="s">
        <v>33</v>
      </c>
      <c r="T40" s="9" t="s">
        <v>34</v>
      </c>
      <c r="U40" s="9" t="s">
        <v>25</v>
      </c>
      <c r="V40" s="6" t="s">
        <v>175</v>
      </c>
      <c r="W40" s="9">
        <v>9561</v>
      </c>
      <c r="X40" s="13" t="s">
        <v>176</v>
      </c>
    </row>
    <row r="41" spans="1:24" ht="30">
      <c r="A41" s="6" t="s">
        <v>177</v>
      </c>
      <c r="B41" s="7" t="e">
        <f ca="1">IMAGE("https://acnhcdn.com/latest/FtrIcon/UmbrellaOrange0.png")</f>
        <v>#NAME?</v>
      </c>
      <c r="C41" s="6" t="s">
        <v>25</v>
      </c>
      <c r="D41" s="8" t="s">
        <v>26</v>
      </c>
      <c r="E41" s="9">
        <v>1400</v>
      </c>
      <c r="F41" s="9">
        <v>103</v>
      </c>
      <c r="G41" s="6" t="s">
        <v>155</v>
      </c>
      <c r="H41" s="6" t="s">
        <v>27</v>
      </c>
      <c r="I41" s="9" t="s">
        <v>29</v>
      </c>
      <c r="J41" s="10" t="s">
        <v>30</v>
      </c>
      <c r="K41" s="10" t="s">
        <v>30</v>
      </c>
      <c r="L41" s="6" t="s">
        <v>31</v>
      </c>
      <c r="M41" s="6"/>
      <c r="N41" s="6" t="s">
        <v>30</v>
      </c>
      <c r="O41" s="11" t="s">
        <v>30</v>
      </c>
      <c r="P41" s="6" t="s">
        <v>32</v>
      </c>
      <c r="Q41" s="6" t="s">
        <v>32</v>
      </c>
      <c r="R41" s="12" t="s">
        <v>25</v>
      </c>
      <c r="S41" s="6" t="s">
        <v>33</v>
      </c>
      <c r="T41" s="9" t="s">
        <v>34</v>
      </c>
      <c r="U41" s="9" t="s">
        <v>25</v>
      </c>
      <c r="V41" s="6" t="s">
        <v>178</v>
      </c>
      <c r="W41" s="9">
        <v>6912</v>
      </c>
      <c r="X41" s="13" t="s">
        <v>179</v>
      </c>
    </row>
    <row r="42" spans="1:24" ht="70">
      <c r="A42" s="6" t="s">
        <v>180</v>
      </c>
      <c r="B42" s="7" t="e">
        <f ca="1">IMAGE("https://acnhcdn.com/latest/FtrIcon/UmbrellaPanda0.png")</f>
        <v>#NAME?</v>
      </c>
      <c r="C42" s="6" t="s">
        <v>38</v>
      </c>
      <c r="D42" s="9">
        <v>1570</v>
      </c>
      <c r="E42" s="9">
        <v>392</v>
      </c>
      <c r="F42" s="9">
        <v>3</v>
      </c>
      <c r="G42" s="6" t="s">
        <v>46</v>
      </c>
      <c r="H42" s="6" t="s">
        <v>39</v>
      </c>
      <c r="I42" s="9" t="s">
        <v>29</v>
      </c>
      <c r="J42" s="10" t="s">
        <v>30</v>
      </c>
      <c r="K42" s="10" t="s">
        <v>30</v>
      </c>
      <c r="L42" s="6" t="s">
        <v>40</v>
      </c>
      <c r="M42" s="6" t="s">
        <v>52</v>
      </c>
      <c r="N42" s="6" t="s">
        <v>30</v>
      </c>
      <c r="O42" s="11" t="s">
        <v>30</v>
      </c>
      <c r="P42" s="6" t="s">
        <v>32</v>
      </c>
      <c r="Q42" s="6" t="s">
        <v>32</v>
      </c>
      <c r="R42" s="12" t="s">
        <v>25</v>
      </c>
      <c r="S42" s="6" t="s">
        <v>41</v>
      </c>
      <c r="T42" s="9" t="s">
        <v>34</v>
      </c>
      <c r="U42" s="9" t="s">
        <v>25</v>
      </c>
      <c r="V42" s="6" t="s">
        <v>181</v>
      </c>
      <c r="W42" s="9">
        <v>7170</v>
      </c>
      <c r="X42" s="13" t="s">
        <v>182</v>
      </c>
    </row>
    <row r="43" spans="1:24" ht="30">
      <c r="A43" s="6" t="s">
        <v>183</v>
      </c>
      <c r="B43" s="7" t="e">
        <f ca="1">IMAGE("https://acnhcdn.com/latest/FtrIcon/UmbrellaBangasa0.png")</f>
        <v>#NAME?</v>
      </c>
      <c r="C43" s="6" t="s">
        <v>38</v>
      </c>
      <c r="D43" s="9">
        <v>870</v>
      </c>
      <c r="E43" s="9">
        <v>217</v>
      </c>
      <c r="F43" s="9">
        <v>3</v>
      </c>
      <c r="G43" s="6" t="s">
        <v>50</v>
      </c>
      <c r="H43" s="6" t="s">
        <v>74</v>
      </c>
      <c r="I43" s="9" t="s">
        <v>29</v>
      </c>
      <c r="J43" s="10" t="s">
        <v>30</v>
      </c>
      <c r="K43" s="10" t="s">
        <v>30</v>
      </c>
      <c r="L43" s="6" t="s">
        <v>40</v>
      </c>
      <c r="M43" s="6"/>
      <c r="N43" s="6" t="s">
        <v>30</v>
      </c>
      <c r="O43" s="11" t="s">
        <v>30</v>
      </c>
      <c r="P43" s="6" t="s">
        <v>32</v>
      </c>
      <c r="Q43" s="6" t="s">
        <v>32</v>
      </c>
      <c r="R43" s="12" t="s">
        <v>25</v>
      </c>
      <c r="S43" s="6" t="s">
        <v>41</v>
      </c>
      <c r="T43" s="9" t="s">
        <v>34</v>
      </c>
      <c r="U43" s="9" t="s">
        <v>25</v>
      </c>
      <c r="V43" s="6" t="s">
        <v>184</v>
      </c>
      <c r="W43" s="9">
        <v>7178</v>
      </c>
      <c r="X43" s="13" t="s">
        <v>185</v>
      </c>
    </row>
    <row r="44" spans="1:24" ht="42">
      <c r="A44" s="6" t="s">
        <v>186</v>
      </c>
      <c r="B44" s="16" t="e">
        <f ca="1">IMAGE("https://acnhcdn.com/latest/FtrIcon/UmbrellaTakumi0.png")</f>
        <v>#NAME?</v>
      </c>
      <c r="C44" s="6" t="s">
        <v>38</v>
      </c>
      <c r="D44" s="9" t="s">
        <v>26</v>
      </c>
      <c r="E44" s="9">
        <v>500</v>
      </c>
      <c r="F44" s="9">
        <v>151</v>
      </c>
      <c r="G44" s="6" t="s">
        <v>28</v>
      </c>
      <c r="H44" s="6" t="s">
        <v>28</v>
      </c>
      <c r="I44" s="9" t="s">
        <v>29</v>
      </c>
      <c r="J44" s="17">
        <v>1800</v>
      </c>
      <c r="K44" s="17" t="s">
        <v>187</v>
      </c>
      <c r="L44" s="6" t="s">
        <v>188</v>
      </c>
      <c r="M44" s="6"/>
      <c r="N44" s="6" t="s">
        <v>189</v>
      </c>
      <c r="O44" s="16" t="s">
        <v>25</v>
      </c>
      <c r="P44" s="6" t="s">
        <v>32</v>
      </c>
      <c r="Q44" s="6" t="s">
        <v>32</v>
      </c>
      <c r="R44" s="12" t="s">
        <v>25</v>
      </c>
      <c r="S44" s="6" t="s">
        <v>33</v>
      </c>
      <c r="T44" s="9" t="s">
        <v>190</v>
      </c>
      <c r="U44" s="9" t="s">
        <v>25</v>
      </c>
      <c r="V44" s="6" t="s">
        <v>191</v>
      </c>
      <c r="W44" s="9">
        <v>14464</v>
      </c>
      <c r="X44" s="18" t="s">
        <v>192</v>
      </c>
    </row>
    <row r="45" spans="1:24" ht="42">
      <c r="A45" s="6" t="s">
        <v>193</v>
      </c>
      <c r="B45" s="7" t="e">
        <f ca="1">IMAGE("https://acnhcdn.com/latest/FtrIcon/UmbrellaBoundary0.png")</f>
        <v>#NAME?</v>
      </c>
      <c r="C45" s="6" t="s">
        <v>38</v>
      </c>
      <c r="D45" s="9">
        <v>750</v>
      </c>
      <c r="E45" s="9">
        <v>187</v>
      </c>
      <c r="F45" s="9">
        <v>3</v>
      </c>
      <c r="G45" s="6" t="s">
        <v>46</v>
      </c>
      <c r="H45" s="6" t="s">
        <v>46</v>
      </c>
      <c r="I45" s="9" t="s">
        <v>29</v>
      </c>
      <c r="J45" s="10" t="s">
        <v>30</v>
      </c>
      <c r="K45" s="10" t="s">
        <v>30</v>
      </c>
      <c r="L45" s="6" t="s">
        <v>40</v>
      </c>
      <c r="M45" s="6"/>
      <c r="N45" s="6" t="s">
        <v>30</v>
      </c>
      <c r="O45" s="11" t="s">
        <v>30</v>
      </c>
      <c r="P45" s="6" t="s">
        <v>32</v>
      </c>
      <c r="Q45" s="6" t="s">
        <v>32</v>
      </c>
      <c r="R45" s="12" t="s">
        <v>25</v>
      </c>
      <c r="S45" s="6" t="s">
        <v>41</v>
      </c>
      <c r="T45" s="9" t="s">
        <v>34</v>
      </c>
      <c r="U45" s="9" t="s">
        <v>25</v>
      </c>
      <c r="V45" s="6" t="s">
        <v>194</v>
      </c>
      <c r="W45" s="9">
        <v>6918</v>
      </c>
      <c r="X45" s="13" t="s">
        <v>195</v>
      </c>
    </row>
    <row r="46" spans="1:24" ht="30">
      <c r="A46" s="6" t="s">
        <v>196</v>
      </c>
      <c r="B46" s="7" t="e">
        <f ca="1">IMAGE("https://acnhcdn.com/latest/FtrIcon/UmbrellaPeach0.png")</f>
        <v>#NAME?</v>
      </c>
      <c r="C46" s="6" t="s">
        <v>25</v>
      </c>
      <c r="D46" s="8" t="s">
        <v>26</v>
      </c>
      <c r="E46" s="9">
        <v>1400</v>
      </c>
      <c r="F46" s="9">
        <v>103</v>
      </c>
      <c r="G46" s="6" t="s">
        <v>78</v>
      </c>
      <c r="H46" s="6" t="s">
        <v>74</v>
      </c>
      <c r="I46" s="9" t="s">
        <v>29</v>
      </c>
      <c r="J46" s="10" t="s">
        <v>30</v>
      </c>
      <c r="K46" s="10" t="s">
        <v>30</v>
      </c>
      <c r="L46" s="6" t="s">
        <v>31</v>
      </c>
      <c r="M46" s="6"/>
      <c r="N46" s="6" t="s">
        <v>30</v>
      </c>
      <c r="O46" s="11" t="s">
        <v>30</v>
      </c>
      <c r="P46" s="6" t="s">
        <v>32</v>
      </c>
      <c r="Q46" s="6" t="s">
        <v>32</v>
      </c>
      <c r="R46" s="12" t="s">
        <v>25</v>
      </c>
      <c r="S46" s="6" t="s">
        <v>33</v>
      </c>
      <c r="T46" s="9" t="s">
        <v>34</v>
      </c>
      <c r="U46" s="9" t="s">
        <v>25</v>
      </c>
      <c r="V46" s="6" t="s">
        <v>197</v>
      </c>
      <c r="W46" s="9">
        <v>9947</v>
      </c>
      <c r="X46" s="13" t="s">
        <v>198</v>
      </c>
    </row>
    <row r="47" spans="1:24" ht="30">
      <c r="A47" s="6" t="s">
        <v>199</v>
      </c>
      <c r="B47" s="7" t="e">
        <f ca="1">IMAGE("https://acnhcdn.com/latest/FtrIcon/UmbrellaPear0.png")</f>
        <v>#NAME?</v>
      </c>
      <c r="C47" s="6" t="s">
        <v>25</v>
      </c>
      <c r="D47" s="8" t="s">
        <v>26</v>
      </c>
      <c r="E47" s="9">
        <v>1400</v>
      </c>
      <c r="F47" s="9">
        <v>103</v>
      </c>
      <c r="G47" s="6" t="s">
        <v>27</v>
      </c>
      <c r="H47" s="6" t="s">
        <v>74</v>
      </c>
      <c r="I47" s="9" t="s">
        <v>29</v>
      </c>
      <c r="J47" s="10" t="s">
        <v>30</v>
      </c>
      <c r="K47" s="10" t="s">
        <v>30</v>
      </c>
      <c r="L47" s="6" t="s">
        <v>31</v>
      </c>
      <c r="M47" s="6"/>
      <c r="N47" s="6" t="s">
        <v>30</v>
      </c>
      <c r="O47" s="11" t="s">
        <v>30</v>
      </c>
      <c r="P47" s="6" t="s">
        <v>32</v>
      </c>
      <c r="Q47" s="6" t="s">
        <v>32</v>
      </c>
      <c r="R47" s="12" t="s">
        <v>25</v>
      </c>
      <c r="S47" s="6" t="s">
        <v>33</v>
      </c>
      <c r="T47" s="9" t="s">
        <v>34</v>
      </c>
      <c r="U47" s="9" t="s">
        <v>25</v>
      </c>
      <c r="V47" s="6" t="s">
        <v>200</v>
      </c>
      <c r="W47" s="9">
        <v>9950</v>
      </c>
      <c r="X47" s="13" t="s">
        <v>201</v>
      </c>
    </row>
    <row r="48" spans="1:24" ht="70">
      <c r="A48" s="6" t="s">
        <v>202</v>
      </c>
      <c r="B48" s="7" t="e">
        <f ca="1">IMAGE("https://acnhcdn.com/latest/FtrIcon/UmbrellaMargaret0.png")</f>
        <v>#NAME?</v>
      </c>
      <c r="C48" s="6" t="s">
        <v>38</v>
      </c>
      <c r="D48" s="9">
        <v>1590</v>
      </c>
      <c r="E48" s="9">
        <v>397</v>
      </c>
      <c r="F48" s="9">
        <v>3</v>
      </c>
      <c r="G48" s="6" t="s">
        <v>46</v>
      </c>
      <c r="H48" s="6" t="s">
        <v>27</v>
      </c>
      <c r="I48" s="9" t="s">
        <v>29</v>
      </c>
      <c r="J48" s="10" t="s">
        <v>30</v>
      </c>
      <c r="K48" s="10" t="s">
        <v>30</v>
      </c>
      <c r="L48" s="6" t="s">
        <v>40</v>
      </c>
      <c r="M48" s="6" t="s">
        <v>52</v>
      </c>
      <c r="N48" s="6" t="s">
        <v>30</v>
      </c>
      <c r="O48" s="11" t="s">
        <v>30</v>
      </c>
      <c r="P48" s="6" t="s">
        <v>32</v>
      </c>
      <c r="Q48" s="6" t="s">
        <v>32</v>
      </c>
      <c r="R48" s="12" t="s">
        <v>25</v>
      </c>
      <c r="S48" s="6" t="s">
        <v>41</v>
      </c>
      <c r="T48" s="9" t="s">
        <v>34</v>
      </c>
      <c r="U48" s="9" t="s">
        <v>25</v>
      </c>
      <c r="V48" s="6" t="s">
        <v>203</v>
      </c>
      <c r="W48" s="9">
        <v>7181</v>
      </c>
      <c r="X48" s="13" t="s">
        <v>204</v>
      </c>
    </row>
    <row r="49" spans="1:24" ht="30">
      <c r="A49" s="6" t="s">
        <v>205</v>
      </c>
      <c r="B49" s="7" t="e">
        <f ca="1">IMAGE("https://acnhcdn.com/latest/FtrIcon/UmbrellaGingham3.png")</f>
        <v>#NAME?</v>
      </c>
      <c r="C49" s="6" t="s">
        <v>38</v>
      </c>
      <c r="D49" s="9">
        <v>770</v>
      </c>
      <c r="E49" s="9">
        <v>192</v>
      </c>
      <c r="F49" s="9">
        <v>3</v>
      </c>
      <c r="G49" s="6" t="s">
        <v>119</v>
      </c>
      <c r="H49" s="6" t="s">
        <v>78</v>
      </c>
      <c r="I49" s="9" t="s">
        <v>29</v>
      </c>
      <c r="J49" s="10" t="s">
        <v>30</v>
      </c>
      <c r="K49" s="10" t="s">
        <v>30</v>
      </c>
      <c r="L49" s="6" t="s">
        <v>40</v>
      </c>
      <c r="M49" s="6"/>
      <c r="N49" s="6" t="s">
        <v>30</v>
      </c>
      <c r="O49" s="11" t="s">
        <v>30</v>
      </c>
      <c r="P49" s="6" t="s">
        <v>32</v>
      </c>
      <c r="Q49" s="6" t="s">
        <v>32</v>
      </c>
      <c r="R49" s="12" t="s">
        <v>25</v>
      </c>
      <c r="S49" s="6" t="s">
        <v>41</v>
      </c>
      <c r="T49" s="9" t="s">
        <v>34</v>
      </c>
      <c r="U49" s="9" t="s">
        <v>25</v>
      </c>
      <c r="V49" s="6" t="s">
        <v>206</v>
      </c>
      <c r="W49" s="9">
        <v>9953</v>
      </c>
      <c r="X49" s="13" t="s">
        <v>207</v>
      </c>
    </row>
    <row r="50" spans="1:24" ht="70">
      <c r="A50" s="6" t="s">
        <v>208</v>
      </c>
      <c r="B50" s="7" t="e">
        <f ca="1">IMAGE("https://acnhcdn.com/latest/FtrIcon/UmbrellaPineapple0.png")</f>
        <v>#NAME?</v>
      </c>
      <c r="C50" s="6" t="s">
        <v>38</v>
      </c>
      <c r="D50" s="9">
        <v>1550</v>
      </c>
      <c r="E50" s="9">
        <v>387</v>
      </c>
      <c r="F50" s="9">
        <v>3</v>
      </c>
      <c r="G50" s="6" t="s">
        <v>27</v>
      </c>
      <c r="H50" s="6" t="s">
        <v>74</v>
      </c>
      <c r="I50" s="9" t="s">
        <v>29</v>
      </c>
      <c r="J50" s="10" t="s">
        <v>30</v>
      </c>
      <c r="K50" s="10" t="s">
        <v>30</v>
      </c>
      <c r="L50" s="6" t="s">
        <v>40</v>
      </c>
      <c r="M50" s="6" t="s">
        <v>52</v>
      </c>
      <c r="N50" s="6" t="s">
        <v>30</v>
      </c>
      <c r="O50" s="11" t="s">
        <v>30</v>
      </c>
      <c r="P50" s="6" t="s">
        <v>32</v>
      </c>
      <c r="Q50" s="6" t="s">
        <v>32</v>
      </c>
      <c r="R50" s="12" t="s">
        <v>25</v>
      </c>
      <c r="S50" s="6" t="s">
        <v>41</v>
      </c>
      <c r="T50" s="9" t="s">
        <v>34</v>
      </c>
      <c r="U50" s="9" t="s">
        <v>25</v>
      </c>
      <c r="V50" s="6" t="s">
        <v>209</v>
      </c>
      <c r="W50" s="9">
        <v>6910</v>
      </c>
      <c r="X50" s="13" t="s">
        <v>210</v>
      </c>
    </row>
    <row r="51" spans="1:24" ht="70">
      <c r="A51" s="6" t="s">
        <v>211</v>
      </c>
      <c r="B51" s="7" t="e">
        <f ca="1">IMAGE("https://acnhcdn.com/latest/FtrIcon/UmbrellaPacodarace0.png")</f>
        <v>#NAME?</v>
      </c>
      <c r="C51" s="6" t="s">
        <v>38</v>
      </c>
      <c r="D51" s="9">
        <v>1620</v>
      </c>
      <c r="E51" s="9">
        <v>405</v>
      </c>
      <c r="F51" s="9">
        <v>3</v>
      </c>
      <c r="G51" s="6" t="s">
        <v>78</v>
      </c>
      <c r="H51" s="6" t="s">
        <v>46</v>
      </c>
      <c r="I51" s="9" t="s">
        <v>29</v>
      </c>
      <c r="J51" s="10" t="s">
        <v>30</v>
      </c>
      <c r="K51" s="10" t="s">
        <v>30</v>
      </c>
      <c r="L51" s="6" t="s">
        <v>40</v>
      </c>
      <c r="M51" s="6" t="s">
        <v>52</v>
      </c>
      <c r="N51" s="6" t="s">
        <v>30</v>
      </c>
      <c r="O51" s="11" t="s">
        <v>30</v>
      </c>
      <c r="P51" s="6" t="s">
        <v>32</v>
      </c>
      <c r="Q51" s="6" t="s">
        <v>32</v>
      </c>
      <c r="R51" s="12" t="s">
        <v>25</v>
      </c>
      <c r="S51" s="6" t="s">
        <v>41</v>
      </c>
      <c r="T51" s="9" t="s">
        <v>34</v>
      </c>
      <c r="U51" s="9" t="s">
        <v>25</v>
      </c>
      <c r="V51" s="6" t="s">
        <v>212</v>
      </c>
      <c r="W51" s="9">
        <v>7176</v>
      </c>
      <c r="X51" s="13" t="s">
        <v>213</v>
      </c>
    </row>
    <row r="52" spans="1:24" ht="30">
      <c r="A52" s="6" t="s">
        <v>214</v>
      </c>
      <c r="B52" s="7" t="e">
        <f ca="1">IMAGE("https://acnhcdn.com/latest/FtrIcon/UmbrellaSchool0.png")</f>
        <v>#NAME?</v>
      </c>
      <c r="C52" s="6" t="s">
        <v>38</v>
      </c>
      <c r="D52" s="9">
        <v>770</v>
      </c>
      <c r="E52" s="9">
        <v>192</v>
      </c>
      <c r="F52" s="9">
        <v>3</v>
      </c>
      <c r="G52" s="6" t="s">
        <v>78</v>
      </c>
      <c r="H52" s="6" t="s">
        <v>78</v>
      </c>
      <c r="I52" s="9" t="s">
        <v>29</v>
      </c>
      <c r="J52" s="10" t="s">
        <v>30</v>
      </c>
      <c r="K52" s="10" t="s">
        <v>30</v>
      </c>
      <c r="L52" s="6" t="s">
        <v>40</v>
      </c>
      <c r="M52" s="6"/>
      <c r="N52" s="6" t="s">
        <v>30</v>
      </c>
      <c r="O52" s="11" t="s">
        <v>30</v>
      </c>
      <c r="P52" s="6" t="s">
        <v>32</v>
      </c>
      <c r="Q52" s="6" t="s">
        <v>32</v>
      </c>
      <c r="R52" s="12" t="s">
        <v>25</v>
      </c>
      <c r="S52" s="6" t="s">
        <v>41</v>
      </c>
      <c r="T52" s="9" t="s">
        <v>34</v>
      </c>
      <c r="U52" s="9" t="s">
        <v>25</v>
      </c>
      <c r="V52" s="6" t="s">
        <v>215</v>
      </c>
      <c r="W52" s="9">
        <v>7164</v>
      </c>
      <c r="X52" s="13" t="s">
        <v>216</v>
      </c>
    </row>
    <row r="53" spans="1:24" ht="70">
      <c r="A53" s="6" t="s">
        <v>217</v>
      </c>
      <c r="B53" s="7" t="e">
        <f ca="1">IMAGE("https://acnhcdn.com/latest/FtrIcon/UmbrellaPacoda0.png")</f>
        <v>#NAME?</v>
      </c>
      <c r="C53" s="6" t="s">
        <v>38</v>
      </c>
      <c r="D53" s="9">
        <v>1620</v>
      </c>
      <c r="E53" s="9">
        <v>405</v>
      </c>
      <c r="F53" s="9">
        <v>3</v>
      </c>
      <c r="G53" s="6" t="s">
        <v>119</v>
      </c>
      <c r="H53" s="6" t="s">
        <v>39</v>
      </c>
      <c r="I53" s="9" t="s">
        <v>29</v>
      </c>
      <c r="J53" s="10" t="s">
        <v>30</v>
      </c>
      <c r="K53" s="10" t="s">
        <v>30</v>
      </c>
      <c r="L53" s="6" t="s">
        <v>40</v>
      </c>
      <c r="M53" s="6" t="s">
        <v>52</v>
      </c>
      <c r="N53" s="6" t="s">
        <v>30</v>
      </c>
      <c r="O53" s="11" t="s">
        <v>30</v>
      </c>
      <c r="P53" s="6" t="s">
        <v>32</v>
      </c>
      <c r="Q53" s="6" t="s">
        <v>32</v>
      </c>
      <c r="R53" s="12" t="s">
        <v>25</v>
      </c>
      <c r="S53" s="6" t="s">
        <v>41</v>
      </c>
      <c r="T53" s="9" t="s">
        <v>34</v>
      </c>
      <c r="U53" s="9" t="s">
        <v>25</v>
      </c>
      <c r="V53" s="6" t="s">
        <v>218</v>
      </c>
      <c r="W53" s="9">
        <v>7183</v>
      </c>
      <c r="X53" s="13" t="s">
        <v>219</v>
      </c>
    </row>
    <row r="54" spans="1:24" ht="70">
      <c r="A54" s="6" t="s">
        <v>220</v>
      </c>
      <c r="B54" s="7" t="e">
        <f ca="1">IMAGE("https://acnhcdn.com/latest/FtrIcon/UmbrellaPacodarace1.png")</f>
        <v>#NAME?</v>
      </c>
      <c r="C54" s="6" t="s">
        <v>38</v>
      </c>
      <c r="D54" s="9">
        <v>1620</v>
      </c>
      <c r="E54" s="9">
        <v>405</v>
      </c>
      <c r="F54" s="9">
        <v>3</v>
      </c>
      <c r="G54" s="6" t="s">
        <v>119</v>
      </c>
      <c r="H54" s="6" t="s">
        <v>46</v>
      </c>
      <c r="I54" s="9" t="s">
        <v>29</v>
      </c>
      <c r="J54" s="10" t="s">
        <v>30</v>
      </c>
      <c r="K54" s="10" t="s">
        <v>30</v>
      </c>
      <c r="L54" s="6" t="s">
        <v>40</v>
      </c>
      <c r="M54" s="6" t="s">
        <v>52</v>
      </c>
      <c r="N54" s="6" t="s">
        <v>30</v>
      </c>
      <c r="O54" s="11" t="s">
        <v>30</v>
      </c>
      <c r="P54" s="6" t="s">
        <v>32</v>
      </c>
      <c r="Q54" s="6" t="s">
        <v>32</v>
      </c>
      <c r="R54" s="12" t="s">
        <v>25</v>
      </c>
      <c r="S54" s="6" t="s">
        <v>41</v>
      </c>
      <c r="T54" s="9" t="s">
        <v>34</v>
      </c>
      <c r="U54" s="9" t="s">
        <v>25</v>
      </c>
      <c r="V54" s="6" t="s">
        <v>221</v>
      </c>
      <c r="W54" s="9">
        <v>12133</v>
      </c>
      <c r="X54" s="13" t="s">
        <v>222</v>
      </c>
    </row>
    <row r="55" spans="1:24" ht="30">
      <c r="A55" s="6" t="s">
        <v>223</v>
      </c>
      <c r="B55" s="7" t="e">
        <f ca="1">IMAGE("https://acnhcdn.com/latest/FtrIcon/UmbrellaRainbow0.png")</f>
        <v>#NAME?</v>
      </c>
      <c r="C55" s="6" t="s">
        <v>38</v>
      </c>
      <c r="D55" s="9">
        <v>840</v>
      </c>
      <c r="E55" s="9">
        <v>210</v>
      </c>
      <c r="F55" s="9">
        <v>3</v>
      </c>
      <c r="G55" s="6" t="s">
        <v>112</v>
      </c>
      <c r="H55" s="6" t="s">
        <v>112</v>
      </c>
      <c r="I55" s="9" t="s">
        <v>29</v>
      </c>
      <c r="J55" s="10" t="s">
        <v>30</v>
      </c>
      <c r="K55" s="10" t="s">
        <v>30</v>
      </c>
      <c r="L55" s="6" t="s">
        <v>40</v>
      </c>
      <c r="M55" s="6"/>
      <c r="N55" s="6" t="s">
        <v>30</v>
      </c>
      <c r="O55" s="11" t="s">
        <v>30</v>
      </c>
      <c r="P55" s="6" t="s">
        <v>32</v>
      </c>
      <c r="Q55" s="6" t="s">
        <v>32</v>
      </c>
      <c r="R55" s="12" t="s">
        <v>25</v>
      </c>
      <c r="S55" s="6" t="s">
        <v>41</v>
      </c>
      <c r="T55" s="9" t="s">
        <v>34</v>
      </c>
      <c r="U55" s="9" t="s">
        <v>25</v>
      </c>
      <c r="V55" s="6" t="s">
        <v>224</v>
      </c>
      <c r="W55" s="9">
        <v>7179</v>
      </c>
      <c r="X55" s="13" t="s">
        <v>225</v>
      </c>
    </row>
    <row r="56" spans="1:24" ht="30">
      <c r="A56" s="6" t="s">
        <v>226</v>
      </c>
      <c r="B56" s="7" t="e">
        <f ca="1">IMAGE("https://acnhcdn.com/latest/FtrIcon/UmbrellaRain0.png")</f>
        <v>#NAME?</v>
      </c>
      <c r="C56" s="6" t="s">
        <v>38</v>
      </c>
      <c r="D56" s="9">
        <v>750</v>
      </c>
      <c r="E56" s="9">
        <v>187</v>
      </c>
      <c r="F56" s="9">
        <v>3</v>
      </c>
      <c r="G56" s="6" t="s">
        <v>27</v>
      </c>
      <c r="H56" s="6" t="s">
        <v>103</v>
      </c>
      <c r="I56" s="9" t="s">
        <v>29</v>
      </c>
      <c r="J56" s="10" t="s">
        <v>30</v>
      </c>
      <c r="K56" s="10" t="s">
        <v>30</v>
      </c>
      <c r="L56" s="6" t="s">
        <v>40</v>
      </c>
      <c r="M56" s="6"/>
      <c r="N56" s="6" t="s">
        <v>30</v>
      </c>
      <c r="O56" s="11" t="s">
        <v>30</v>
      </c>
      <c r="P56" s="6" t="s">
        <v>32</v>
      </c>
      <c r="Q56" s="6" t="s">
        <v>32</v>
      </c>
      <c r="R56" s="12" t="s">
        <v>25</v>
      </c>
      <c r="S56" s="6" t="s">
        <v>41</v>
      </c>
      <c r="T56" s="9" t="s">
        <v>34</v>
      </c>
      <c r="U56" s="9" t="s">
        <v>25</v>
      </c>
      <c r="V56" s="6" t="s">
        <v>227</v>
      </c>
      <c r="W56" s="9">
        <v>6913</v>
      </c>
      <c r="X56" s="13" t="s">
        <v>228</v>
      </c>
    </row>
    <row r="57" spans="1:24" ht="70">
      <c r="A57" s="6" t="s">
        <v>229</v>
      </c>
      <c r="B57" s="7" t="e">
        <f ca="1">IMAGE("https://acnhcdn.com/latest/FtrIcon/UmbrellaPacodarace6.png")</f>
        <v>#NAME?</v>
      </c>
      <c r="C57" s="6" t="s">
        <v>38</v>
      </c>
      <c r="D57" s="9">
        <v>1620</v>
      </c>
      <c r="E57" s="9">
        <v>405</v>
      </c>
      <c r="F57" s="9">
        <v>3</v>
      </c>
      <c r="G57" s="6" t="s">
        <v>28</v>
      </c>
      <c r="H57" s="6" t="s">
        <v>39</v>
      </c>
      <c r="I57" s="9" t="s">
        <v>29</v>
      </c>
      <c r="J57" s="10" t="s">
        <v>30</v>
      </c>
      <c r="K57" s="10" t="s">
        <v>30</v>
      </c>
      <c r="L57" s="6" t="s">
        <v>40</v>
      </c>
      <c r="M57" s="6" t="s">
        <v>52</v>
      </c>
      <c r="N57" s="6" t="s">
        <v>30</v>
      </c>
      <c r="O57" s="11" t="s">
        <v>30</v>
      </c>
      <c r="P57" s="6" t="s">
        <v>32</v>
      </c>
      <c r="Q57" s="6" t="s">
        <v>32</v>
      </c>
      <c r="R57" s="12" t="s">
        <v>25</v>
      </c>
      <c r="S57" s="6" t="s">
        <v>41</v>
      </c>
      <c r="T57" s="9" t="s">
        <v>34</v>
      </c>
      <c r="U57" s="9" t="s">
        <v>25</v>
      </c>
      <c r="V57" s="6" t="s">
        <v>230</v>
      </c>
      <c r="W57" s="9">
        <v>12138</v>
      </c>
      <c r="X57" s="13" t="s">
        <v>231</v>
      </c>
    </row>
    <row r="58" spans="1:24" ht="30">
      <c r="A58" s="6" t="s">
        <v>232</v>
      </c>
      <c r="B58" s="7" t="e">
        <f ca="1">IMAGE("https://acnhcdn.com/latest/FtrIcon/UmbrellaStandard1.png")</f>
        <v>#NAME?</v>
      </c>
      <c r="C58" s="6" t="s">
        <v>38</v>
      </c>
      <c r="D58" s="9">
        <v>770</v>
      </c>
      <c r="E58" s="9">
        <v>192</v>
      </c>
      <c r="F58" s="9">
        <v>3</v>
      </c>
      <c r="G58" s="6" t="s">
        <v>28</v>
      </c>
      <c r="H58" s="6" t="s">
        <v>28</v>
      </c>
      <c r="I58" s="9" t="s">
        <v>29</v>
      </c>
      <c r="J58" s="10" t="s">
        <v>30</v>
      </c>
      <c r="K58" s="10" t="s">
        <v>30</v>
      </c>
      <c r="L58" s="6" t="s">
        <v>40</v>
      </c>
      <c r="M58" s="6"/>
      <c r="N58" s="6" t="s">
        <v>30</v>
      </c>
      <c r="O58" s="11" t="s">
        <v>30</v>
      </c>
      <c r="P58" s="6" t="s">
        <v>32</v>
      </c>
      <c r="Q58" s="6" t="s">
        <v>32</v>
      </c>
      <c r="R58" s="12" t="s">
        <v>25</v>
      </c>
      <c r="S58" s="6" t="s">
        <v>41</v>
      </c>
      <c r="T58" s="9" t="s">
        <v>34</v>
      </c>
      <c r="U58" s="9" t="s">
        <v>25</v>
      </c>
      <c r="V58" s="6" t="s">
        <v>233</v>
      </c>
      <c r="W58" s="9">
        <v>9958</v>
      </c>
      <c r="X58" s="13" t="s">
        <v>234</v>
      </c>
    </row>
    <row r="59" spans="1:24" ht="70">
      <c r="A59" s="6" t="s">
        <v>235</v>
      </c>
      <c r="B59" s="7" t="e">
        <f ca="1">IMAGE("https://acnhcdn.com/latest/FtrIcon/UmbrellaCrystal0.png")</f>
        <v>#NAME?</v>
      </c>
      <c r="C59" s="6" t="s">
        <v>38</v>
      </c>
      <c r="D59" s="9">
        <v>1550</v>
      </c>
      <c r="E59" s="9">
        <v>387</v>
      </c>
      <c r="F59" s="9">
        <v>3</v>
      </c>
      <c r="G59" s="6" t="s">
        <v>103</v>
      </c>
      <c r="H59" s="6" t="s">
        <v>103</v>
      </c>
      <c r="I59" s="9" t="s">
        <v>29</v>
      </c>
      <c r="J59" s="10" t="s">
        <v>30</v>
      </c>
      <c r="K59" s="10" t="s">
        <v>30</v>
      </c>
      <c r="L59" s="6" t="s">
        <v>40</v>
      </c>
      <c r="M59" s="6" t="s">
        <v>52</v>
      </c>
      <c r="N59" s="6" t="s">
        <v>30</v>
      </c>
      <c r="O59" s="11" t="s">
        <v>30</v>
      </c>
      <c r="P59" s="6" t="s">
        <v>32</v>
      </c>
      <c r="Q59" s="6" t="s">
        <v>32</v>
      </c>
      <c r="R59" s="12" t="s">
        <v>25</v>
      </c>
      <c r="S59" s="6" t="s">
        <v>41</v>
      </c>
      <c r="T59" s="9" t="s">
        <v>34</v>
      </c>
      <c r="U59" s="9" t="s">
        <v>25</v>
      </c>
      <c r="V59" s="6" t="s">
        <v>236</v>
      </c>
      <c r="W59" s="9">
        <v>6905</v>
      </c>
      <c r="X59" s="13" t="s">
        <v>237</v>
      </c>
    </row>
    <row r="60" spans="1:24" ht="30">
      <c r="A60" s="6" t="s">
        <v>238</v>
      </c>
      <c r="B60" s="7" t="e">
        <f ca="1">IMAGE("https://acnhcdn.com/latest/FtrIcon/UmbrellaSpider0.png")</f>
        <v>#NAME?</v>
      </c>
      <c r="C60" s="6" t="s">
        <v>38</v>
      </c>
      <c r="D60" s="9">
        <v>840</v>
      </c>
      <c r="E60" s="9">
        <v>210</v>
      </c>
      <c r="F60" s="9">
        <v>3</v>
      </c>
      <c r="G60" s="6" t="s">
        <v>39</v>
      </c>
      <c r="H60" s="6" t="s">
        <v>46</v>
      </c>
      <c r="I60" s="9" t="s">
        <v>29</v>
      </c>
      <c r="J60" s="10" t="s">
        <v>30</v>
      </c>
      <c r="K60" s="10" t="s">
        <v>30</v>
      </c>
      <c r="L60" s="6" t="s">
        <v>40</v>
      </c>
      <c r="M60" s="6"/>
      <c r="N60" s="6" t="s">
        <v>30</v>
      </c>
      <c r="O60" s="11" t="s">
        <v>30</v>
      </c>
      <c r="P60" s="6" t="s">
        <v>32</v>
      </c>
      <c r="Q60" s="6" t="s">
        <v>32</v>
      </c>
      <c r="R60" s="12" t="s">
        <v>25</v>
      </c>
      <c r="S60" s="6" t="s">
        <v>41</v>
      </c>
      <c r="T60" s="9" t="s">
        <v>34</v>
      </c>
      <c r="U60" s="9" t="s">
        <v>25</v>
      </c>
      <c r="V60" s="6" t="s">
        <v>239</v>
      </c>
      <c r="W60" s="9">
        <v>7173</v>
      </c>
      <c r="X60" s="13" t="s">
        <v>240</v>
      </c>
    </row>
    <row r="61" spans="1:24" ht="70">
      <c r="A61" s="6" t="s">
        <v>241</v>
      </c>
      <c r="B61" s="7" t="e">
        <f ca="1">IMAGE("https://acnhcdn.com/latest/FtrIcon/UmbrellaStrawberry0.png")</f>
        <v>#NAME?</v>
      </c>
      <c r="C61" s="6" t="s">
        <v>38</v>
      </c>
      <c r="D61" s="9">
        <v>1550</v>
      </c>
      <c r="E61" s="9">
        <v>387</v>
      </c>
      <c r="F61" s="9">
        <v>3</v>
      </c>
      <c r="G61" s="6" t="s">
        <v>78</v>
      </c>
      <c r="H61" s="6" t="s">
        <v>74</v>
      </c>
      <c r="I61" s="9" t="s">
        <v>29</v>
      </c>
      <c r="J61" s="10" t="s">
        <v>30</v>
      </c>
      <c r="K61" s="10" t="s">
        <v>30</v>
      </c>
      <c r="L61" s="6" t="s">
        <v>40</v>
      </c>
      <c r="M61" s="6" t="s">
        <v>52</v>
      </c>
      <c r="N61" s="6" t="s">
        <v>30</v>
      </c>
      <c r="O61" s="11" t="s">
        <v>30</v>
      </c>
      <c r="P61" s="6" t="s">
        <v>32</v>
      </c>
      <c r="Q61" s="6" t="s">
        <v>32</v>
      </c>
      <c r="R61" s="12" t="s">
        <v>25</v>
      </c>
      <c r="S61" s="6" t="s">
        <v>41</v>
      </c>
      <c r="T61" s="9" t="s">
        <v>34</v>
      </c>
      <c r="U61" s="9" t="s">
        <v>25</v>
      </c>
      <c r="V61" s="6" t="s">
        <v>242</v>
      </c>
      <c r="W61" s="9">
        <v>6907</v>
      </c>
      <c r="X61" s="13" t="s">
        <v>243</v>
      </c>
    </row>
    <row r="62" spans="1:24" ht="30">
      <c r="A62" s="6" t="s">
        <v>244</v>
      </c>
      <c r="B62" s="7" t="e">
        <f ca="1">IMAGE("https://acnhcdn.com/latest/FtrIcon/UmbrellaStripe0.png")</f>
        <v>#NAME?</v>
      </c>
      <c r="C62" s="6" t="s">
        <v>38</v>
      </c>
      <c r="D62" s="9">
        <v>750</v>
      </c>
      <c r="E62" s="9">
        <v>187</v>
      </c>
      <c r="F62" s="9">
        <v>3</v>
      </c>
      <c r="G62" s="6" t="s">
        <v>245</v>
      </c>
      <c r="H62" s="6" t="s">
        <v>46</v>
      </c>
      <c r="I62" s="9" t="s">
        <v>29</v>
      </c>
      <c r="J62" s="10" t="s">
        <v>30</v>
      </c>
      <c r="K62" s="10" t="s">
        <v>30</v>
      </c>
      <c r="L62" s="6" t="s">
        <v>40</v>
      </c>
      <c r="M62" s="6"/>
      <c r="N62" s="6" t="s">
        <v>30</v>
      </c>
      <c r="O62" s="11" t="s">
        <v>30</v>
      </c>
      <c r="P62" s="6" t="s">
        <v>32</v>
      </c>
      <c r="Q62" s="6" t="s">
        <v>32</v>
      </c>
      <c r="R62" s="12" t="s">
        <v>25</v>
      </c>
      <c r="S62" s="6" t="s">
        <v>41</v>
      </c>
      <c r="T62" s="9" t="s">
        <v>34</v>
      </c>
      <c r="U62" s="9" t="s">
        <v>25</v>
      </c>
      <c r="V62" s="6" t="s">
        <v>246</v>
      </c>
      <c r="W62" s="9">
        <v>6916</v>
      </c>
      <c r="X62" s="13" t="s">
        <v>247</v>
      </c>
    </row>
    <row r="63" spans="1:24" ht="30">
      <c r="A63" s="6" t="s">
        <v>248</v>
      </c>
      <c r="B63" s="7" t="e">
        <f ca="1">IMAGE("https://acnhcdn.com/latest/FtrIcon/UmbrellaSunflower0.png")</f>
        <v>#NAME?</v>
      </c>
      <c r="C63" s="6" t="s">
        <v>38</v>
      </c>
      <c r="D63" s="9">
        <v>750</v>
      </c>
      <c r="E63" s="9">
        <v>187</v>
      </c>
      <c r="F63" s="9">
        <v>3</v>
      </c>
      <c r="G63" s="6" t="s">
        <v>27</v>
      </c>
      <c r="H63" s="6" t="s">
        <v>46</v>
      </c>
      <c r="I63" s="9" t="s">
        <v>29</v>
      </c>
      <c r="J63" s="10" t="s">
        <v>30</v>
      </c>
      <c r="K63" s="10" t="s">
        <v>30</v>
      </c>
      <c r="L63" s="6" t="s">
        <v>40</v>
      </c>
      <c r="M63" s="6"/>
      <c r="N63" s="6" t="s">
        <v>30</v>
      </c>
      <c r="O63" s="11" t="s">
        <v>30</v>
      </c>
      <c r="P63" s="6" t="s">
        <v>32</v>
      </c>
      <c r="Q63" s="6" t="s">
        <v>32</v>
      </c>
      <c r="R63" s="12" t="s">
        <v>25</v>
      </c>
      <c r="S63" s="6" t="s">
        <v>41</v>
      </c>
      <c r="T63" s="9" t="s">
        <v>34</v>
      </c>
      <c r="U63" s="9" t="s">
        <v>25</v>
      </c>
      <c r="V63" s="6" t="s">
        <v>249</v>
      </c>
      <c r="W63" s="9">
        <v>6904</v>
      </c>
      <c r="X63" s="13" t="s">
        <v>250</v>
      </c>
    </row>
    <row r="64" spans="1:24" ht="30">
      <c r="A64" s="6" t="s">
        <v>251</v>
      </c>
      <c r="B64" s="7" t="e">
        <f ca="1">IMAGE("https://acnhcdn.com/latest/FtrIcon/UmbrellaPlaid0.png")</f>
        <v>#NAME?</v>
      </c>
      <c r="C64" s="6" t="s">
        <v>38</v>
      </c>
      <c r="D64" s="9">
        <v>750</v>
      </c>
      <c r="E64" s="9">
        <v>187</v>
      </c>
      <c r="F64" s="9">
        <v>3</v>
      </c>
      <c r="G64" s="6" t="s">
        <v>28</v>
      </c>
      <c r="H64" s="6" t="s">
        <v>74</v>
      </c>
      <c r="I64" s="9" t="s">
        <v>29</v>
      </c>
      <c r="J64" s="10" t="s">
        <v>30</v>
      </c>
      <c r="K64" s="10" t="s">
        <v>30</v>
      </c>
      <c r="L64" s="6" t="s">
        <v>40</v>
      </c>
      <c r="M64" s="6"/>
      <c r="N64" s="6" t="s">
        <v>30</v>
      </c>
      <c r="O64" s="11" t="s">
        <v>30</v>
      </c>
      <c r="P64" s="6" t="s">
        <v>32</v>
      </c>
      <c r="Q64" s="6" t="s">
        <v>32</v>
      </c>
      <c r="R64" s="12" t="s">
        <v>25</v>
      </c>
      <c r="S64" s="6" t="s">
        <v>41</v>
      </c>
      <c r="T64" s="9" t="s">
        <v>34</v>
      </c>
      <c r="U64" s="9" t="s">
        <v>25</v>
      </c>
      <c r="V64" s="6" t="s">
        <v>252</v>
      </c>
      <c r="W64" s="9">
        <v>6917</v>
      </c>
      <c r="X64" s="13" t="s">
        <v>253</v>
      </c>
    </row>
    <row r="65" spans="1:24" ht="30">
      <c r="A65" s="6" t="s">
        <v>254</v>
      </c>
      <c r="B65" s="7" t="e">
        <f ca="1">IMAGE("https://acnhcdn.com/latest/FtrIcon/UmbrellaPolkadotRed.png")</f>
        <v>#NAME?</v>
      </c>
      <c r="C65" s="6" t="s">
        <v>38</v>
      </c>
      <c r="D65" s="9">
        <v>750</v>
      </c>
      <c r="E65" s="9">
        <v>187</v>
      </c>
      <c r="F65" s="9">
        <v>3</v>
      </c>
      <c r="G65" s="6" t="s">
        <v>28</v>
      </c>
      <c r="H65" s="6" t="s">
        <v>46</v>
      </c>
      <c r="I65" s="9" t="s">
        <v>29</v>
      </c>
      <c r="J65" s="10" t="s">
        <v>30</v>
      </c>
      <c r="K65" s="10" t="s">
        <v>30</v>
      </c>
      <c r="L65" s="6" t="s">
        <v>40</v>
      </c>
      <c r="M65" s="6"/>
      <c r="N65" s="6" t="s">
        <v>30</v>
      </c>
      <c r="O65" s="11" t="s">
        <v>30</v>
      </c>
      <c r="P65" s="6" t="s">
        <v>32</v>
      </c>
      <c r="Q65" s="6" t="s">
        <v>32</v>
      </c>
      <c r="R65" s="12" t="s">
        <v>25</v>
      </c>
      <c r="S65" s="6" t="s">
        <v>41</v>
      </c>
      <c r="T65" s="9" t="s">
        <v>34</v>
      </c>
      <c r="U65" s="9" t="s">
        <v>25</v>
      </c>
      <c r="V65" s="6" t="s">
        <v>255</v>
      </c>
      <c r="W65" s="9">
        <v>5861</v>
      </c>
      <c r="X65" s="13" t="s">
        <v>256</v>
      </c>
    </row>
    <row r="66" spans="1:24" ht="30">
      <c r="A66" s="6" t="s">
        <v>257</v>
      </c>
      <c r="B66" s="7" t="e">
        <f ca="1">IMAGE("https://acnhcdn.com/latest/FtrIcon/UmbrellaTwocolor0.png")</f>
        <v>#NAME?</v>
      </c>
      <c r="C66" s="6" t="s">
        <v>38</v>
      </c>
      <c r="D66" s="9">
        <v>770</v>
      </c>
      <c r="E66" s="9">
        <v>192</v>
      </c>
      <c r="F66" s="9">
        <v>3</v>
      </c>
      <c r="G66" s="6" t="s">
        <v>28</v>
      </c>
      <c r="H66" s="6" t="s">
        <v>27</v>
      </c>
      <c r="I66" s="9" t="s">
        <v>29</v>
      </c>
      <c r="J66" s="10" t="s">
        <v>30</v>
      </c>
      <c r="K66" s="10" t="s">
        <v>30</v>
      </c>
      <c r="L66" s="6" t="s">
        <v>40</v>
      </c>
      <c r="M66" s="6"/>
      <c r="N66" s="6" t="s">
        <v>30</v>
      </c>
      <c r="O66" s="11" t="s">
        <v>30</v>
      </c>
      <c r="P66" s="6" t="s">
        <v>32</v>
      </c>
      <c r="Q66" s="6" t="s">
        <v>32</v>
      </c>
      <c r="R66" s="12" t="s">
        <v>25</v>
      </c>
      <c r="S66" s="6" t="s">
        <v>41</v>
      </c>
      <c r="T66" s="9" t="s">
        <v>34</v>
      </c>
      <c r="U66" s="9" t="s">
        <v>25</v>
      </c>
      <c r="V66" s="6" t="s">
        <v>258</v>
      </c>
      <c r="W66" s="9">
        <v>7166</v>
      </c>
      <c r="X66" s="13" t="s">
        <v>259</v>
      </c>
    </row>
    <row r="67" spans="1:24" ht="30">
      <c r="A67" s="6" t="s">
        <v>260</v>
      </c>
      <c r="B67" s="7" t="e">
        <f ca="1">IMAGE("https://acnhcdn.com/latest/FtrIcon/UmbrellaVinyl0.png")</f>
        <v>#NAME?</v>
      </c>
      <c r="C67" s="6" t="s">
        <v>38</v>
      </c>
      <c r="D67" s="9">
        <v>770</v>
      </c>
      <c r="E67" s="9">
        <v>192</v>
      </c>
      <c r="F67" s="9">
        <v>3</v>
      </c>
      <c r="G67" s="6" t="s">
        <v>46</v>
      </c>
      <c r="H67" s="6" t="s">
        <v>46</v>
      </c>
      <c r="I67" s="9" t="s">
        <v>29</v>
      </c>
      <c r="J67" s="10" t="s">
        <v>30</v>
      </c>
      <c r="K67" s="10" t="s">
        <v>30</v>
      </c>
      <c r="L67" s="6" t="s">
        <v>40</v>
      </c>
      <c r="M67" s="6"/>
      <c r="N67" s="6" t="s">
        <v>30</v>
      </c>
      <c r="O67" s="11" t="s">
        <v>30</v>
      </c>
      <c r="P67" s="6" t="s">
        <v>32</v>
      </c>
      <c r="Q67" s="6" t="s">
        <v>32</v>
      </c>
      <c r="R67" s="12" t="s">
        <v>25</v>
      </c>
      <c r="S67" s="6" t="s">
        <v>41</v>
      </c>
      <c r="T67" s="9" t="s">
        <v>34</v>
      </c>
      <c r="U67" s="9" t="s">
        <v>25</v>
      </c>
      <c r="V67" s="6" t="s">
        <v>261</v>
      </c>
      <c r="W67" s="9">
        <v>7165</v>
      </c>
      <c r="X67" s="13" t="s">
        <v>262</v>
      </c>
    </row>
    <row r="68" spans="1:24" ht="70">
      <c r="A68" s="6" t="s">
        <v>263</v>
      </c>
      <c r="B68" s="7" t="e">
        <f ca="1">IMAGE("https://acnhcdn.com/latest/FtrIcon/UmbrellaWater0.png")</f>
        <v>#NAME?</v>
      </c>
      <c r="C68" s="6" t="s">
        <v>38</v>
      </c>
      <c r="D68" s="9">
        <v>1550</v>
      </c>
      <c r="E68" s="9">
        <v>387</v>
      </c>
      <c r="F68" s="9">
        <v>3</v>
      </c>
      <c r="G68" s="6" t="s">
        <v>28</v>
      </c>
      <c r="H68" s="6" t="s">
        <v>74</v>
      </c>
      <c r="I68" s="9" t="s">
        <v>29</v>
      </c>
      <c r="J68" s="10" t="s">
        <v>30</v>
      </c>
      <c r="K68" s="10" t="s">
        <v>30</v>
      </c>
      <c r="L68" s="6" t="s">
        <v>40</v>
      </c>
      <c r="M68" s="6" t="s">
        <v>52</v>
      </c>
      <c r="N68" s="6" t="s">
        <v>30</v>
      </c>
      <c r="O68" s="11" t="s">
        <v>30</v>
      </c>
      <c r="P68" s="6" t="s">
        <v>32</v>
      </c>
      <c r="Q68" s="6" t="s">
        <v>32</v>
      </c>
      <c r="R68" s="12" t="s">
        <v>25</v>
      </c>
      <c r="S68" s="6" t="s">
        <v>41</v>
      </c>
      <c r="T68" s="9" t="s">
        <v>34</v>
      </c>
      <c r="U68" s="9" t="s">
        <v>25</v>
      </c>
      <c r="V68" s="6" t="s">
        <v>264</v>
      </c>
      <c r="W68" s="9">
        <v>6909</v>
      </c>
      <c r="X68" s="13" t="s">
        <v>265</v>
      </c>
    </row>
    <row r="69" spans="1:24" ht="70">
      <c r="A69" s="6" t="s">
        <v>266</v>
      </c>
      <c r="B69" s="7" t="e">
        <f ca="1">IMAGE("https://acnhcdn.com/latest/FtrIcon/UmbrellaPacodarace3.png")</f>
        <v>#NAME?</v>
      </c>
      <c r="C69" s="6" t="s">
        <v>38</v>
      </c>
      <c r="D69" s="9">
        <v>1620</v>
      </c>
      <c r="E69" s="9">
        <v>405</v>
      </c>
      <c r="F69" s="9">
        <v>3</v>
      </c>
      <c r="G69" s="6" t="s">
        <v>46</v>
      </c>
      <c r="H69" s="6" t="s">
        <v>46</v>
      </c>
      <c r="I69" s="9" t="s">
        <v>29</v>
      </c>
      <c r="J69" s="10" t="s">
        <v>30</v>
      </c>
      <c r="K69" s="10" t="s">
        <v>30</v>
      </c>
      <c r="L69" s="6" t="s">
        <v>40</v>
      </c>
      <c r="M69" s="6" t="s">
        <v>52</v>
      </c>
      <c r="N69" s="6" t="s">
        <v>30</v>
      </c>
      <c r="O69" s="11" t="s">
        <v>30</v>
      </c>
      <c r="P69" s="6" t="s">
        <v>32</v>
      </c>
      <c r="Q69" s="6" t="s">
        <v>32</v>
      </c>
      <c r="R69" s="12" t="s">
        <v>25</v>
      </c>
      <c r="S69" s="6" t="s">
        <v>41</v>
      </c>
      <c r="T69" s="9" t="s">
        <v>34</v>
      </c>
      <c r="U69" s="9" t="s">
        <v>25</v>
      </c>
      <c r="V69" s="6" t="s">
        <v>267</v>
      </c>
      <c r="W69" s="9">
        <v>12135</v>
      </c>
      <c r="X69" s="13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2022-11-07T19:21:34Z</dcterms:created>
  <dcterms:modified xsi:type="dcterms:W3CDTF">2022-11-07T19:21:43Z</dcterms:modified>
</cp:coreProperties>
</file>