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202300"/>
  <mc:AlternateContent xmlns:mc="http://schemas.openxmlformats.org/markup-compatibility/2006">
    <mc:Choice Requires="x15">
      <x15ac:absPath xmlns:x15ac="http://schemas.microsoft.com/office/spreadsheetml/2010/11/ac" url="/Users/canburakozkal/Desktop/TBT uygulama/"/>
    </mc:Choice>
  </mc:AlternateContent>
  <xr:revisionPtr revIDLastSave="0" documentId="8_{147A03B6-4F28-C842-8E00-72B408B5EA01}" xr6:coauthVersionLast="47" xr6:coauthVersionMax="47" xr10:uidLastSave="{00000000-0000-0000-0000-000000000000}"/>
  <bookViews>
    <workbookView xWindow="0" yWindow="0" windowWidth="38400" windowHeight="21600" xr2:uid="{54BEBC6B-3912-BB4B-9B7C-91AC06B3E0D2}"/>
  </bookViews>
  <sheets>
    <sheet name="Sheet1" sheetId="1" r:id="rId1"/>
    <sheet name="Sheet2" sheetId="2" r:id="rId2"/>
    <sheet name="Sheet1 (2)"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1" i="3" l="1"/>
  <c r="L20" i="3"/>
  <c r="O20" i="3" s="1"/>
  <c r="P20" i="3" s="1"/>
  <c r="Q20" i="3" s="1"/>
  <c r="L19" i="3"/>
  <c r="O19" i="3" s="1"/>
  <c r="P19" i="3" s="1"/>
  <c r="Q19" i="3" s="1"/>
  <c r="L13" i="3"/>
  <c r="O13" i="3" s="1"/>
  <c r="P13" i="3" s="1"/>
  <c r="Q13" i="3" s="1"/>
  <c r="L12" i="3"/>
  <c r="O12" i="3" s="1"/>
  <c r="P12" i="3" s="1"/>
  <c r="Q12" i="3" s="1"/>
  <c r="L11" i="3"/>
  <c r="O11" i="3" s="1"/>
  <c r="P11" i="3" s="1"/>
  <c r="Q11" i="3" s="1"/>
  <c r="L5" i="3"/>
  <c r="O5" i="3" s="1"/>
  <c r="L4" i="3"/>
  <c r="L3" i="3"/>
  <c r="O3" i="3" s="1"/>
  <c r="P3" i="3" s="1"/>
  <c r="Q3" i="3" s="1"/>
  <c r="O4" i="3"/>
  <c r="P4" i="3" s="1"/>
  <c r="Q4" i="3" s="1"/>
  <c r="S4" i="3" s="1"/>
  <c r="O21" i="3"/>
  <c r="P21" i="3" s="1"/>
  <c r="Q21" i="3" s="1"/>
  <c r="R21" i="3" s="1"/>
  <c r="M3" i="3"/>
  <c r="M11" i="3"/>
  <c r="M13" i="3"/>
  <c r="M19" i="3"/>
  <c r="M21" i="3"/>
  <c r="Q28" i="3"/>
  <c r="H5" i="3"/>
  <c r="H13" i="3"/>
  <c r="H21" i="3"/>
  <c r="F21" i="3"/>
  <c r="G21" i="3" s="1"/>
  <c r="F20" i="3"/>
  <c r="H20" i="3" s="1"/>
  <c r="F19" i="3"/>
  <c r="H19" i="3" s="1"/>
  <c r="F13" i="3"/>
  <c r="G13" i="3" s="1"/>
  <c r="F12" i="3"/>
  <c r="M12" i="3" s="1"/>
  <c r="F11" i="3"/>
  <c r="H11" i="3" s="1"/>
  <c r="F5" i="3"/>
  <c r="G5" i="3" s="1"/>
  <c r="F4" i="3"/>
  <c r="H4" i="3" s="1"/>
  <c r="F3" i="3"/>
  <c r="H3" i="3" s="1"/>
  <c r="F2" i="3"/>
  <c r="M2" i="3" s="1"/>
  <c r="E3" i="3"/>
  <c r="E4" i="3"/>
  <c r="E5" i="3"/>
  <c r="E6" i="3"/>
  <c r="F6" i="3" s="1"/>
  <c r="E7" i="3"/>
  <c r="F7" i="3" s="1"/>
  <c r="E8" i="3"/>
  <c r="F8" i="3" s="1"/>
  <c r="E9" i="3"/>
  <c r="F9" i="3" s="1"/>
  <c r="E10" i="3"/>
  <c r="F10" i="3" s="1"/>
  <c r="E11" i="3"/>
  <c r="E12" i="3"/>
  <c r="E13" i="3"/>
  <c r="E14" i="3"/>
  <c r="F14" i="3" s="1"/>
  <c r="E15" i="3"/>
  <c r="F15" i="3" s="1"/>
  <c r="E16" i="3"/>
  <c r="F16" i="3" s="1"/>
  <c r="E17" i="3"/>
  <c r="F17" i="3" s="1"/>
  <c r="E18" i="3"/>
  <c r="F18" i="3" s="1"/>
  <c r="E19" i="3"/>
  <c r="E20" i="3"/>
  <c r="E21" i="3"/>
  <c r="E2" i="3"/>
  <c r="H10" i="3" l="1"/>
  <c r="M10" i="3"/>
  <c r="L10" i="3"/>
  <c r="O10" i="3" s="1"/>
  <c r="G10" i="3"/>
  <c r="S11" i="3"/>
  <c r="R11" i="3"/>
  <c r="H9" i="3"/>
  <c r="M9" i="3"/>
  <c r="L9" i="3"/>
  <c r="O9" i="3" s="1"/>
  <c r="P9" i="3" s="1"/>
  <c r="Q9" i="3" s="1"/>
  <c r="G9" i="3"/>
  <c r="R12" i="3"/>
  <c r="S12" i="3"/>
  <c r="S13" i="3"/>
  <c r="R13" i="3"/>
  <c r="G7" i="3"/>
  <c r="L7" i="3"/>
  <c r="O7" i="3" s="1"/>
  <c r="P7" i="3" s="1"/>
  <c r="Q7" i="3" s="1"/>
  <c r="M7" i="3"/>
  <c r="H7" i="3"/>
  <c r="M14" i="3"/>
  <c r="G14" i="3"/>
  <c r="L14" i="3"/>
  <c r="O14" i="3" s="1"/>
  <c r="H14" i="3"/>
  <c r="S20" i="3"/>
  <c r="R20" i="3"/>
  <c r="H18" i="3"/>
  <c r="M18" i="3"/>
  <c r="G18" i="3"/>
  <c r="L18" i="3"/>
  <c r="O18" i="3" s="1"/>
  <c r="P18" i="3" s="1"/>
  <c r="Q18" i="3" s="1"/>
  <c r="H17" i="3"/>
  <c r="G17" i="3"/>
  <c r="L17" i="3"/>
  <c r="O17" i="3" s="1"/>
  <c r="P17" i="3" s="1"/>
  <c r="Q17" i="3" s="1"/>
  <c r="M17" i="3"/>
  <c r="L16" i="3"/>
  <c r="M16" i="3"/>
  <c r="G16" i="3"/>
  <c r="H16" i="3"/>
  <c r="L8" i="3"/>
  <c r="O8" i="3" s="1"/>
  <c r="P8" i="3" s="1"/>
  <c r="Q8" i="3" s="1"/>
  <c r="M8" i="3"/>
  <c r="H8" i="3"/>
  <c r="G8" i="3"/>
  <c r="G15" i="3"/>
  <c r="L15" i="3"/>
  <c r="M15" i="3"/>
  <c r="H15" i="3"/>
  <c r="S19" i="3"/>
  <c r="R19" i="3"/>
  <c r="M6" i="3"/>
  <c r="G6" i="3"/>
  <c r="L6" i="3"/>
  <c r="O6" i="3" s="1"/>
  <c r="H6" i="3"/>
  <c r="S3" i="3"/>
  <c r="R3" i="3"/>
  <c r="H12" i="3"/>
  <c r="G20" i="3"/>
  <c r="G12" i="3"/>
  <c r="G4" i="3"/>
  <c r="M5" i="3"/>
  <c r="G19" i="3"/>
  <c r="G11" i="3"/>
  <c r="G3" i="3"/>
  <c r="M20" i="3"/>
  <c r="M4" i="3"/>
  <c r="H2" i="3"/>
  <c r="R4" i="3"/>
  <c r="L2" i="3"/>
  <c r="S21" i="3"/>
  <c r="G2" i="3"/>
  <c r="P10" i="3"/>
  <c r="Q10" i="3" s="1"/>
  <c r="P14" i="3"/>
  <c r="Q14" i="3" s="1"/>
  <c r="P6" i="3"/>
  <c r="Q6" i="3" s="1"/>
  <c r="O16" i="3"/>
  <c r="P16" i="3" s="1"/>
  <c r="Q16" i="3" s="1"/>
  <c r="O15" i="3"/>
  <c r="P15" i="3" s="1"/>
  <c r="Q15" i="3" s="1"/>
  <c r="P5" i="3"/>
  <c r="Q5" i="3" s="1"/>
  <c r="S18" i="3" l="1"/>
  <c r="R18" i="3"/>
  <c r="S6" i="3"/>
  <c r="R6" i="3"/>
  <c r="R15" i="3"/>
  <c r="S15" i="3"/>
  <c r="R7" i="3"/>
  <c r="S7" i="3"/>
  <c r="R16" i="3"/>
  <c r="S16" i="3"/>
  <c r="S17" i="3"/>
  <c r="R17" i="3"/>
  <c r="S14" i="3"/>
  <c r="R14" i="3"/>
  <c r="R8" i="3"/>
  <c r="S8" i="3"/>
  <c r="R10" i="3"/>
  <c r="S10" i="3"/>
  <c r="S5" i="3"/>
  <c r="R5" i="3"/>
  <c r="O2" i="3"/>
  <c r="P2" i="3" s="1"/>
  <c r="Q2" i="3" s="1"/>
  <c r="R9" i="3"/>
  <c r="S9" i="3"/>
  <c r="R2" i="3" l="1"/>
  <c r="S2" i="3"/>
</calcChain>
</file>

<file path=xl/sharedStrings.xml><?xml version="1.0" encoding="utf-8"?>
<sst xmlns="http://schemas.openxmlformats.org/spreadsheetml/2006/main" count="32" uniqueCount="24">
  <si>
    <t>Benzin Fiyatı</t>
  </si>
  <si>
    <t>TL</t>
  </si>
  <si>
    <t>Araç No</t>
  </si>
  <si>
    <t>Kat edilen km</t>
  </si>
  <si>
    <t>Şehir içi L yakıt tüketimi/100 km</t>
  </si>
  <si>
    <t>Şehir dışı L yakıt tük/100km</t>
  </si>
  <si>
    <t>Her aracın 1000 km lik sürüşü sonrasında kayıt edilen yakıt tüketimi değerleridir.  Her araç için Şehiriçi+Şehirdışı seyahat mesafesi= 1000 km dir.</t>
  </si>
  <si>
    <t>km</t>
  </si>
  <si>
    <t>Ortalam yakıt tüketimi</t>
  </si>
  <si>
    <t>Ş.içi Kat edilen km</t>
  </si>
  <si>
    <t>Ş.Dışı Kat edilen km</t>
  </si>
  <si>
    <t>100 km deYakıt tüketimi Maliyeti</t>
  </si>
  <si>
    <t>1000 km deYakıt tüketimi Maliyeti</t>
  </si>
  <si>
    <t>Araç sahiplerinin aylık ortalama yaptıkları km</t>
  </si>
  <si>
    <t>Aylık maliyetleri</t>
  </si>
  <si>
    <t>Araçlar için %15 yakıt tasarrufu sağlayan bir donanım yazılım iyileştirmesi maliyeti 16000 TL ise, araç sahiplerinin aylık ortalam araç kullanım alışkanlıklarına göre bu ücretin amorti edilmesi kaç kmde ve ne kadar sürede gerçekleşir ??</t>
  </si>
  <si>
    <t>Aylık tüketilen benzin L</t>
  </si>
  <si>
    <t>Amorti süresi (Toplam ay)</t>
  </si>
  <si>
    <t>%15 tas ile Aylık Yak. Tük  maliyet</t>
  </si>
  <si>
    <t>tL</t>
  </si>
  <si>
    <t>Amorti süresi (Yıl)</t>
  </si>
  <si>
    <t>Amorti süresi KM olarak</t>
  </si>
  <si>
    <t>Yak tük Maliyet Farkı Aylık</t>
  </si>
  <si>
    <t>16000 TL kaç L benzin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</si>
</sst>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Aptos Narrow"/>
      <family val="2"/>
      <scheme val="minor"/>
    </font>
    <font>
      <b/>
      <sz val="12"/>
      <color theme="1"/>
      <name val="Aptos Narrow"/>
      <scheme val="minor"/>
    </font>
    <font>
      <b/>
      <sz val="16"/>
      <color theme="1"/>
      <name val="Aptos Narrow"/>
      <scheme val="minor"/>
    </font>
    <font>
      <b/>
      <sz val="12"/>
      <color rgb="FFFF0000"/>
      <name val="Aptos Narrow"/>
      <scheme val="minor"/>
    </font>
    <font>
      <b/>
      <sz val="15"/>
      <color rgb="FFFF0000"/>
      <name val="Aptos Narrow"/>
      <scheme val="minor"/>
    </font>
    <font>
      <b/>
      <sz val="15"/>
      <color rgb="FFFF0000"/>
      <name val="Aptos Narrow"/>
    </font>
    <font>
      <b/>
      <sz val="17"/>
      <color rgb="FFFF0000"/>
      <name val="Aptos Narrow"/>
      <scheme val="minor"/>
    </font>
    <font>
      <sz val="12"/>
      <color rgb="FFFF0000"/>
      <name val="Aptos Narrow"/>
      <family val="2"/>
      <scheme val="minor"/>
    </font>
  </fonts>
  <fills count="11">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2"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0"/>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s>
  <cellStyleXfs count="1">
    <xf numFmtId="0" fontId="0" fillId="0" borderId="0"/>
  </cellStyleXfs>
  <cellXfs count="34">
    <xf numFmtId="0" fontId="0" fillId="0" borderId="0" xfId="0"/>
    <xf numFmtId="0" fontId="1" fillId="0" borderId="0" xfId="0" applyFont="1"/>
    <xf numFmtId="0" fontId="2" fillId="2" borderId="0" xfId="0" applyFont="1" applyFill="1"/>
    <xf numFmtId="0" fontId="1" fillId="0" borderId="1" xfId="0" applyFont="1" applyBorder="1"/>
    <xf numFmtId="0" fontId="1" fillId="0" borderId="2" xfId="0" applyFont="1" applyBorder="1"/>
    <xf numFmtId="0" fontId="1" fillId="0" borderId="3" xfId="0" applyFont="1" applyBorder="1"/>
    <xf numFmtId="0" fontId="0" fillId="0" borderId="4" xfId="0" applyBorder="1"/>
    <xf numFmtId="0" fontId="0" fillId="0" borderId="5" xfId="0" applyBorder="1"/>
    <xf numFmtId="0" fontId="0" fillId="0" borderId="6" xfId="0" applyBorder="1"/>
    <xf numFmtId="0" fontId="0" fillId="3" borderId="5" xfId="0" applyFill="1" applyBorder="1"/>
    <xf numFmtId="0" fontId="0" fillId="3" borderId="6" xfId="0" applyFill="1" applyBorder="1"/>
    <xf numFmtId="0" fontId="0" fillId="4" borderId="5" xfId="0" applyFill="1" applyBorder="1"/>
    <xf numFmtId="0" fontId="0" fillId="4" borderId="6" xfId="0" applyFill="1" applyBorder="1"/>
    <xf numFmtId="0" fontId="0" fillId="5" borderId="0" xfId="0" applyFill="1"/>
    <xf numFmtId="0" fontId="5" fillId="0" borderId="0" xfId="0" applyFont="1"/>
    <xf numFmtId="0" fontId="0" fillId="2" borderId="0" xfId="0" applyFill="1"/>
    <xf numFmtId="0" fontId="0" fillId="7" borderId="0" xfId="0" applyFill="1"/>
    <xf numFmtId="0" fontId="1" fillId="7" borderId="0" xfId="0" applyFont="1" applyFill="1"/>
    <xf numFmtId="0" fontId="0" fillId="8" borderId="0" xfId="0" applyFill="1"/>
    <xf numFmtId="0" fontId="1" fillId="8" borderId="0" xfId="0" applyFont="1" applyFill="1"/>
    <xf numFmtId="0" fontId="0" fillId="9" borderId="0" xfId="0" applyFill="1"/>
    <xf numFmtId="0" fontId="1" fillId="9" borderId="0" xfId="0" applyFont="1" applyFill="1"/>
    <xf numFmtId="0" fontId="6" fillId="10" borderId="0" xfId="0" applyFont="1" applyFill="1"/>
    <xf numFmtId="0" fontId="4" fillId="10" borderId="2" xfId="0" applyFont="1" applyFill="1" applyBorder="1"/>
    <xf numFmtId="0" fontId="3" fillId="6" borderId="0" xfId="0" applyFont="1" applyFill="1"/>
    <xf numFmtId="0" fontId="3" fillId="7" borderId="0" xfId="0" applyFont="1" applyFill="1"/>
    <xf numFmtId="0" fontId="1" fillId="0" borderId="3" xfId="0" applyFont="1" applyBorder="1" applyAlignment="1">
      <alignment horizontal="center" wrapText="1"/>
    </xf>
    <xf numFmtId="0" fontId="1" fillId="0" borderId="0" xfId="0" applyFont="1" applyAlignment="1">
      <alignment horizontal="center" wrapText="1"/>
    </xf>
    <xf numFmtId="0" fontId="1" fillId="2" borderId="3" xfId="0" applyFont="1" applyFill="1" applyBorder="1" applyAlignment="1">
      <alignment horizontal="center" wrapText="1"/>
    </xf>
    <xf numFmtId="0" fontId="1" fillId="2" borderId="0" xfId="0" applyFont="1" applyFill="1" applyAlignment="1">
      <alignment horizontal="center" wrapText="1"/>
    </xf>
    <xf numFmtId="0" fontId="0" fillId="0" borderId="0" xfId="0" applyAlignment="1">
      <alignment horizontal="center"/>
    </xf>
    <xf numFmtId="0" fontId="1" fillId="7" borderId="3" xfId="0" applyFont="1" applyFill="1" applyBorder="1" applyAlignment="1">
      <alignment horizontal="center" wrapText="1"/>
    </xf>
    <xf numFmtId="0" fontId="1" fillId="7" borderId="0" xfId="0" applyFont="1" applyFill="1" applyAlignment="1">
      <alignment horizontal="center" wrapText="1"/>
    </xf>
    <xf numFmtId="0" fontId="7" fillId="7"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1E23E-EE91-3244-BA25-6CF16158984F}">
  <dimension ref="A1:Y25"/>
  <sheetViews>
    <sheetView tabSelected="1" workbookViewId="0">
      <selection activeCell="B25" sqref="B25:C25"/>
    </sheetView>
  </sheetViews>
  <sheetFormatPr baseColWidth="10" defaultRowHeight="16" x14ac:dyDescent="0.2"/>
  <cols>
    <col min="2" max="2" width="24.6640625" customWidth="1"/>
    <col min="3" max="3" width="13.5" customWidth="1"/>
    <col min="4" max="4" width="25.5" customWidth="1"/>
    <col min="5" max="5" width="14.6640625" customWidth="1"/>
    <col min="6" max="6" width="21.83203125" customWidth="1"/>
    <col min="22" max="22" width="11.6640625" customWidth="1"/>
    <col min="23" max="23" width="17.5" customWidth="1"/>
  </cols>
  <sheetData>
    <row r="1" spans="1:25" ht="17" thickBot="1" x14ac:dyDescent="0.25">
      <c r="A1" s="1" t="s">
        <v>2</v>
      </c>
      <c r="B1" s="3" t="s">
        <v>4</v>
      </c>
      <c r="C1" s="5" t="s">
        <v>3</v>
      </c>
      <c r="D1" s="3" t="s">
        <v>5</v>
      </c>
      <c r="E1" s="4" t="s">
        <v>3</v>
      </c>
      <c r="F1" s="15" t="s">
        <v>13</v>
      </c>
    </row>
    <row r="2" spans="1:25" x14ac:dyDescent="0.2">
      <c r="A2" s="6">
        <v>1</v>
      </c>
      <c r="B2" s="7">
        <v>7.1</v>
      </c>
      <c r="C2" s="7">
        <v>235</v>
      </c>
      <c r="D2" s="7">
        <v>5</v>
      </c>
      <c r="E2" s="9"/>
      <c r="F2" s="15">
        <v>1100</v>
      </c>
    </row>
    <row r="3" spans="1:25" ht="22" x14ac:dyDescent="0.3">
      <c r="A3" s="6">
        <v>2</v>
      </c>
      <c r="B3" s="8">
        <v>6.3</v>
      </c>
      <c r="C3" s="8">
        <v>380</v>
      </c>
      <c r="D3" s="8">
        <v>4.5</v>
      </c>
      <c r="E3" s="10"/>
      <c r="F3" s="15">
        <v>500</v>
      </c>
      <c r="Y3" s="2" t="s">
        <v>1</v>
      </c>
    </row>
    <row r="4" spans="1:25" x14ac:dyDescent="0.2">
      <c r="A4" s="6">
        <v>3</v>
      </c>
      <c r="B4" s="8">
        <v>6.7</v>
      </c>
      <c r="C4" s="8">
        <v>700</v>
      </c>
      <c r="D4" s="8">
        <v>4.5999999999999996</v>
      </c>
      <c r="E4" s="10"/>
      <c r="F4" s="15">
        <v>2200</v>
      </c>
    </row>
    <row r="5" spans="1:25" x14ac:dyDescent="0.2">
      <c r="A5" s="6">
        <v>4</v>
      </c>
      <c r="B5" s="8">
        <v>9.1</v>
      </c>
      <c r="C5" s="8">
        <v>207</v>
      </c>
      <c r="D5" s="8">
        <v>6.3</v>
      </c>
      <c r="E5" s="10"/>
      <c r="F5" s="15">
        <v>3900</v>
      </c>
    </row>
    <row r="6" spans="1:25" x14ac:dyDescent="0.2">
      <c r="A6" s="6">
        <v>5</v>
      </c>
      <c r="B6" s="8">
        <v>5.0999999999999996</v>
      </c>
      <c r="C6" s="8">
        <v>420</v>
      </c>
      <c r="D6" s="8">
        <v>4</v>
      </c>
      <c r="E6" s="10"/>
      <c r="F6" s="15">
        <v>1650</v>
      </c>
    </row>
    <row r="7" spans="1:25" x14ac:dyDescent="0.2">
      <c r="A7" s="6">
        <v>6</v>
      </c>
      <c r="B7" s="8">
        <v>6.1</v>
      </c>
      <c r="C7" s="8">
        <v>535</v>
      </c>
      <c r="D7" s="8">
        <v>4.4000000000000004</v>
      </c>
      <c r="E7" s="10"/>
      <c r="F7" s="15">
        <v>780</v>
      </c>
    </row>
    <row r="8" spans="1:25" x14ac:dyDescent="0.2">
      <c r="A8" s="6">
        <v>7</v>
      </c>
      <c r="B8" s="8">
        <v>7</v>
      </c>
      <c r="C8" s="8">
        <v>430</v>
      </c>
      <c r="D8" s="8">
        <v>4.5999999999999996</v>
      </c>
      <c r="E8" s="10"/>
      <c r="F8" s="15">
        <v>1700</v>
      </c>
    </row>
    <row r="9" spans="1:25" x14ac:dyDescent="0.2">
      <c r="A9" s="6">
        <v>8</v>
      </c>
      <c r="B9" s="8">
        <v>7.7</v>
      </c>
      <c r="C9" s="8">
        <v>119</v>
      </c>
      <c r="D9" s="8">
        <v>5.0999999999999996</v>
      </c>
      <c r="E9" s="10"/>
      <c r="F9" s="15">
        <v>4100</v>
      </c>
    </row>
    <row r="10" spans="1:25" x14ac:dyDescent="0.2">
      <c r="A10" s="6">
        <v>9</v>
      </c>
      <c r="B10" s="8">
        <v>8.1999999999999993</v>
      </c>
      <c r="C10" s="8">
        <v>670</v>
      </c>
      <c r="D10" s="8">
        <v>5.7</v>
      </c>
      <c r="E10" s="10"/>
      <c r="F10" s="15">
        <v>1650</v>
      </c>
    </row>
    <row r="11" spans="1:25" x14ac:dyDescent="0.2">
      <c r="A11" s="6">
        <v>10</v>
      </c>
      <c r="B11" s="8">
        <v>7.9</v>
      </c>
      <c r="C11" s="8">
        <v>770</v>
      </c>
      <c r="D11" s="8">
        <v>5.5</v>
      </c>
      <c r="E11" s="10"/>
      <c r="F11" s="15">
        <v>1900</v>
      </c>
    </row>
    <row r="12" spans="1:25" x14ac:dyDescent="0.2">
      <c r="A12" s="6">
        <v>11</v>
      </c>
      <c r="B12" s="8">
        <v>5.9</v>
      </c>
      <c r="C12" s="8">
        <v>354</v>
      </c>
      <c r="D12" s="8">
        <v>4.7</v>
      </c>
      <c r="E12" s="10"/>
      <c r="F12" s="15">
        <v>3200</v>
      </c>
    </row>
    <row r="13" spans="1:25" x14ac:dyDescent="0.2">
      <c r="A13" s="6">
        <v>12</v>
      </c>
      <c r="B13" s="8">
        <v>5.5</v>
      </c>
      <c r="C13" s="8">
        <v>590</v>
      </c>
      <c r="D13" s="8">
        <v>4.4000000000000004</v>
      </c>
      <c r="E13" s="10"/>
      <c r="F13" s="15">
        <v>735</v>
      </c>
    </row>
    <row r="14" spans="1:25" x14ac:dyDescent="0.2">
      <c r="A14" s="6">
        <v>13</v>
      </c>
      <c r="B14" s="8">
        <v>6.6</v>
      </c>
      <c r="C14" s="8">
        <v>810</v>
      </c>
      <c r="D14" s="8">
        <v>5.7</v>
      </c>
      <c r="E14" s="10"/>
      <c r="F14" s="15">
        <v>2550</v>
      </c>
    </row>
    <row r="15" spans="1:25" x14ac:dyDescent="0.2">
      <c r="A15" s="6">
        <v>14</v>
      </c>
      <c r="B15" s="8">
        <v>10.4</v>
      </c>
      <c r="C15" s="8">
        <v>420</v>
      </c>
      <c r="D15" s="8">
        <v>8.1</v>
      </c>
      <c r="E15" s="10"/>
      <c r="F15" s="15">
        <v>2580</v>
      </c>
    </row>
    <row r="16" spans="1:25" x14ac:dyDescent="0.2">
      <c r="A16" s="6">
        <v>15</v>
      </c>
      <c r="B16" s="8">
        <v>11.6</v>
      </c>
      <c r="C16" s="8">
        <v>240</v>
      </c>
      <c r="D16" s="8">
        <v>7.2</v>
      </c>
      <c r="E16" s="10"/>
      <c r="F16" s="15">
        <v>3500</v>
      </c>
    </row>
    <row r="17" spans="1:6" x14ac:dyDescent="0.2">
      <c r="A17" s="6">
        <v>16</v>
      </c>
      <c r="B17" s="8">
        <v>7.8</v>
      </c>
      <c r="C17" s="8">
        <v>375</v>
      </c>
      <c r="D17" s="8">
        <v>5.5</v>
      </c>
      <c r="E17" s="10"/>
      <c r="F17" s="15">
        <v>1880</v>
      </c>
    </row>
    <row r="18" spans="1:6" x14ac:dyDescent="0.2">
      <c r="A18" s="6">
        <v>17</v>
      </c>
      <c r="B18" s="8">
        <v>6.3</v>
      </c>
      <c r="C18" s="8">
        <v>435</v>
      </c>
      <c r="D18" s="8">
        <v>4.0999999999999996</v>
      </c>
      <c r="E18" s="10"/>
      <c r="F18" s="15">
        <v>1280</v>
      </c>
    </row>
    <row r="19" spans="1:6" x14ac:dyDescent="0.2">
      <c r="A19" s="6">
        <v>18</v>
      </c>
      <c r="B19" s="8">
        <v>8.8000000000000007</v>
      </c>
      <c r="C19" s="8">
        <v>810</v>
      </c>
      <c r="D19" s="8">
        <v>6.9</v>
      </c>
      <c r="E19" s="10"/>
      <c r="F19" s="15">
        <v>3790</v>
      </c>
    </row>
    <row r="20" spans="1:6" x14ac:dyDescent="0.2">
      <c r="A20" s="6">
        <v>19</v>
      </c>
      <c r="B20" s="8">
        <v>9.1999999999999993</v>
      </c>
      <c r="C20" s="8">
        <v>647</v>
      </c>
      <c r="D20" s="8">
        <v>7.8</v>
      </c>
      <c r="E20" s="10"/>
      <c r="F20" s="15">
        <v>940</v>
      </c>
    </row>
    <row r="21" spans="1:6" x14ac:dyDescent="0.2">
      <c r="A21" s="6">
        <v>20</v>
      </c>
      <c r="B21" s="8">
        <v>9.9</v>
      </c>
      <c r="C21" s="8">
        <v>190</v>
      </c>
      <c r="D21" s="8">
        <v>7.5</v>
      </c>
      <c r="E21" s="10"/>
      <c r="F21" s="15">
        <v>4500</v>
      </c>
    </row>
    <row r="22" spans="1:6" x14ac:dyDescent="0.2">
      <c r="A22" s="26" t="s">
        <v>6</v>
      </c>
      <c r="B22" s="26"/>
      <c r="C22" s="26"/>
      <c r="D22" s="26"/>
      <c r="E22" s="26"/>
    </row>
    <row r="23" spans="1:6" x14ac:dyDescent="0.2">
      <c r="A23" s="27"/>
      <c r="B23" s="27"/>
      <c r="C23" s="27"/>
      <c r="D23" s="27"/>
      <c r="E23" s="27"/>
    </row>
    <row r="24" spans="1:6" x14ac:dyDescent="0.2">
      <c r="A24" s="27"/>
      <c r="B24" s="27"/>
      <c r="C24" s="27"/>
      <c r="D24" s="27"/>
      <c r="E24" s="27"/>
    </row>
    <row r="25" spans="1:6" ht="22" x14ac:dyDescent="0.3">
      <c r="B25" s="2" t="s">
        <v>0</v>
      </c>
      <c r="C25" s="2">
        <v>41.69</v>
      </c>
    </row>
  </sheetData>
  <mergeCells count="1">
    <mergeCell ref="A22:E2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BC696-0D97-3F4F-B805-358EA5CCEADE}">
  <dimension ref="A1"/>
  <sheetViews>
    <sheetView workbookViewId="0"/>
  </sheetViews>
  <sheetFormatPr baseColWidth="10" defaultRowHeight="16"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DB114-07AB-AF4A-806B-25016875F67C}">
  <dimension ref="A1:Y29"/>
  <sheetViews>
    <sheetView workbookViewId="0">
      <selection activeCell="P28" sqref="P28:Q28"/>
    </sheetView>
  </sheetViews>
  <sheetFormatPr baseColWidth="10" defaultRowHeight="16" x14ac:dyDescent="0.2"/>
  <cols>
    <col min="2" max="2" width="24.6640625" customWidth="1"/>
    <col min="3" max="3" width="13.5" customWidth="1"/>
    <col min="4" max="4" width="25.5" customWidth="1"/>
    <col min="5" max="5" width="16.5" customWidth="1"/>
    <col min="6" max="6" width="23.6640625" customWidth="1"/>
    <col min="7" max="7" width="15.5" customWidth="1"/>
    <col min="8" max="8" width="14.1640625" customWidth="1"/>
    <col min="11" max="11" width="21.83203125" customWidth="1"/>
    <col min="12" max="12" width="19.5" customWidth="1"/>
    <col min="13" max="13" width="19.6640625" customWidth="1"/>
    <col min="14" max="14" width="23.6640625" customWidth="1"/>
    <col min="15" max="15" width="25.33203125" customWidth="1"/>
    <col min="16" max="16" width="23.1640625" customWidth="1"/>
    <col min="17" max="17" width="16.33203125" customWidth="1"/>
    <col min="22" max="22" width="11.6640625" customWidth="1"/>
    <col min="23" max="23" width="17.5" customWidth="1"/>
  </cols>
  <sheetData>
    <row r="1" spans="1:25" ht="24" thickBot="1" x14ac:dyDescent="0.35">
      <c r="A1" s="1" t="s">
        <v>2</v>
      </c>
      <c r="B1" s="3" t="s">
        <v>4</v>
      </c>
      <c r="C1" s="5" t="s">
        <v>9</v>
      </c>
      <c r="D1" s="3" t="s">
        <v>5</v>
      </c>
      <c r="E1" s="23" t="s">
        <v>10</v>
      </c>
      <c r="F1" s="14" t="s">
        <v>8</v>
      </c>
      <c r="G1" s="24" t="s">
        <v>11</v>
      </c>
      <c r="H1" s="24" t="s">
        <v>12</v>
      </c>
      <c r="K1" s="15" t="s">
        <v>13</v>
      </c>
      <c r="L1" s="19" t="s">
        <v>14</v>
      </c>
      <c r="M1" s="21" t="s">
        <v>16</v>
      </c>
      <c r="N1" s="22"/>
      <c r="O1" s="17" t="s">
        <v>18</v>
      </c>
      <c r="P1" s="25" t="s">
        <v>22</v>
      </c>
      <c r="Q1" s="25" t="s">
        <v>17</v>
      </c>
      <c r="R1" s="25" t="s">
        <v>20</v>
      </c>
      <c r="S1" s="25" t="s">
        <v>21</v>
      </c>
    </row>
    <row r="2" spans="1:25" x14ac:dyDescent="0.2">
      <c r="A2" s="6">
        <v>1</v>
      </c>
      <c r="B2" s="7">
        <v>7.1</v>
      </c>
      <c r="C2" s="7">
        <v>235</v>
      </c>
      <c r="D2" s="7">
        <v>5</v>
      </c>
      <c r="E2" s="11">
        <f>$F$23-C2</f>
        <v>765</v>
      </c>
      <c r="F2" s="13">
        <f t="shared" ref="F2:F21" si="0">((B2*C2)+(D2*E2))/1000</f>
        <v>5.4935</v>
      </c>
      <c r="G2">
        <f>F2*$X$3</f>
        <v>229.02401499999999</v>
      </c>
      <c r="H2">
        <f>F2*$X$3*10</f>
        <v>2290.2401500000001</v>
      </c>
      <c r="K2" s="15">
        <v>1100</v>
      </c>
      <c r="L2" s="18">
        <f>F2*(K2/100)*$X$3</f>
        <v>2519.264165</v>
      </c>
      <c r="M2" s="20">
        <f>(K2*F2)/100</f>
        <v>60.428500000000007</v>
      </c>
      <c r="O2">
        <f>L2*0.85</f>
        <v>2141.3745402499999</v>
      </c>
      <c r="P2">
        <f>L2-O2</f>
        <v>377.88962475000017</v>
      </c>
      <c r="Q2">
        <f>$F$29/P2</f>
        <v>42.340405642481173</v>
      </c>
      <c r="R2">
        <f>Q2/12</f>
        <v>3.5283671368734311</v>
      </c>
      <c r="S2">
        <f>Q2*K2</f>
        <v>46574.446206729292</v>
      </c>
    </row>
    <row r="3" spans="1:25" ht="22" x14ac:dyDescent="0.3">
      <c r="A3" s="6">
        <v>2</v>
      </c>
      <c r="B3" s="8">
        <v>6.3</v>
      </c>
      <c r="C3" s="8">
        <v>380</v>
      </c>
      <c r="D3" s="8">
        <v>4.5</v>
      </c>
      <c r="E3" s="12">
        <f t="shared" ref="E3:E21" si="1">$F$23-C3</f>
        <v>620</v>
      </c>
      <c r="F3" s="13">
        <f t="shared" si="0"/>
        <v>5.1840000000000002</v>
      </c>
      <c r="G3">
        <f t="shared" ref="G3:G21" si="2">F3*$X$3</f>
        <v>216.12096</v>
      </c>
      <c r="H3">
        <f t="shared" ref="H3:H21" si="3">F3*$X$3*10</f>
        <v>2161.2096000000001</v>
      </c>
      <c r="K3" s="15">
        <v>500</v>
      </c>
      <c r="L3" s="18">
        <f t="shared" ref="L3:L21" si="4">F3*(K3/100)*$X$3</f>
        <v>1080.6048000000001</v>
      </c>
      <c r="M3" s="20">
        <f t="shared" ref="M3:M21" si="5">(K3*F3)/100</f>
        <v>25.92</v>
      </c>
      <c r="O3">
        <f t="shared" ref="O3:O21" si="6">L3*0.85</f>
        <v>918.51408000000004</v>
      </c>
      <c r="P3">
        <f t="shared" ref="P3:P21" si="7">L3-O3</f>
        <v>162.09072000000003</v>
      </c>
      <c r="Q3">
        <f t="shared" ref="Q3:Q21" si="8">$F$29/P3</f>
        <v>98.710154412294528</v>
      </c>
      <c r="R3">
        <f t="shared" ref="R3:R21" si="9">Q3/12</f>
        <v>8.2258462010245434</v>
      </c>
      <c r="S3">
        <f t="shared" ref="S3:S21" si="10">Q3*K3</f>
        <v>49355.077206147267</v>
      </c>
      <c r="W3" s="2" t="s">
        <v>0</v>
      </c>
      <c r="X3" s="2">
        <v>41.69</v>
      </c>
      <c r="Y3" s="2" t="s">
        <v>1</v>
      </c>
    </row>
    <row r="4" spans="1:25" x14ac:dyDescent="0.2">
      <c r="A4" s="6">
        <v>3</v>
      </c>
      <c r="B4" s="8">
        <v>6.7</v>
      </c>
      <c r="C4" s="8">
        <v>700</v>
      </c>
      <c r="D4" s="8">
        <v>4.5999999999999996</v>
      </c>
      <c r="E4" s="12">
        <f t="shared" si="1"/>
        <v>300</v>
      </c>
      <c r="F4" s="13">
        <f t="shared" si="0"/>
        <v>6.07</v>
      </c>
      <c r="G4">
        <f t="shared" si="2"/>
        <v>253.0583</v>
      </c>
      <c r="H4">
        <f t="shared" si="3"/>
        <v>2530.5830000000001</v>
      </c>
      <c r="K4" s="15">
        <v>2200</v>
      </c>
      <c r="L4" s="18">
        <f t="shared" si="4"/>
        <v>5567.2826000000005</v>
      </c>
      <c r="M4" s="20">
        <f t="shared" si="5"/>
        <v>133.54</v>
      </c>
      <c r="O4">
        <f t="shared" si="6"/>
        <v>4732.1902100000007</v>
      </c>
      <c r="P4">
        <f t="shared" si="7"/>
        <v>835.0923899999998</v>
      </c>
      <c r="Q4">
        <f t="shared" si="8"/>
        <v>19.159556704857536</v>
      </c>
      <c r="R4">
        <f t="shared" si="9"/>
        <v>1.5966297254047948</v>
      </c>
      <c r="S4">
        <f t="shared" si="10"/>
        <v>42151.024750686578</v>
      </c>
    </row>
    <row r="5" spans="1:25" x14ac:dyDescent="0.2">
      <c r="A5" s="6">
        <v>4</v>
      </c>
      <c r="B5" s="8">
        <v>9.1</v>
      </c>
      <c r="C5" s="8">
        <v>207</v>
      </c>
      <c r="D5" s="8">
        <v>6.3</v>
      </c>
      <c r="E5" s="12">
        <f t="shared" si="1"/>
        <v>793</v>
      </c>
      <c r="F5" s="13">
        <f t="shared" si="0"/>
        <v>6.879599999999999</v>
      </c>
      <c r="G5">
        <f t="shared" si="2"/>
        <v>286.81052399999993</v>
      </c>
      <c r="H5">
        <f t="shared" si="3"/>
        <v>2868.1052399999994</v>
      </c>
      <c r="K5" s="15">
        <v>3900</v>
      </c>
      <c r="L5" s="18">
        <f t="shared" si="4"/>
        <v>11185.610435999999</v>
      </c>
      <c r="M5" s="20">
        <f t="shared" si="5"/>
        <v>268.30439999999993</v>
      </c>
      <c r="O5">
        <f t="shared" si="6"/>
        <v>9507.768870599999</v>
      </c>
      <c r="P5">
        <f t="shared" si="7"/>
        <v>1677.8415654</v>
      </c>
      <c r="Q5">
        <f t="shared" si="8"/>
        <v>9.5360612884718794</v>
      </c>
      <c r="R5">
        <f t="shared" si="9"/>
        <v>0.79467177403932332</v>
      </c>
      <c r="S5">
        <f t="shared" si="10"/>
        <v>37190.639025040327</v>
      </c>
    </row>
    <row r="6" spans="1:25" x14ac:dyDescent="0.2">
      <c r="A6" s="6">
        <v>5</v>
      </c>
      <c r="B6" s="8">
        <v>5.0999999999999996</v>
      </c>
      <c r="C6" s="8">
        <v>420</v>
      </c>
      <c r="D6" s="8">
        <v>4</v>
      </c>
      <c r="E6" s="12">
        <f t="shared" si="1"/>
        <v>580</v>
      </c>
      <c r="F6" s="13">
        <f t="shared" si="0"/>
        <v>4.4619999999999997</v>
      </c>
      <c r="G6">
        <f t="shared" si="2"/>
        <v>186.02077999999997</v>
      </c>
      <c r="H6">
        <f t="shared" si="3"/>
        <v>1860.2077999999997</v>
      </c>
      <c r="K6" s="15">
        <v>1650</v>
      </c>
      <c r="L6" s="18">
        <f t="shared" si="4"/>
        <v>3069.3428699999995</v>
      </c>
      <c r="M6" s="20">
        <f t="shared" si="5"/>
        <v>73.62299999999999</v>
      </c>
      <c r="O6">
        <f t="shared" si="6"/>
        <v>2608.9414394999994</v>
      </c>
      <c r="P6">
        <f t="shared" si="7"/>
        <v>460.40143050000006</v>
      </c>
      <c r="Q6">
        <f t="shared" si="8"/>
        <v>34.752281248613535</v>
      </c>
      <c r="R6">
        <f t="shared" si="9"/>
        <v>2.8960234373844611</v>
      </c>
      <c r="S6">
        <f t="shared" si="10"/>
        <v>57341.264060212336</v>
      </c>
    </row>
    <row r="7" spans="1:25" x14ac:dyDescent="0.2">
      <c r="A7" s="6">
        <v>6</v>
      </c>
      <c r="B7" s="8">
        <v>6.1</v>
      </c>
      <c r="C7" s="8">
        <v>535</v>
      </c>
      <c r="D7" s="8">
        <v>4.4000000000000004</v>
      </c>
      <c r="E7" s="12">
        <f t="shared" si="1"/>
        <v>465</v>
      </c>
      <c r="F7" s="13">
        <f t="shared" si="0"/>
        <v>5.3094999999999999</v>
      </c>
      <c r="G7">
        <f t="shared" si="2"/>
        <v>221.35305499999998</v>
      </c>
      <c r="H7">
        <f t="shared" si="3"/>
        <v>2213.5305499999999</v>
      </c>
      <c r="K7" s="15">
        <v>780</v>
      </c>
      <c r="L7" s="18">
        <f t="shared" si="4"/>
        <v>1726.5538289999997</v>
      </c>
      <c r="M7" s="20">
        <f t="shared" si="5"/>
        <v>41.414099999999998</v>
      </c>
      <c r="O7">
        <f t="shared" si="6"/>
        <v>1467.5707546499998</v>
      </c>
      <c r="P7">
        <f t="shared" si="7"/>
        <v>258.98307434999992</v>
      </c>
      <c r="Q7">
        <f t="shared" si="8"/>
        <v>61.780099105538341</v>
      </c>
      <c r="R7">
        <f t="shared" si="9"/>
        <v>5.1483415921281948</v>
      </c>
      <c r="S7">
        <f t="shared" si="10"/>
        <v>48188.477302319909</v>
      </c>
    </row>
    <row r="8" spans="1:25" x14ac:dyDescent="0.2">
      <c r="A8" s="6">
        <v>7</v>
      </c>
      <c r="B8" s="8">
        <v>7</v>
      </c>
      <c r="C8" s="8">
        <v>430</v>
      </c>
      <c r="D8" s="8">
        <v>4.5999999999999996</v>
      </c>
      <c r="E8" s="12">
        <f t="shared" si="1"/>
        <v>570</v>
      </c>
      <c r="F8" s="13">
        <f t="shared" si="0"/>
        <v>5.6319999999999997</v>
      </c>
      <c r="G8">
        <f t="shared" si="2"/>
        <v>234.79807999999997</v>
      </c>
      <c r="H8">
        <f t="shared" si="3"/>
        <v>2347.9807999999998</v>
      </c>
      <c r="K8" s="15">
        <v>1700</v>
      </c>
      <c r="L8" s="18">
        <f t="shared" si="4"/>
        <v>3991.5673599999996</v>
      </c>
      <c r="M8" s="20">
        <f t="shared" si="5"/>
        <v>95.744</v>
      </c>
      <c r="O8">
        <f t="shared" si="6"/>
        <v>3392.8322559999997</v>
      </c>
      <c r="P8">
        <f t="shared" si="7"/>
        <v>598.73510399999986</v>
      </c>
      <c r="Q8">
        <f t="shared" si="8"/>
        <v>26.723003032740174</v>
      </c>
      <c r="R8">
        <f t="shared" si="9"/>
        <v>2.2269169193950145</v>
      </c>
      <c r="S8">
        <f t="shared" si="10"/>
        <v>45429.105155658297</v>
      </c>
    </row>
    <row r="9" spans="1:25" x14ac:dyDescent="0.2">
      <c r="A9" s="6">
        <v>8</v>
      </c>
      <c r="B9" s="8">
        <v>7.7</v>
      </c>
      <c r="C9" s="8">
        <v>119</v>
      </c>
      <c r="D9" s="8">
        <v>5.0999999999999996</v>
      </c>
      <c r="E9" s="12">
        <f t="shared" si="1"/>
        <v>881</v>
      </c>
      <c r="F9" s="13">
        <f t="shared" si="0"/>
        <v>5.4093999999999998</v>
      </c>
      <c r="G9">
        <f t="shared" si="2"/>
        <v>225.51788599999998</v>
      </c>
      <c r="H9">
        <f t="shared" si="3"/>
        <v>2255.17886</v>
      </c>
      <c r="K9" s="15">
        <v>4100</v>
      </c>
      <c r="L9" s="18">
        <f t="shared" si="4"/>
        <v>9246.2333259999996</v>
      </c>
      <c r="M9" s="20">
        <f t="shared" si="5"/>
        <v>221.78539999999998</v>
      </c>
      <c r="O9">
        <f t="shared" si="6"/>
        <v>7859.2983270999994</v>
      </c>
      <c r="P9">
        <f t="shared" si="7"/>
        <v>1386.9349989000002</v>
      </c>
      <c r="Q9">
        <f t="shared" si="8"/>
        <v>11.536229176341969</v>
      </c>
      <c r="R9">
        <f t="shared" si="9"/>
        <v>0.96135243136183079</v>
      </c>
      <c r="S9">
        <f t="shared" si="10"/>
        <v>47298.539623002071</v>
      </c>
    </row>
    <row r="10" spans="1:25" x14ac:dyDescent="0.2">
      <c r="A10" s="6">
        <v>9</v>
      </c>
      <c r="B10" s="8">
        <v>8.1999999999999993</v>
      </c>
      <c r="C10" s="8">
        <v>670</v>
      </c>
      <c r="D10" s="8">
        <v>5.7</v>
      </c>
      <c r="E10" s="12">
        <f t="shared" si="1"/>
        <v>330</v>
      </c>
      <c r="F10" s="13">
        <f t="shared" si="0"/>
        <v>7.3749999999999991</v>
      </c>
      <c r="G10">
        <f t="shared" si="2"/>
        <v>307.46374999999995</v>
      </c>
      <c r="H10">
        <f t="shared" si="3"/>
        <v>3074.6374999999994</v>
      </c>
      <c r="K10" s="15">
        <v>1650</v>
      </c>
      <c r="L10" s="18">
        <f t="shared" si="4"/>
        <v>5073.1518749999996</v>
      </c>
      <c r="M10" s="20">
        <f t="shared" si="5"/>
        <v>121.68749999999999</v>
      </c>
      <c r="O10">
        <f t="shared" si="6"/>
        <v>4312.1790937499991</v>
      </c>
      <c r="P10">
        <f t="shared" si="7"/>
        <v>760.97278125000048</v>
      </c>
      <c r="Q10">
        <f t="shared" si="8"/>
        <v>21.025719177127257</v>
      </c>
      <c r="R10">
        <f t="shared" si="9"/>
        <v>1.7521432647606048</v>
      </c>
      <c r="S10">
        <f t="shared" si="10"/>
        <v>34692.436642259978</v>
      </c>
    </row>
    <row r="11" spans="1:25" x14ac:dyDescent="0.2">
      <c r="A11" s="6">
        <v>10</v>
      </c>
      <c r="B11" s="8">
        <v>7.9</v>
      </c>
      <c r="C11" s="8">
        <v>770</v>
      </c>
      <c r="D11" s="8">
        <v>5.5</v>
      </c>
      <c r="E11" s="12">
        <f t="shared" si="1"/>
        <v>230</v>
      </c>
      <c r="F11" s="13">
        <f t="shared" si="0"/>
        <v>7.3479999999999999</v>
      </c>
      <c r="G11">
        <f t="shared" si="2"/>
        <v>306.33812</v>
      </c>
      <c r="H11">
        <f t="shared" si="3"/>
        <v>3063.3811999999998</v>
      </c>
      <c r="K11" s="15">
        <v>1900</v>
      </c>
      <c r="L11" s="18">
        <f t="shared" si="4"/>
        <v>5820.4242799999993</v>
      </c>
      <c r="M11" s="20">
        <f t="shared" si="5"/>
        <v>139.61199999999999</v>
      </c>
      <c r="O11">
        <f t="shared" si="6"/>
        <v>4947.3606379999992</v>
      </c>
      <c r="P11">
        <f t="shared" si="7"/>
        <v>873.06364200000007</v>
      </c>
      <c r="Q11">
        <f t="shared" si="8"/>
        <v>18.326269965093793</v>
      </c>
      <c r="R11">
        <f t="shared" si="9"/>
        <v>1.5271891637578161</v>
      </c>
      <c r="S11">
        <f t="shared" si="10"/>
        <v>34819.912933678206</v>
      </c>
    </row>
    <row r="12" spans="1:25" x14ac:dyDescent="0.2">
      <c r="A12" s="6">
        <v>11</v>
      </c>
      <c r="B12" s="8">
        <v>5.9</v>
      </c>
      <c r="C12" s="8">
        <v>354</v>
      </c>
      <c r="D12" s="8">
        <v>4.7</v>
      </c>
      <c r="E12" s="12">
        <f t="shared" si="1"/>
        <v>646</v>
      </c>
      <c r="F12" s="13">
        <f t="shared" si="0"/>
        <v>5.1248000000000005</v>
      </c>
      <c r="G12">
        <f t="shared" si="2"/>
        <v>213.65291200000001</v>
      </c>
      <c r="H12">
        <f t="shared" si="3"/>
        <v>2136.5291200000001</v>
      </c>
      <c r="K12" s="15">
        <v>3200</v>
      </c>
      <c r="L12" s="18">
        <f t="shared" si="4"/>
        <v>6836.8931840000005</v>
      </c>
      <c r="M12" s="20">
        <f t="shared" si="5"/>
        <v>163.99360000000001</v>
      </c>
      <c r="O12">
        <f t="shared" si="6"/>
        <v>5811.3592064000004</v>
      </c>
      <c r="P12">
        <f t="shared" si="7"/>
        <v>1025.5339776000001</v>
      </c>
      <c r="Q12">
        <f t="shared" si="8"/>
        <v>15.601628370660041</v>
      </c>
      <c r="R12">
        <f t="shared" si="9"/>
        <v>1.3001356975550034</v>
      </c>
      <c r="S12">
        <f t="shared" si="10"/>
        <v>49925.210786112133</v>
      </c>
    </row>
    <row r="13" spans="1:25" x14ac:dyDescent="0.2">
      <c r="A13" s="6">
        <v>12</v>
      </c>
      <c r="B13" s="8">
        <v>5.5</v>
      </c>
      <c r="C13" s="8">
        <v>590</v>
      </c>
      <c r="D13" s="8">
        <v>4.4000000000000004</v>
      </c>
      <c r="E13" s="12">
        <f t="shared" si="1"/>
        <v>410</v>
      </c>
      <c r="F13" s="13">
        <f t="shared" si="0"/>
        <v>5.0490000000000004</v>
      </c>
      <c r="G13">
        <f t="shared" si="2"/>
        <v>210.49280999999999</v>
      </c>
      <c r="H13">
        <f t="shared" si="3"/>
        <v>2104.9281000000001</v>
      </c>
      <c r="K13" s="15">
        <v>735</v>
      </c>
      <c r="L13" s="18">
        <f t="shared" si="4"/>
        <v>1547.1221535000002</v>
      </c>
      <c r="M13" s="20">
        <f t="shared" si="5"/>
        <v>37.110150000000004</v>
      </c>
      <c r="O13">
        <f t="shared" si="6"/>
        <v>1315.053830475</v>
      </c>
      <c r="P13">
        <f t="shared" si="7"/>
        <v>232.06832302500015</v>
      </c>
      <c r="Q13">
        <f t="shared" si="8"/>
        <v>68.94521316585012</v>
      </c>
      <c r="R13">
        <f t="shared" si="9"/>
        <v>5.74543443048751</v>
      </c>
      <c r="S13">
        <f t="shared" si="10"/>
        <v>50674.731676899835</v>
      </c>
    </row>
    <row r="14" spans="1:25" x14ac:dyDescent="0.2">
      <c r="A14" s="6">
        <v>13</v>
      </c>
      <c r="B14" s="8">
        <v>6.6</v>
      </c>
      <c r="C14" s="8">
        <v>810</v>
      </c>
      <c r="D14" s="8">
        <v>5.7</v>
      </c>
      <c r="E14" s="12">
        <f t="shared" si="1"/>
        <v>190</v>
      </c>
      <c r="F14" s="13">
        <f t="shared" si="0"/>
        <v>6.4290000000000003</v>
      </c>
      <c r="G14">
        <f t="shared" si="2"/>
        <v>268.02501000000001</v>
      </c>
      <c r="H14">
        <f t="shared" si="3"/>
        <v>2680.2501000000002</v>
      </c>
      <c r="K14" s="15">
        <v>2550</v>
      </c>
      <c r="L14" s="18">
        <f t="shared" si="4"/>
        <v>6834.6377549999997</v>
      </c>
      <c r="M14" s="20">
        <f t="shared" si="5"/>
        <v>163.93950000000001</v>
      </c>
      <c r="O14">
        <f t="shared" si="6"/>
        <v>5809.4420917499992</v>
      </c>
      <c r="P14">
        <f t="shared" si="7"/>
        <v>1025.1956632500005</v>
      </c>
      <c r="Q14">
        <f t="shared" si="8"/>
        <v>15.606776904691507</v>
      </c>
      <c r="R14">
        <f t="shared" si="9"/>
        <v>1.3005647420576256</v>
      </c>
      <c r="S14">
        <f t="shared" si="10"/>
        <v>39797.281106963346</v>
      </c>
    </row>
    <row r="15" spans="1:25" x14ac:dyDescent="0.2">
      <c r="A15" s="6">
        <v>14</v>
      </c>
      <c r="B15" s="8">
        <v>10.4</v>
      </c>
      <c r="C15" s="8">
        <v>420</v>
      </c>
      <c r="D15" s="8">
        <v>8.1</v>
      </c>
      <c r="E15" s="12">
        <f t="shared" si="1"/>
        <v>580</v>
      </c>
      <c r="F15" s="13">
        <f t="shared" si="0"/>
        <v>9.0660000000000007</v>
      </c>
      <c r="G15">
        <f t="shared" si="2"/>
        <v>377.96154000000001</v>
      </c>
      <c r="H15">
        <f t="shared" si="3"/>
        <v>3779.6154000000001</v>
      </c>
      <c r="K15" s="15">
        <v>2580</v>
      </c>
      <c r="L15" s="18">
        <f t="shared" si="4"/>
        <v>9751.4077319999997</v>
      </c>
      <c r="M15" s="20">
        <f t="shared" si="5"/>
        <v>233.90280000000001</v>
      </c>
      <c r="O15">
        <f t="shared" si="6"/>
        <v>8288.6965721999986</v>
      </c>
      <c r="P15">
        <f t="shared" si="7"/>
        <v>1462.711159800001</v>
      </c>
      <c r="Q15">
        <f t="shared" si="8"/>
        <v>10.938591596024814</v>
      </c>
      <c r="R15">
        <f t="shared" si="9"/>
        <v>0.91154929966873455</v>
      </c>
      <c r="S15">
        <f t="shared" si="10"/>
        <v>28221.566317744022</v>
      </c>
    </row>
    <row r="16" spans="1:25" x14ac:dyDescent="0.2">
      <c r="A16" s="6">
        <v>15</v>
      </c>
      <c r="B16" s="8">
        <v>11.6</v>
      </c>
      <c r="C16" s="8">
        <v>240</v>
      </c>
      <c r="D16" s="8">
        <v>7.2</v>
      </c>
      <c r="E16" s="12">
        <f t="shared" si="1"/>
        <v>760</v>
      </c>
      <c r="F16" s="13">
        <f t="shared" si="0"/>
        <v>8.2560000000000002</v>
      </c>
      <c r="G16">
        <f t="shared" si="2"/>
        <v>344.19263999999998</v>
      </c>
      <c r="H16">
        <f t="shared" si="3"/>
        <v>3441.9263999999998</v>
      </c>
      <c r="K16" s="15">
        <v>3500</v>
      </c>
      <c r="L16" s="18">
        <f t="shared" si="4"/>
        <v>12046.742400000001</v>
      </c>
      <c r="M16" s="20">
        <f t="shared" si="5"/>
        <v>288.95999999999998</v>
      </c>
      <c r="O16">
        <f t="shared" si="6"/>
        <v>10239.731040000001</v>
      </c>
      <c r="P16">
        <f t="shared" si="7"/>
        <v>1807.0113600000004</v>
      </c>
      <c r="Q16">
        <f t="shared" si="8"/>
        <v>8.8543992329965189</v>
      </c>
      <c r="R16">
        <f t="shared" si="9"/>
        <v>0.73786660274970994</v>
      </c>
      <c r="S16">
        <f t="shared" si="10"/>
        <v>30990.397315487815</v>
      </c>
    </row>
    <row r="17" spans="1:19" x14ac:dyDescent="0.2">
      <c r="A17" s="6">
        <v>16</v>
      </c>
      <c r="B17" s="8">
        <v>7.8</v>
      </c>
      <c r="C17" s="8">
        <v>375</v>
      </c>
      <c r="D17" s="8">
        <v>5.5</v>
      </c>
      <c r="E17" s="12">
        <f t="shared" si="1"/>
        <v>625</v>
      </c>
      <c r="F17" s="13">
        <f t="shared" si="0"/>
        <v>6.3624999999999998</v>
      </c>
      <c r="G17">
        <f t="shared" si="2"/>
        <v>265.25262499999997</v>
      </c>
      <c r="H17">
        <f t="shared" si="3"/>
        <v>2652.5262499999999</v>
      </c>
      <c r="K17" s="15">
        <v>1880</v>
      </c>
      <c r="L17" s="18">
        <f t="shared" si="4"/>
        <v>4986.7493499999991</v>
      </c>
      <c r="M17" s="20">
        <f t="shared" si="5"/>
        <v>119.61499999999999</v>
      </c>
      <c r="O17">
        <f t="shared" si="6"/>
        <v>4238.7369474999996</v>
      </c>
      <c r="P17">
        <f t="shared" si="7"/>
        <v>748.01240249999955</v>
      </c>
      <c r="Q17">
        <f t="shared" si="8"/>
        <v>21.390019666151204</v>
      </c>
      <c r="R17">
        <f t="shared" si="9"/>
        <v>1.7825016388459336</v>
      </c>
      <c r="S17">
        <f t="shared" si="10"/>
        <v>40213.236972364262</v>
      </c>
    </row>
    <row r="18" spans="1:19" x14ac:dyDescent="0.2">
      <c r="A18" s="6">
        <v>17</v>
      </c>
      <c r="B18" s="8">
        <v>6.3</v>
      </c>
      <c r="C18" s="8">
        <v>435</v>
      </c>
      <c r="D18" s="8">
        <v>4.0999999999999996</v>
      </c>
      <c r="E18" s="12">
        <f t="shared" si="1"/>
        <v>565</v>
      </c>
      <c r="F18" s="13">
        <f t="shared" si="0"/>
        <v>5.0570000000000004</v>
      </c>
      <c r="G18">
        <f t="shared" si="2"/>
        <v>210.82633000000001</v>
      </c>
      <c r="H18">
        <f t="shared" si="3"/>
        <v>2108.2633000000001</v>
      </c>
      <c r="K18" s="15">
        <v>1280</v>
      </c>
      <c r="L18" s="18">
        <f t="shared" si="4"/>
        <v>2698.5770240000002</v>
      </c>
      <c r="M18" s="20">
        <f t="shared" si="5"/>
        <v>64.729600000000005</v>
      </c>
      <c r="O18">
        <f t="shared" si="6"/>
        <v>2293.7904704000002</v>
      </c>
      <c r="P18">
        <f t="shared" si="7"/>
        <v>404.78655359999993</v>
      </c>
      <c r="Q18">
        <f t="shared" si="8"/>
        <v>39.527004683586412</v>
      </c>
      <c r="R18">
        <f t="shared" si="9"/>
        <v>3.2939170569655345</v>
      </c>
      <c r="S18">
        <f t="shared" si="10"/>
        <v>50594.565994990611</v>
      </c>
    </row>
    <row r="19" spans="1:19" x14ac:dyDescent="0.2">
      <c r="A19" s="6">
        <v>18</v>
      </c>
      <c r="B19" s="8">
        <v>8.8000000000000007</v>
      </c>
      <c r="C19" s="8">
        <v>810</v>
      </c>
      <c r="D19" s="8">
        <v>6.9</v>
      </c>
      <c r="E19" s="12">
        <f t="shared" si="1"/>
        <v>190</v>
      </c>
      <c r="F19" s="13">
        <f t="shared" si="0"/>
        <v>8.4390000000000001</v>
      </c>
      <c r="G19">
        <f t="shared" si="2"/>
        <v>351.82191</v>
      </c>
      <c r="H19">
        <f t="shared" si="3"/>
        <v>3518.2191000000003</v>
      </c>
      <c r="K19" s="15">
        <v>3790</v>
      </c>
      <c r="L19" s="18">
        <f t="shared" si="4"/>
        <v>13334.050389</v>
      </c>
      <c r="M19" s="20">
        <f t="shared" si="5"/>
        <v>319.8381</v>
      </c>
      <c r="O19">
        <f t="shared" si="6"/>
        <v>11333.942830649999</v>
      </c>
      <c r="P19">
        <f t="shared" si="7"/>
        <v>2000.1075583500005</v>
      </c>
      <c r="Q19">
        <f t="shared" si="8"/>
        <v>7.9995697897363511</v>
      </c>
      <c r="R19">
        <f t="shared" si="9"/>
        <v>0.66663081581136263</v>
      </c>
      <c r="S19">
        <f t="shared" si="10"/>
        <v>30318.36950310077</v>
      </c>
    </row>
    <row r="20" spans="1:19" x14ac:dyDescent="0.2">
      <c r="A20" s="6">
        <v>19</v>
      </c>
      <c r="B20" s="8">
        <v>9.1999999999999993</v>
      </c>
      <c r="C20" s="8">
        <v>647</v>
      </c>
      <c r="D20" s="8">
        <v>7.8</v>
      </c>
      <c r="E20" s="12">
        <f t="shared" si="1"/>
        <v>353</v>
      </c>
      <c r="F20" s="13">
        <f t="shared" si="0"/>
        <v>8.7058</v>
      </c>
      <c r="G20">
        <f t="shared" si="2"/>
        <v>362.94480199999998</v>
      </c>
      <c r="H20">
        <f t="shared" si="3"/>
        <v>3629.4480199999998</v>
      </c>
      <c r="K20" s="15">
        <v>940</v>
      </c>
      <c r="L20" s="18">
        <f t="shared" si="4"/>
        <v>3411.6811387999996</v>
      </c>
      <c r="M20" s="20">
        <f t="shared" si="5"/>
        <v>81.834519999999998</v>
      </c>
      <c r="O20">
        <f t="shared" si="6"/>
        <v>2899.9289679799995</v>
      </c>
      <c r="P20">
        <f t="shared" si="7"/>
        <v>511.75217082000017</v>
      </c>
      <c r="Q20">
        <f t="shared" si="8"/>
        <v>31.265133618021757</v>
      </c>
      <c r="R20">
        <f t="shared" si="9"/>
        <v>2.6054278015018131</v>
      </c>
      <c r="S20">
        <f t="shared" si="10"/>
        <v>29389.225600940452</v>
      </c>
    </row>
    <row r="21" spans="1:19" x14ac:dyDescent="0.2">
      <c r="A21" s="6">
        <v>20</v>
      </c>
      <c r="B21" s="8">
        <v>9.9</v>
      </c>
      <c r="C21" s="8">
        <v>190</v>
      </c>
      <c r="D21" s="8">
        <v>7.5</v>
      </c>
      <c r="E21" s="12">
        <f t="shared" si="1"/>
        <v>810</v>
      </c>
      <c r="F21" s="13">
        <f t="shared" si="0"/>
        <v>7.9560000000000004</v>
      </c>
      <c r="G21">
        <f t="shared" si="2"/>
        <v>331.68563999999998</v>
      </c>
      <c r="H21">
        <f t="shared" si="3"/>
        <v>3316.8563999999997</v>
      </c>
      <c r="K21" s="15">
        <v>4500</v>
      </c>
      <c r="L21" s="18">
        <f t="shared" si="4"/>
        <v>14925.853800000001</v>
      </c>
      <c r="M21" s="20">
        <f t="shared" si="5"/>
        <v>358.02</v>
      </c>
      <c r="O21">
        <f t="shared" si="6"/>
        <v>12686.97573</v>
      </c>
      <c r="P21">
        <f t="shared" si="7"/>
        <v>2238.8780700000007</v>
      </c>
      <c r="Q21">
        <f t="shared" si="8"/>
        <v>7.1464365185371594</v>
      </c>
      <c r="R21">
        <f t="shared" si="9"/>
        <v>0.59553637654476332</v>
      </c>
      <c r="S21">
        <f t="shared" si="10"/>
        <v>32158.964333417218</v>
      </c>
    </row>
    <row r="22" spans="1:19" x14ac:dyDescent="0.2">
      <c r="A22" s="28" t="s">
        <v>6</v>
      </c>
      <c r="B22" s="28"/>
      <c r="C22" s="28"/>
      <c r="D22" s="28"/>
      <c r="E22" s="28"/>
    </row>
    <row r="23" spans="1:19" x14ac:dyDescent="0.2">
      <c r="A23" s="29"/>
      <c r="B23" s="29"/>
      <c r="C23" s="29"/>
      <c r="D23" s="29"/>
      <c r="E23" s="29"/>
      <c r="F23">
        <v>1000</v>
      </c>
      <c r="G23" t="s">
        <v>7</v>
      </c>
      <c r="O23" s="30">
        <v>0.85</v>
      </c>
    </row>
    <row r="24" spans="1:19" x14ac:dyDescent="0.2">
      <c r="A24" s="29"/>
      <c r="B24" s="29"/>
      <c r="C24" s="29"/>
      <c r="D24" s="29"/>
      <c r="E24" s="29"/>
      <c r="H24" s="30"/>
      <c r="O24" s="30"/>
    </row>
    <row r="25" spans="1:19" x14ac:dyDescent="0.2">
      <c r="H25" s="30"/>
      <c r="O25" s="30"/>
    </row>
    <row r="26" spans="1:19" x14ac:dyDescent="0.2">
      <c r="H26" s="30"/>
      <c r="O26" s="30"/>
    </row>
    <row r="27" spans="1:19" x14ac:dyDescent="0.2">
      <c r="B27" s="31" t="s">
        <v>15</v>
      </c>
      <c r="C27" s="31"/>
      <c r="D27" s="31"/>
      <c r="E27" s="31"/>
      <c r="F27" s="31"/>
      <c r="H27" s="30"/>
    </row>
    <row r="28" spans="1:19" ht="37" customHeight="1" x14ac:dyDescent="0.2">
      <c r="B28" s="32"/>
      <c r="C28" s="32"/>
      <c r="D28" s="32"/>
      <c r="E28" s="32"/>
      <c r="F28" s="32"/>
      <c r="P28" s="33" t="s">
        <v>23</v>
      </c>
      <c r="Q28" s="33">
        <f>16000/X3</f>
        <v>383.78508035500124</v>
      </c>
      <c r="R28" s="16"/>
      <c r="S28" s="16"/>
    </row>
    <row r="29" spans="1:19" x14ac:dyDescent="0.2">
      <c r="F29">
        <v>16000</v>
      </c>
      <c r="G29" t="s">
        <v>19</v>
      </c>
    </row>
  </sheetData>
  <mergeCells count="4">
    <mergeCell ref="A22:E24"/>
    <mergeCell ref="H24:H27"/>
    <mergeCell ref="B27:F28"/>
    <mergeCell ref="O23:O2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CAN BURAK ÖZKAL</dc:creator>
  <cp:lastModifiedBy>CAN BURAK ÖZKAL</cp:lastModifiedBy>
  <dcterms:created xsi:type="dcterms:W3CDTF">2024-11-04T07:11:15Z</dcterms:created>
  <dcterms:modified xsi:type="dcterms:W3CDTF">2024-11-04T09:17:30Z</dcterms:modified>
</cp:coreProperties>
</file>