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33520" windowHeight="20560" tabRatio="500"/>
  </bookViews>
  <sheets>
    <sheet name="Sheet1" sheetId="1" r:id="rId1"/>
  </sheets>
  <definedNames>
    <definedName name="_xlnm.Print_Area" localSheetId="0">Sheet1!$A$1:$N$80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9" i="1" l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L21" i="1"/>
  <c r="P21" i="1"/>
  <c r="L24" i="1"/>
  <c r="P24" i="1"/>
  <c r="L28" i="1"/>
  <c r="P28" i="1"/>
  <c r="L29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L18" i="1"/>
  <c r="P18" i="1"/>
  <c r="L19" i="1"/>
  <c r="P19" i="1"/>
  <c r="L20" i="1"/>
  <c r="P20" i="1"/>
  <c r="L22" i="1"/>
  <c r="P22" i="1"/>
  <c r="L23" i="1"/>
  <c r="P23" i="1"/>
  <c r="L25" i="1"/>
  <c r="P25" i="1"/>
  <c r="L26" i="1"/>
  <c r="P26" i="1"/>
  <c r="L27" i="1"/>
  <c r="P27" i="1"/>
  <c r="L30" i="1"/>
  <c r="P30" i="1"/>
  <c r="L31" i="1"/>
  <c r="P31" i="1"/>
  <c r="L32" i="1"/>
  <c r="P32" i="1"/>
  <c r="L33" i="1"/>
  <c r="P33" i="1"/>
  <c r="L40" i="1"/>
  <c r="P40" i="1"/>
  <c r="L41" i="1"/>
  <c r="P41" i="1"/>
  <c r="L42" i="1"/>
  <c r="P42" i="1"/>
  <c r="L43" i="1"/>
  <c r="P43" i="1"/>
  <c r="L44" i="1"/>
  <c r="P44" i="1"/>
  <c r="L45" i="1"/>
  <c r="P45" i="1"/>
  <c r="L46" i="1"/>
  <c r="P46" i="1"/>
  <c r="L47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<sst xmlns="http://schemas.openxmlformats.org/spreadsheetml/2006/main" count="280" uniqueCount="101">
  <si>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</si>
  <si>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</si>
  <si>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</si>
  <si>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</si>
  <si>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</si>
  <si>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</si>
  <si>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</si>
  <si>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</si>
  <si>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</si>
  <si>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</si>
  <si>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</si>
  <si>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</si>
  <si>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</si>
  <si>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</si>
  <si>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</si>
  <si>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</si>
  <si>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</si>
  <si>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</si>
  <si>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</si>
  <si>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</si>
  <si>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</si>
  <si>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</si>
  <si>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</si>
  <si>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</si>
  <si>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</si>
  <si>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</si>
  <si>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</si>
  <si>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</si>
  <si>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</si>
  <si>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</si>
  <si>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</si>
  <si>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</si>
  <si>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</si>
  <si>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</si>
  <si>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</si>
  <si>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</si>
  <si>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</si>
  <si>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</si>
  <si>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</si>
  <si>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</si>
  <si>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</si>
  <si>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</si>
  <si>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</si>
  <si>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</si>
  <si>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</si>
  <si>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</si>
  <si>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</si>
  <si>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</si>
  <si>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Frank Meier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</si>
  <si>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</si>
  <si>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</si>
  <si>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</si>
  <si>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</si>
  <si>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</si>
  <si>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</si>
  <si>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</si>
  <si>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</si>
  <si>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</si>
  <si>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</si>
  <si>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</si>
  <si>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</si>
  <si>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</si>
  <si>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</si>
  <si>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</si>
  <si>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</si>
  <si>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</si>
  <si>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</si>
  <si>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</si>
  <si>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</si>
  <si>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</si>
  <si>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</si>
  <si>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</si>
  <si>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</si>
  <si>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</si>
  <si>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</si>
  <si>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</si>
  <si>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</si>
  <si>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</si>
  <si>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</si>
  <si>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</si>
  <si>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</si>
  <si>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</si>
  <si>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</si>
  <si>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</si>
  <si>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</si>
  <si>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</si>
  <si>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</si>
  <si>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</si>
  <si>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</si>
  <si>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</si>
  <si>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</si>
  <si>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</si>
  <si>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</si>
  <si>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</si>
  <si>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</si>
  <si>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</si>
  <si>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</si>
  <si>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</si>
  <si>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y</t>
  </si>
  <si>
    <t>PASS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</si>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</sst>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35" workbookViewId="0">
      <selection activeCell="M59" sqref="M59"/>
    </sheetView>
  </sheetViews>
  <sheetFormatPr baseColWidth="10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0.83203125" style="9"/>
    <col min="6" max="6" width="10.83203125" style="5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91</v>
      </c>
    </row>
    <row r="3" spans="1:15" ht="18">
      <c r="A3" s="1" t="s">
        <v>77</v>
      </c>
      <c r="B3" s="28"/>
      <c r="C3" s="32">
        <v>14</v>
      </c>
    </row>
    <row r="4" spans="1:15">
      <c r="B4" s="28"/>
    </row>
    <row r="5" spans="1:15" ht="18">
      <c r="A5" s="1" t="s">
        <v>78</v>
      </c>
      <c r="B5" s="28"/>
      <c r="C5" s="29" t="s">
        <v>80</v>
      </c>
      <c r="D5" s="9" t="s">
        <v>47</v>
      </c>
    </row>
    <row r="6" spans="1:15">
      <c r="A6" t="s">
        <v>79</v>
      </c>
      <c r="B6" s="28"/>
      <c r="C6" s="30" t="s">
        <v>81</v>
      </c>
      <c r="D6" s="31">
        <v>23070432</v>
      </c>
      <c r="F6" s="17" t="s">
        <v>85</v>
      </c>
      <c r="H6" s="27">
        <v>0.1</v>
      </c>
      <c r="I6" t="s">
        <v>52</v>
      </c>
    </row>
    <row r="7" spans="1:15">
      <c r="A7" t="s">
        <v>82</v>
      </c>
      <c r="B7" s="28"/>
      <c r="C7" s="30" t="s">
        <v>97</v>
      </c>
      <c r="D7" s="31">
        <v>26</v>
      </c>
    </row>
    <row r="8" spans="1:15">
      <c r="A8" t="s">
        <v>83</v>
      </c>
      <c r="B8" s="28"/>
      <c r="C8" s="30" t="s">
        <v>84</v>
      </c>
      <c r="D8" s="31">
        <v>1268080</v>
      </c>
    </row>
    <row r="9" spans="1:15">
      <c r="B9" s="28"/>
      <c r="C9" s="21"/>
    </row>
    <row r="11" spans="1:15" ht="18">
      <c r="A11" s="1" t="s">
        <v>54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66</v>
      </c>
    </row>
    <row r="17" spans="1:16">
      <c r="A17" s="3" t="s">
        <v>4</v>
      </c>
      <c r="B17" s="3" t="s">
        <v>5</v>
      </c>
      <c r="C17" s="10" t="s">
        <v>51</v>
      </c>
      <c r="D17" s="6" t="s">
        <v>59</v>
      </c>
      <c r="E17" s="6" t="s">
        <v>60</v>
      </c>
      <c r="F17" s="10" t="s">
        <v>61</v>
      </c>
      <c r="G17" s="6" t="s">
        <v>7</v>
      </c>
      <c r="I17" s="20" t="s">
        <v>55</v>
      </c>
      <c r="J17" s="20" t="s">
        <v>56</v>
      </c>
      <c r="K17" s="6" t="s">
        <v>6</v>
      </c>
      <c r="L17" s="6" t="s">
        <v>7</v>
      </c>
      <c r="O17" s="22" t="s">
        <v>65</v>
      </c>
    </row>
    <row r="18" spans="1:16">
      <c r="A18" t="s">
        <v>8</v>
      </c>
      <c r="B18" t="s">
        <v>9</v>
      </c>
      <c r="C18" s="5" t="s">
        <v>52</v>
      </c>
      <c r="D18" s="5" t="s">
        <v>23</v>
      </c>
      <c r="E18" s="5" t="s">
        <v>25</v>
      </c>
      <c r="F18" s="15" t="s">
        <v>23</v>
      </c>
      <c r="G18" s="5" t="str">
        <f>IF(F18="∞","ok","NOK")</f>
        <v>ok</v>
      </c>
      <c r="I18">
        <v>1</v>
      </c>
      <c r="J18" t="s">
        <v>13</v>
      </c>
      <c r="K18" s="9">
        <v>0.7</v>
      </c>
      <c r="L18" s="9" t="str">
        <f t="shared" ref="L18:L33" si="0">IF(K18&lt;K$34,"ok","NOK")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52</v>
      </c>
      <c r="D19" s="5" t="s">
        <v>23</v>
      </c>
      <c r="E19" s="5" t="s">
        <v>25</v>
      </c>
      <c r="F19" s="15" t="s">
        <v>23</v>
      </c>
      <c r="G19" s="5" t="str">
        <f>IF(F19="∞","ok","NOK")</f>
        <v>ok</v>
      </c>
      <c r="I19">
        <v>2</v>
      </c>
      <c r="J19" t="s">
        <v>14</v>
      </c>
      <c r="K19" s="9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53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9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53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9">
        <v>0.8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52</v>
      </c>
      <c r="D22" s="5" t="s">
        <v>23</v>
      </c>
      <c r="E22" s="5" t="s">
        <v>25</v>
      </c>
      <c r="F22" s="15" t="s">
        <v>23</v>
      </c>
      <c r="G22" s="5" t="str">
        <f>IF(F22="∞","ok","NOK")</f>
        <v>ok</v>
      </c>
      <c r="I22">
        <v>5</v>
      </c>
      <c r="J22" t="s">
        <v>15</v>
      </c>
      <c r="K22" s="9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52</v>
      </c>
      <c r="D23" s="5" t="s">
        <v>23</v>
      </c>
      <c r="E23" s="5" t="s">
        <v>25</v>
      </c>
      <c r="F23" s="15" t="s">
        <v>23</v>
      </c>
      <c r="G23" s="5" t="str">
        <f>IF(F23="∞","ok","NOK")</f>
        <v>ok</v>
      </c>
      <c r="I23">
        <v>6</v>
      </c>
      <c r="J23" t="s">
        <v>16</v>
      </c>
      <c r="K23" s="9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52</v>
      </c>
      <c r="D24" s="5" t="s">
        <v>23</v>
      </c>
      <c r="E24" s="5" t="s">
        <v>25</v>
      </c>
      <c r="F24" s="15" t="s">
        <v>23</v>
      </c>
      <c r="G24" s="5" t="str">
        <f>IF(F24="∞","ok","NOK")</f>
        <v>ok</v>
      </c>
      <c r="I24">
        <v>7</v>
      </c>
      <c r="J24" t="s">
        <v>17</v>
      </c>
      <c r="K24" s="9">
        <v>0.8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52</v>
      </c>
      <c r="D25" s="5" t="s">
        <v>23</v>
      </c>
      <c r="E25" s="5" t="s">
        <v>25</v>
      </c>
      <c r="F25" s="15" t="s">
        <v>23</v>
      </c>
      <c r="G25" s="5" t="str">
        <f>IF(F25="∞","ok","NOK")</f>
        <v>ok</v>
      </c>
      <c r="I25">
        <v>8</v>
      </c>
      <c r="J25" t="s">
        <v>18</v>
      </c>
      <c r="K25" s="9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52</v>
      </c>
      <c r="D26" s="5" t="s">
        <v>23</v>
      </c>
      <c r="E26" s="5" t="s">
        <v>25</v>
      </c>
      <c r="F26" s="1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9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52</v>
      </c>
      <c r="D27" s="5" t="s">
        <v>23</v>
      </c>
      <c r="E27" s="5" t="s">
        <v>25</v>
      </c>
      <c r="F27" s="15" t="s">
        <v>23</v>
      </c>
      <c r="G27" s="5" t="str">
        <f t="shared" si="3"/>
        <v>ok</v>
      </c>
      <c r="I27">
        <v>14</v>
      </c>
      <c r="J27" t="s">
        <v>20</v>
      </c>
      <c r="K27" s="9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52</v>
      </c>
      <c r="D28" s="5" t="s">
        <v>23</v>
      </c>
      <c r="E28" s="5" t="s">
        <v>25</v>
      </c>
      <c r="F28" s="15" t="s">
        <v>23</v>
      </c>
      <c r="G28" s="5" t="str">
        <f t="shared" si="3"/>
        <v>ok</v>
      </c>
      <c r="I28">
        <v>15</v>
      </c>
      <c r="J28" t="s">
        <v>21</v>
      </c>
      <c r="K28" s="9">
        <v>0.8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52</v>
      </c>
      <c r="D29" s="5" t="s">
        <v>23</v>
      </c>
      <c r="E29" s="5" t="s">
        <v>25</v>
      </c>
      <c r="F29" s="15" t="s">
        <v>23</v>
      </c>
      <c r="G29" s="5" t="str">
        <f t="shared" si="3"/>
        <v>ok</v>
      </c>
      <c r="I29">
        <v>16</v>
      </c>
      <c r="J29" t="s">
        <v>22</v>
      </c>
      <c r="K29" s="9">
        <v>0.8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52</v>
      </c>
      <c r="D30" s="5" t="s">
        <v>23</v>
      </c>
      <c r="E30" s="5" t="s">
        <v>25</v>
      </c>
      <c r="F30" s="15" t="s">
        <v>23</v>
      </c>
      <c r="G30" s="5" t="str">
        <f t="shared" si="3"/>
        <v>ok</v>
      </c>
      <c r="I30">
        <v>17</v>
      </c>
      <c r="J30" t="s">
        <v>10</v>
      </c>
      <c r="K30" s="9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52</v>
      </c>
      <c r="D31" s="5" t="s">
        <v>23</v>
      </c>
      <c r="E31" s="5" t="s">
        <v>25</v>
      </c>
      <c r="F31" s="15" t="s">
        <v>23</v>
      </c>
      <c r="G31" s="5" t="str">
        <f t="shared" si="3"/>
        <v>ok</v>
      </c>
      <c r="I31">
        <v>18</v>
      </c>
      <c r="J31" t="s">
        <v>10</v>
      </c>
      <c r="K31" s="9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52</v>
      </c>
      <c r="D32" s="5">
        <v>120</v>
      </c>
      <c r="E32" s="8">
        <f>D32*0.05</f>
        <v>6</v>
      </c>
      <c r="F32" s="16">
        <v>120.3</v>
      </c>
      <c r="G32" s="5" t="str">
        <f>IF(ABS(F32-D32)&lt;=E32,"ok","NOK")</f>
        <v>ok</v>
      </c>
      <c r="I32">
        <v>19</v>
      </c>
      <c r="J32" t="s">
        <v>11</v>
      </c>
      <c r="K32" s="9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52</v>
      </c>
      <c r="D33" s="5" t="s">
        <v>23</v>
      </c>
      <c r="E33" s="5" t="s">
        <v>25</v>
      </c>
      <c r="F33" s="15" t="s">
        <v>23</v>
      </c>
      <c r="G33" s="5" t="str">
        <f>IF(F33="∞","ok","NOK")</f>
        <v>ok</v>
      </c>
      <c r="I33">
        <v>20</v>
      </c>
      <c r="J33" t="s">
        <v>12</v>
      </c>
      <c r="K33" s="9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52</v>
      </c>
      <c r="D34" s="5">
        <v>120</v>
      </c>
      <c r="E34" s="8">
        <f>D34*0.05</f>
        <v>6</v>
      </c>
      <c r="F34" s="16">
        <v>120.3</v>
      </c>
      <c r="G34" s="5" t="str">
        <f>IF(ABS(F34-D34)&lt;=E34,"ok","NOK")</f>
        <v>ok</v>
      </c>
      <c r="I34" s="5" t="s">
        <v>62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52</v>
      </c>
      <c r="D35" s="5" t="s">
        <v>23</v>
      </c>
      <c r="E35" s="5" t="s">
        <v>25</v>
      </c>
      <c r="F35" s="1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52</v>
      </c>
      <c r="D36" s="5">
        <v>91</v>
      </c>
      <c r="E36" s="5">
        <f>D36*0.05</f>
        <v>4.55</v>
      </c>
      <c r="F36" s="16">
        <v>90.5</v>
      </c>
      <c r="G36" s="5" t="str">
        <f>IF(ABS(F36-D36)&lt;=E36,"ok","NOK")</f>
        <v>ok</v>
      </c>
      <c r="I36" s="36" t="s">
        <v>57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52</v>
      </c>
      <c r="D37" s="5" t="s">
        <v>23</v>
      </c>
      <c r="E37" s="5" t="s">
        <v>25</v>
      </c>
      <c r="F37" s="15" t="s">
        <v>23</v>
      </c>
      <c r="G37" s="5" t="str">
        <f>IF(F37="∞","ok","NOK")</f>
        <v>ok</v>
      </c>
      <c r="I37" s="18" t="s">
        <v>58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52</v>
      </c>
      <c r="D38" s="5">
        <v>91</v>
      </c>
      <c r="E38" s="5">
        <f>D38*0.05</f>
        <v>4.55</v>
      </c>
      <c r="F38" s="16">
        <v>91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52</v>
      </c>
      <c r="D39" s="5" t="s">
        <v>23</v>
      </c>
      <c r="E39" s="5" t="s">
        <v>25</v>
      </c>
      <c r="F39" s="15" t="s">
        <v>23</v>
      </c>
      <c r="G39" s="5" t="str">
        <f>IF(F39="∞","ok","NOK")</f>
        <v>ok</v>
      </c>
      <c r="I39" s="20" t="s">
        <v>55</v>
      </c>
      <c r="J39" s="20" t="s">
        <v>56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52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9">
        <v>0.3</v>
      </c>
      <c r="L40" s="9" t="str">
        <f>IF(K40&lt;K$48,"ok","NOK")</f>
        <v>ok</v>
      </c>
      <c r="O40">
        <f t="shared" si="1"/>
        <v>0</v>
      </c>
      <c r="P40">
        <f t="shared" ref="P40:P47" si="5">IF(L40="NOK",1,0)</f>
        <v>0</v>
      </c>
    </row>
    <row r="41" spans="1:16">
      <c r="A41" t="s">
        <v>26</v>
      </c>
      <c r="B41" t="s">
        <v>27</v>
      </c>
      <c r="C41" s="5" t="s">
        <v>52</v>
      </c>
      <c r="D41" s="5">
        <v>120</v>
      </c>
      <c r="E41" s="8">
        <f>D41*0.05</f>
        <v>6</v>
      </c>
      <c r="F41" s="12">
        <v>120.4</v>
      </c>
      <c r="G41" s="5" t="str">
        <f t="shared" si="4"/>
        <v>ok</v>
      </c>
      <c r="I41">
        <v>2</v>
      </c>
      <c r="J41" t="s">
        <v>8</v>
      </c>
      <c r="K41" s="9">
        <v>0.3</v>
      </c>
      <c r="L41" s="9" t="str">
        <f t="shared" ref="L41:L47" si="6">IF(K41&lt;K$48,"ok","NOK")</f>
        <v>ok</v>
      </c>
      <c r="O41">
        <f t="shared" si="1"/>
        <v>0</v>
      </c>
      <c r="P41">
        <f t="shared" si="5"/>
        <v>0</v>
      </c>
    </row>
    <row r="42" spans="1:16">
      <c r="A42" t="s">
        <v>28</v>
      </c>
      <c r="B42" t="s">
        <v>29</v>
      </c>
      <c r="C42" s="5" t="s">
        <v>52</v>
      </c>
      <c r="D42" s="5">
        <v>120</v>
      </c>
      <c r="E42" s="8">
        <f>D42*0.05</f>
        <v>6</v>
      </c>
      <c r="F42" s="12">
        <v>120.4</v>
      </c>
      <c r="G42" s="5" t="str">
        <f t="shared" si="4"/>
        <v>ok</v>
      </c>
      <c r="I42">
        <v>3</v>
      </c>
      <c r="J42" t="s">
        <v>9</v>
      </c>
      <c r="K42" s="9">
        <v>0.3</v>
      </c>
      <c r="L42" s="9" t="str">
        <f t="shared" si="6"/>
        <v>ok</v>
      </c>
      <c r="O42">
        <f t="shared" si="1"/>
        <v>0</v>
      </c>
      <c r="P42">
        <f t="shared" si="5"/>
        <v>0</v>
      </c>
    </row>
    <row r="43" spans="1:16">
      <c r="A43" t="s">
        <v>30</v>
      </c>
      <c r="B43" t="s">
        <v>31</v>
      </c>
      <c r="C43" s="5" t="s">
        <v>52</v>
      </c>
      <c r="D43" s="5">
        <f>2*39+91</f>
        <v>169</v>
      </c>
      <c r="E43" s="8">
        <f>SQRT((39*0.05)^2+(91*0.05)^2+(39*0.05)^2)</f>
        <v>5.3204793017170928</v>
      </c>
      <c r="F43" s="16">
        <v>168.5</v>
      </c>
      <c r="G43" s="5" t="str">
        <f t="shared" si="4"/>
        <v>ok</v>
      </c>
      <c r="I43">
        <v>4</v>
      </c>
      <c r="J43" t="s">
        <v>8</v>
      </c>
      <c r="K43" s="9">
        <v>0.3</v>
      </c>
      <c r="L43" s="9" t="str">
        <f t="shared" si="6"/>
        <v>ok</v>
      </c>
      <c r="O43">
        <f t="shared" si="1"/>
        <v>0</v>
      </c>
      <c r="P43">
        <f t="shared" si="5"/>
        <v>0</v>
      </c>
    </row>
    <row r="44" spans="1:16">
      <c r="A44" t="s">
        <v>32</v>
      </c>
      <c r="B44" t="s">
        <v>33</v>
      </c>
      <c r="C44" s="5" t="s">
        <v>52</v>
      </c>
      <c r="D44" s="5">
        <f>2*39+91</f>
        <v>169</v>
      </c>
      <c r="E44" s="8">
        <f>SQRT((39*0.05)^2+(91*0.05)^2+(39*0.05)^2)</f>
        <v>5.3204793017170928</v>
      </c>
      <c r="F44" s="16">
        <v>168.9</v>
      </c>
      <c r="G44" s="5" t="str">
        <f t="shared" si="4"/>
        <v>ok</v>
      </c>
      <c r="I44">
        <v>6</v>
      </c>
      <c r="J44" s="11" t="s">
        <v>8</v>
      </c>
      <c r="K44" s="9">
        <v>0.3</v>
      </c>
      <c r="L44" s="9" t="str">
        <f t="shared" si="6"/>
        <v>ok</v>
      </c>
      <c r="O44">
        <f t="shared" si="1"/>
        <v>0</v>
      </c>
      <c r="P44">
        <f t="shared" si="5"/>
        <v>0</v>
      </c>
    </row>
    <row r="45" spans="1:16">
      <c r="A45" t="s">
        <v>34</v>
      </c>
      <c r="B45" t="s">
        <v>35</v>
      </c>
      <c r="C45" s="5" t="s">
        <v>52</v>
      </c>
      <c r="D45" s="5">
        <f>2*39+91</f>
        <v>169</v>
      </c>
      <c r="E45" s="8">
        <f>SQRT((39*0.05)^2+(91*0.05)^2+(39*0.05)^2)</f>
        <v>5.3204793017170928</v>
      </c>
      <c r="F45" s="15">
        <v>169.1</v>
      </c>
      <c r="G45" s="5" t="str">
        <f t="shared" si="4"/>
        <v>ok</v>
      </c>
      <c r="I45">
        <v>7</v>
      </c>
      <c r="J45" t="s">
        <v>10</v>
      </c>
      <c r="K45" s="9">
        <v>0.3</v>
      </c>
      <c r="L45" s="9" t="str">
        <f t="shared" si="6"/>
        <v>ok</v>
      </c>
      <c r="O45">
        <f t="shared" si="1"/>
        <v>0</v>
      </c>
      <c r="P45">
        <f t="shared" si="5"/>
        <v>0</v>
      </c>
    </row>
    <row r="46" spans="1:16">
      <c r="A46" t="s">
        <v>12</v>
      </c>
      <c r="B46" t="s">
        <v>11</v>
      </c>
      <c r="C46" s="5" t="s">
        <v>53</v>
      </c>
      <c r="D46" s="7">
        <v>30</v>
      </c>
      <c r="E46" s="8">
        <f>D46*0.001*SQRT(3)</f>
        <v>5.1961524227066312E-2</v>
      </c>
      <c r="F46" s="13">
        <v>30</v>
      </c>
      <c r="G46" s="5" t="str">
        <f t="shared" si="4"/>
        <v>ok</v>
      </c>
      <c r="I46">
        <v>8</v>
      </c>
      <c r="J46" s="11" t="s">
        <v>8</v>
      </c>
      <c r="K46" s="9">
        <v>0.3</v>
      </c>
      <c r="L46" s="9" t="str">
        <f t="shared" si="6"/>
        <v>ok</v>
      </c>
      <c r="O46">
        <f t="shared" si="1"/>
        <v>0</v>
      </c>
      <c r="P46">
        <f t="shared" si="5"/>
        <v>0</v>
      </c>
    </row>
    <row r="47" spans="1:16">
      <c r="A47" t="s">
        <v>9</v>
      </c>
      <c r="B47" s="11" t="s">
        <v>14</v>
      </c>
      <c r="C47" s="5" t="s">
        <v>52</v>
      </c>
      <c r="D47" s="5" t="s">
        <v>23</v>
      </c>
      <c r="E47" s="5" t="s">
        <v>25</v>
      </c>
      <c r="F47" s="15" t="s">
        <v>23</v>
      </c>
      <c r="G47" s="5" t="str">
        <f>IF(F47="∞","ok","NOK")</f>
        <v>ok</v>
      </c>
      <c r="I47">
        <v>9</v>
      </c>
      <c r="J47" s="11" t="s">
        <v>8</v>
      </c>
      <c r="K47" s="9">
        <v>0.3</v>
      </c>
      <c r="L47" s="9" t="str">
        <f t="shared" si="6"/>
        <v>ok</v>
      </c>
      <c r="O47">
        <f t="shared" si="1"/>
        <v>0</v>
      </c>
      <c r="P47">
        <f t="shared" si="5"/>
        <v>0</v>
      </c>
    </row>
    <row r="48" spans="1:16">
      <c r="A48" t="s">
        <v>9</v>
      </c>
      <c r="B48" t="s">
        <v>15</v>
      </c>
      <c r="C48" s="5" t="s">
        <v>52</v>
      </c>
      <c r="D48" s="5" t="s">
        <v>23</v>
      </c>
      <c r="E48" s="5" t="s">
        <v>25</v>
      </c>
      <c r="F48" s="15" t="s">
        <v>23</v>
      </c>
      <c r="G48" s="5" t="str">
        <f>IF(F48="∞","ok","NOK")</f>
        <v>ok</v>
      </c>
      <c r="I48" s="5" t="s">
        <v>62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52</v>
      </c>
      <c r="D49" s="5" t="s">
        <v>23</v>
      </c>
      <c r="E49" s="5" t="s">
        <v>25</v>
      </c>
      <c r="F49" s="1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52</v>
      </c>
      <c r="D50" s="5" t="s">
        <v>23</v>
      </c>
      <c r="E50" s="5" t="s">
        <v>25</v>
      </c>
      <c r="F50" s="15" t="s">
        <v>23</v>
      </c>
      <c r="G50" s="5" t="str">
        <f>IF(F50="∞","ok","NOK")</f>
        <v>ok</v>
      </c>
      <c r="I50" s="21" t="s">
        <v>63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52</v>
      </c>
      <c r="D51" s="5" t="s">
        <v>23</v>
      </c>
      <c r="E51" s="5" t="s">
        <v>25</v>
      </c>
      <c r="F51" s="15" t="s">
        <v>23</v>
      </c>
      <c r="G51" s="5" t="str">
        <f>IF(F51="∞","ok","NOK")</f>
        <v>ok</v>
      </c>
      <c r="I51" s="21" t="s">
        <v>64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">
      <c r="A55" s="1" t="s">
        <v>37</v>
      </c>
      <c r="I55" s="1" t="s">
        <v>92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74</v>
      </c>
      <c r="J57" s="14"/>
      <c r="K57" s="5"/>
      <c r="M57" s="31" t="s">
        <v>98</v>
      </c>
    </row>
    <row r="58" spans="1:15">
      <c r="A58" t="s">
        <v>3</v>
      </c>
      <c r="B58" t="s">
        <v>43</v>
      </c>
      <c r="I58" t="s">
        <v>75</v>
      </c>
      <c r="J58" s="14"/>
      <c r="K58" s="5"/>
      <c r="M58" s="31" t="s">
        <v>98</v>
      </c>
    </row>
    <row r="59" spans="1:15">
      <c r="I59" t="s">
        <v>76</v>
      </c>
      <c r="J59" s="14"/>
      <c r="K59" s="5"/>
      <c r="M59" s="31" t="s">
        <v>98</v>
      </c>
    </row>
    <row r="60" spans="1:15">
      <c r="A60" t="s">
        <v>39</v>
      </c>
      <c r="B60" s="24" t="s">
        <v>99</v>
      </c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93</v>
      </c>
    </row>
    <row r="65" spans="1:13">
      <c r="A65" t="s">
        <v>3</v>
      </c>
      <c r="B65" t="s">
        <v>44</v>
      </c>
      <c r="I65" t="s">
        <v>94</v>
      </c>
      <c r="J65" s="25"/>
      <c r="K65" s="17"/>
    </row>
    <row r="66" spans="1:13">
      <c r="B66" t="s">
        <v>68</v>
      </c>
      <c r="I66" t="s">
        <v>86</v>
      </c>
      <c r="K66" s="33">
        <v>99</v>
      </c>
      <c r="L66" s="5" t="s">
        <v>87</v>
      </c>
      <c r="M66" s="18" t="s">
        <v>88</v>
      </c>
    </row>
    <row r="67" spans="1:13">
      <c r="B67" t="s">
        <v>69</v>
      </c>
      <c r="I67" t="s">
        <v>89</v>
      </c>
      <c r="K67" s="33">
        <v>9.89</v>
      </c>
      <c r="L67" s="5" t="s">
        <v>45</v>
      </c>
      <c r="M67" s="18" t="s">
        <v>90</v>
      </c>
    </row>
    <row r="68" spans="1:13">
      <c r="B68" t="s">
        <v>70</v>
      </c>
    </row>
    <row r="69" spans="1:13">
      <c r="I69" t="s">
        <v>95</v>
      </c>
      <c r="K69" s="34">
        <f>102000*K67*0.000001</f>
        <v>1.00878</v>
      </c>
      <c r="L69" s="9" t="s">
        <v>87</v>
      </c>
    </row>
    <row r="70" spans="1:13">
      <c r="B70" t="s">
        <v>71</v>
      </c>
      <c r="C70" s="25">
        <v>3.2000000000000001E-2</v>
      </c>
      <c r="D70" s="4" t="s">
        <v>45</v>
      </c>
      <c r="I70" s="26" t="s">
        <v>96</v>
      </c>
    </row>
    <row r="71" spans="1:13">
      <c r="B71" t="s">
        <v>72</v>
      </c>
      <c r="C71" s="25">
        <v>3.5000000000000003E-2</v>
      </c>
      <c r="D71" s="4" t="s">
        <v>45</v>
      </c>
    </row>
    <row r="72" spans="1:13">
      <c r="B72" t="s">
        <v>73</v>
      </c>
      <c r="C72" s="25">
        <f>C71-C70</f>
        <v>3.0000000000000027E-3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100</v>
      </c>
      <c r="K72" s="19">
        <f>K66+K69</f>
        <v>100.00878</v>
      </c>
      <c r="L72" s="9" t="s">
        <v>87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">
      <c r="A78" s="1" t="s">
        <v>67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49</v>
      </c>
      <c r="B80" s="27" t="s">
        <v>48</v>
      </c>
      <c r="E80" s="9" t="s">
        <v>50</v>
      </c>
      <c r="F80" s="35">
        <v>41835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2014-07-15T17:04:32Z</cp:lastPrinted>
  <dcterms:created xsi:type="dcterms:W3CDTF">2014-07-09T20:30:12Z</dcterms:created>
  <dcterms:modified xsi:type="dcterms:W3CDTF">2014-07-17T22:29:34Z</dcterms:modified>
</cp:coreProperties>
</file>