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Sheet1!$A$1:$M$83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G14" i="1"/>
  <c r="O14" i="1"/>
  <c r="G26" i="1"/>
  <c r="O26" i="1"/>
  <c r="G28" i="1"/>
  <c r="O28" i="1"/>
  <c r="G30" i="1"/>
  <c r="O30" i="1"/>
  <c r="G31" i="1"/>
  <c r="O31" i="1"/>
  <c r="G32" i="1"/>
  <c r="O32" i="1"/>
  <c r="G34" i="1"/>
  <c r="O34" i="1"/>
  <c r="G35" i="1"/>
  <c r="O35" i="1"/>
  <c r="G36" i="1"/>
  <c r="O36" i="1"/>
  <c r="G38" i="1"/>
  <c r="O38" i="1"/>
  <c r="G39" i="1"/>
  <c r="O39" i="1"/>
  <c r="G40" i="1"/>
  <c r="O40" i="1"/>
  <c r="L15" i="1"/>
  <c r="P15" i="1"/>
  <c r="L18" i="1"/>
  <c r="P18" i="1"/>
  <c r="L22" i="1"/>
  <c r="P22" i="1"/>
  <c r="L23" i="1"/>
  <c r="P23" i="1"/>
  <c r="G12" i="1"/>
  <c r="O12" i="1"/>
  <c r="G13" i="1"/>
  <c r="O13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7" i="1"/>
  <c r="O27" i="1"/>
  <c r="G29" i="1"/>
  <c r="O29" i="1"/>
  <c r="G33" i="1"/>
  <c r="O33" i="1"/>
  <c r="G37" i="1"/>
  <c r="O37" i="1"/>
  <c r="G41" i="1"/>
  <c r="O41" i="1"/>
  <c r="G42" i="1"/>
  <c r="O42" i="1"/>
  <c r="G43" i="1"/>
  <c r="O43" i="1"/>
  <c r="G44" i="1"/>
  <c r="O44" i="1"/>
  <c r="G45" i="1"/>
  <c r="O45" i="1"/>
  <c r="L12" i="1"/>
  <c r="P12" i="1"/>
  <c r="L13" i="1"/>
  <c r="P13" i="1"/>
  <c r="L14" i="1"/>
  <c r="P14" i="1"/>
  <c r="L16" i="1"/>
  <c r="P16" i="1"/>
  <c r="L17" i="1"/>
  <c r="P17" i="1"/>
  <c r="L19" i="1"/>
  <c r="P19" i="1"/>
  <c r="L20" i="1"/>
  <c r="P20" i="1"/>
  <c r="L21" i="1"/>
  <c r="P21" i="1"/>
  <c r="L24" i="1"/>
  <c r="P24" i="1"/>
  <c r="L25" i="1"/>
  <c r="P25" i="1"/>
  <c r="L26" i="1"/>
  <c r="P26" i="1"/>
  <c r="L27" i="1"/>
  <c r="P27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B47" i="1"/>
  <c r="C77" i="1"/>
  <c r="E28" i="1"/>
  <c r="E14" i="1"/>
  <c r="E15" i="1"/>
  <c r="E26" i="1"/>
  <c r="E30" i="1"/>
  <c r="E32" i="1"/>
  <c r="E34" i="1"/>
  <c r="E35" i="1"/>
  <c r="E36" i="1"/>
  <c r="D37" i="1"/>
  <c r="E37" i="1"/>
  <c r="D38" i="1"/>
  <c r="E38" i="1"/>
  <c r="D39" i="1"/>
  <c r="E39" i="1"/>
  <c r="E40" i="1"/>
</calcChain>
</file>

<file path=xl/sharedStrings.xml><?xml version="1.0" encoding="utf-8"?>
<sst xmlns="http://schemas.openxmlformats.org/spreadsheetml/2006/main" count="235" uniqueCount="81">
  <si>
    <t>FPix to DTB adapter v2.1 test protocol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</si>
  <si>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</si>
  <si>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</si>
  <si>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</si>
  <si>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</si>
  <si>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</si>
  <si>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</si>
  <si>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</si>
  <si>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</si>
  <si>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</si>
  <si>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</si>
  <si>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</si>
  <si>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</si>
  <si>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</si>
  <si>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</si>
  <si>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</si>
  <si>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</si>
  <si>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</si>
  <si>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</si>
  <si>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</si>
  <si>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</si>
  <si>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</si>
  <si>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</si>
  <si>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</si>
  <si>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</si>
  <si>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</si>
  <si>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</si>
  <si>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</si>
  <si>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</si>
  <si>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</si>
  <si>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</si>
  <si>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</si>
  <si>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</si>
  <si>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</si>
  <si>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</si>
  <si>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</si>
  <si>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</si>
  <si>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</si>
  <si>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</si>
  <si>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</si>
  <si>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</si>
  <si>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</si>
  <si>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</si>
  <si>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</si>
  <si>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</si>
  <si>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</si>
  <si>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</si>
  <si>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</si>
  <si>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</si>
  <si>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</si>
  <si>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</si>
  <si>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</si>
  <si>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</si>
  <si>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</si>
  <si>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</si>
  <si>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</si>
  <si>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</si>
  <si>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</si>
  <si>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</si>
  <si>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</si>
  <si>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</si>
  <si>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</si>
  <si>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</si>
  <si>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</si>
  <si>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</si>
  <si>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</si>
  <si>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</si>
  <si>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</si>
  <si>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4. Other test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</si>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</sst>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166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9"/>
  <sheetViews>
    <sheetView tabSelected="1" topLeftCell="A10" workbookViewId="0">
      <selection activeCell="H27" sqref="H27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6" ht="25">
      <c r="A1" s="2" t="s">
        <v>0</v>
      </c>
    </row>
    <row r="3" spans="1:16">
      <c r="A3" t="s">
        <v>48</v>
      </c>
      <c r="B3" s="27">
        <v>1</v>
      </c>
    </row>
    <row r="5" spans="1:16" ht="18">
      <c r="A5" s="1" t="s">
        <v>55</v>
      </c>
    </row>
    <row r="7" spans="1:16">
      <c r="A7" t="s">
        <v>2</v>
      </c>
      <c r="B7" t="s">
        <v>3</v>
      </c>
    </row>
    <row r="8" spans="1:16">
      <c r="A8" t="s">
        <v>4</v>
      </c>
      <c r="B8" t="s">
        <v>1</v>
      </c>
    </row>
    <row r="9" spans="1:16">
      <c r="B9" t="s">
        <v>25</v>
      </c>
    </row>
    <row r="10" spans="1:16">
      <c r="O10" s="18" t="s">
        <v>67</v>
      </c>
    </row>
    <row r="11" spans="1:16">
      <c r="A11" s="3" t="s">
        <v>5</v>
      </c>
      <c r="B11" s="3" t="s">
        <v>6</v>
      </c>
      <c r="C11" s="10" t="s">
        <v>52</v>
      </c>
      <c r="D11" s="6" t="s">
        <v>60</v>
      </c>
      <c r="E11" s="6" t="s">
        <v>61</v>
      </c>
      <c r="F11" s="10" t="s">
        <v>62</v>
      </c>
      <c r="G11" s="6" t="s">
        <v>8</v>
      </c>
      <c r="I11" s="20" t="s">
        <v>56</v>
      </c>
      <c r="J11" s="20" t="s">
        <v>57</v>
      </c>
      <c r="K11" s="6" t="s">
        <v>7</v>
      </c>
      <c r="L11" s="6" t="s">
        <v>8</v>
      </c>
      <c r="O11" s="22" t="s">
        <v>66</v>
      </c>
    </row>
    <row r="12" spans="1:16">
      <c r="A12" t="s">
        <v>9</v>
      </c>
      <c r="B12" t="s">
        <v>10</v>
      </c>
      <c r="C12" s="5" t="s">
        <v>53</v>
      </c>
      <c r="D12" s="5" t="s">
        <v>24</v>
      </c>
      <c r="E12" s="5" t="s">
        <v>26</v>
      </c>
      <c r="F12" s="16"/>
      <c r="G12" s="5" t="str">
        <f>IF(F12="∞","ok","NOK")</f>
        <v>NOK</v>
      </c>
      <c r="I12">
        <v>1</v>
      </c>
      <c r="J12" t="s">
        <v>14</v>
      </c>
      <c r="K12" s="12"/>
      <c r="L12" s="9" t="str">
        <f t="shared" ref="L12:L27" si="0">IF(K12&lt;K$28,"ok","NOK")</f>
        <v>ok</v>
      </c>
      <c r="O12">
        <f t="shared" ref="O12:O45" si="1">IF(G12="NOK",1,0)</f>
        <v>1</v>
      </c>
      <c r="P12">
        <f>IF(L12="NOK",1,0)</f>
        <v>0</v>
      </c>
    </row>
    <row r="13" spans="1:16">
      <c r="A13" t="s">
        <v>9</v>
      </c>
      <c r="B13" t="s">
        <v>11</v>
      </c>
      <c r="C13" s="5" t="s">
        <v>53</v>
      </c>
      <c r="D13" s="5" t="s">
        <v>24</v>
      </c>
      <c r="E13" s="5" t="s">
        <v>26</v>
      </c>
      <c r="F13" s="16"/>
      <c r="G13" s="5" t="str">
        <f>IF(F13="∞","ok","NOK")</f>
        <v>NOK</v>
      </c>
      <c r="I13">
        <v>2</v>
      </c>
      <c r="J13" t="s">
        <v>15</v>
      </c>
      <c r="K13" s="12"/>
      <c r="L13" s="9" t="str">
        <f t="shared" si="0"/>
        <v>ok</v>
      </c>
      <c r="O13">
        <f t="shared" si="1"/>
        <v>1</v>
      </c>
      <c r="P13">
        <f t="shared" ref="P13:P27" si="2">IF(L13="NOK",1,0)</f>
        <v>0</v>
      </c>
    </row>
    <row r="14" spans="1:16">
      <c r="A14" t="s">
        <v>9</v>
      </c>
      <c r="B14" t="s">
        <v>12</v>
      </c>
      <c r="C14" s="5" t="s">
        <v>54</v>
      </c>
      <c r="D14" s="7">
        <v>20</v>
      </c>
      <c r="E14" s="7">
        <f>D14*0.001*1.414</f>
        <v>2.828E-2</v>
      </c>
      <c r="F14" s="13"/>
      <c r="G14" s="5" t="str">
        <f>IF(ABS(F14-D14)&lt;=E14,"ok","NOK")</f>
        <v>NOK</v>
      </c>
      <c r="I14">
        <v>3</v>
      </c>
      <c r="J14" t="s">
        <v>10</v>
      </c>
      <c r="K14" s="12"/>
      <c r="L14" s="9" t="str">
        <f t="shared" si="0"/>
        <v>ok</v>
      </c>
      <c r="O14">
        <f t="shared" si="1"/>
        <v>1</v>
      </c>
      <c r="P14">
        <f t="shared" si="2"/>
        <v>0</v>
      </c>
    </row>
    <row r="15" spans="1:16">
      <c r="A15" t="s">
        <v>9</v>
      </c>
      <c r="B15" t="s">
        <v>13</v>
      </c>
      <c r="C15" s="5" t="s">
        <v>54</v>
      </c>
      <c r="D15" s="7">
        <v>10</v>
      </c>
      <c r="E15" s="7">
        <f>D15*0.001</f>
        <v>0.01</v>
      </c>
      <c r="F15" s="13"/>
      <c r="G15" s="5" t="str">
        <f>IF(ABS(F15-D15)&lt;=E15,"ok","NOK")</f>
        <v>NOK</v>
      </c>
      <c r="I15">
        <v>4</v>
      </c>
      <c r="J15" t="s">
        <v>10</v>
      </c>
      <c r="K15" s="12"/>
      <c r="L15" s="9" t="str">
        <f t="shared" si="0"/>
        <v>ok</v>
      </c>
      <c r="O15">
        <f t="shared" si="1"/>
        <v>1</v>
      </c>
      <c r="P15">
        <f t="shared" si="2"/>
        <v>0</v>
      </c>
    </row>
    <row r="16" spans="1:16">
      <c r="A16" t="s">
        <v>9</v>
      </c>
      <c r="B16" t="s">
        <v>14</v>
      </c>
      <c r="C16" s="5" t="s">
        <v>53</v>
      </c>
      <c r="D16" s="5" t="s">
        <v>24</v>
      </c>
      <c r="E16" s="5" t="s">
        <v>26</v>
      </c>
      <c r="F16" s="16"/>
      <c r="G16" s="5" t="str">
        <f>IF(F16="∞","ok","NOK")</f>
        <v>NOK</v>
      </c>
      <c r="I16">
        <v>5</v>
      </c>
      <c r="J16" t="s">
        <v>16</v>
      </c>
      <c r="K16" s="12"/>
      <c r="L16" s="9" t="str">
        <f t="shared" si="0"/>
        <v>ok</v>
      </c>
      <c r="O16">
        <f t="shared" si="1"/>
        <v>1</v>
      </c>
      <c r="P16">
        <f t="shared" si="2"/>
        <v>0</v>
      </c>
    </row>
    <row r="17" spans="1:16">
      <c r="A17" t="s">
        <v>9</v>
      </c>
      <c r="B17" t="s">
        <v>15</v>
      </c>
      <c r="C17" s="5" t="s">
        <v>53</v>
      </c>
      <c r="D17" s="5" t="s">
        <v>24</v>
      </c>
      <c r="E17" s="5" t="s">
        <v>26</v>
      </c>
      <c r="F17" s="16"/>
      <c r="G17" s="5" t="str">
        <f>IF(F17="∞","ok","NOK")</f>
        <v>NOK</v>
      </c>
      <c r="I17">
        <v>6</v>
      </c>
      <c r="J17" t="s">
        <v>17</v>
      </c>
      <c r="K17" s="12"/>
      <c r="L17" s="9" t="str">
        <f t="shared" si="0"/>
        <v>ok</v>
      </c>
      <c r="O17">
        <f t="shared" si="1"/>
        <v>1</v>
      </c>
      <c r="P17">
        <f t="shared" si="2"/>
        <v>0</v>
      </c>
    </row>
    <row r="18" spans="1:16">
      <c r="A18" t="s">
        <v>9</v>
      </c>
      <c r="B18" t="s">
        <v>16</v>
      </c>
      <c r="C18" s="5" t="s">
        <v>53</v>
      </c>
      <c r="D18" s="5" t="s">
        <v>24</v>
      </c>
      <c r="E18" s="5" t="s">
        <v>26</v>
      </c>
      <c r="F18" s="16"/>
      <c r="G18" s="5" t="str">
        <f>IF(F18="∞","ok","NOK")</f>
        <v>NOK</v>
      </c>
      <c r="I18">
        <v>7</v>
      </c>
      <c r="J18" t="s">
        <v>18</v>
      </c>
      <c r="K18" s="12"/>
      <c r="L18" s="9" t="str">
        <f t="shared" si="0"/>
        <v>ok</v>
      </c>
      <c r="O18">
        <f t="shared" si="1"/>
        <v>1</v>
      </c>
      <c r="P18">
        <f t="shared" si="2"/>
        <v>0</v>
      </c>
    </row>
    <row r="19" spans="1:16">
      <c r="A19" t="s">
        <v>9</v>
      </c>
      <c r="B19" t="s">
        <v>17</v>
      </c>
      <c r="C19" s="5" t="s">
        <v>53</v>
      </c>
      <c r="D19" s="5" t="s">
        <v>24</v>
      </c>
      <c r="E19" s="5" t="s">
        <v>26</v>
      </c>
      <c r="F19" s="16"/>
      <c r="G19" s="5" t="str">
        <f>IF(F19="∞","ok","NOK")</f>
        <v>NOK</v>
      </c>
      <c r="I19">
        <v>8</v>
      </c>
      <c r="J19" t="s">
        <v>19</v>
      </c>
      <c r="K19" s="12"/>
      <c r="L19" s="9" t="str">
        <f t="shared" si="0"/>
        <v>ok</v>
      </c>
      <c r="O19">
        <f t="shared" si="1"/>
        <v>1</v>
      </c>
      <c r="P19">
        <f t="shared" si="2"/>
        <v>0</v>
      </c>
    </row>
    <row r="20" spans="1:16">
      <c r="A20" t="s">
        <v>9</v>
      </c>
      <c r="B20" t="s">
        <v>18</v>
      </c>
      <c r="C20" s="5" t="s">
        <v>53</v>
      </c>
      <c r="D20" s="5" t="s">
        <v>24</v>
      </c>
      <c r="E20" s="5" t="s">
        <v>26</v>
      </c>
      <c r="F20" s="16"/>
      <c r="G20" s="5" t="str">
        <f t="shared" ref="G20:G25" si="3">IF(F20="∞","ok","NOK")</f>
        <v>NOK</v>
      </c>
      <c r="I20">
        <v>13</v>
      </c>
      <c r="J20" t="s">
        <v>20</v>
      </c>
      <c r="K20" s="12"/>
      <c r="L20" s="9" t="str">
        <f t="shared" si="0"/>
        <v>ok</v>
      </c>
      <c r="O20">
        <f t="shared" si="1"/>
        <v>1</v>
      </c>
      <c r="P20">
        <f t="shared" si="2"/>
        <v>0</v>
      </c>
    </row>
    <row r="21" spans="1:16">
      <c r="A21" t="s">
        <v>9</v>
      </c>
      <c r="B21" t="s">
        <v>19</v>
      </c>
      <c r="C21" s="5" t="s">
        <v>53</v>
      </c>
      <c r="D21" s="5" t="s">
        <v>24</v>
      </c>
      <c r="E21" s="5" t="s">
        <v>26</v>
      </c>
      <c r="F21" s="16"/>
      <c r="G21" s="5" t="str">
        <f t="shared" si="3"/>
        <v>NOK</v>
      </c>
      <c r="I21">
        <v>14</v>
      </c>
      <c r="J21" t="s">
        <v>21</v>
      </c>
      <c r="K21" s="12"/>
      <c r="L21" s="9" t="str">
        <f t="shared" si="0"/>
        <v>ok</v>
      </c>
      <c r="O21">
        <f t="shared" si="1"/>
        <v>1</v>
      </c>
      <c r="P21">
        <f t="shared" si="2"/>
        <v>0</v>
      </c>
    </row>
    <row r="22" spans="1:16">
      <c r="A22" t="s">
        <v>9</v>
      </c>
      <c r="B22" t="s">
        <v>20</v>
      </c>
      <c r="C22" s="5" t="s">
        <v>53</v>
      </c>
      <c r="D22" s="5" t="s">
        <v>24</v>
      </c>
      <c r="E22" s="5" t="s">
        <v>26</v>
      </c>
      <c r="F22" s="16"/>
      <c r="G22" s="5" t="str">
        <f t="shared" si="3"/>
        <v>NOK</v>
      </c>
      <c r="I22">
        <v>15</v>
      </c>
      <c r="J22" t="s">
        <v>22</v>
      </c>
      <c r="K22" s="12"/>
      <c r="L22" s="9" t="str">
        <f t="shared" si="0"/>
        <v>ok</v>
      </c>
      <c r="O22">
        <f t="shared" si="1"/>
        <v>1</v>
      </c>
      <c r="P22">
        <f t="shared" si="2"/>
        <v>0</v>
      </c>
    </row>
    <row r="23" spans="1:16">
      <c r="A23" t="s">
        <v>9</v>
      </c>
      <c r="B23" t="s">
        <v>21</v>
      </c>
      <c r="C23" s="5" t="s">
        <v>53</v>
      </c>
      <c r="D23" s="5" t="s">
        <v>24</v>
      </c>
      <c r="E23" s="5" t="s">
        <v>26</v>
      </c>
      <c r="F23" s="16"/>
      <c r="G23" s="5" t="str">
        <f t="shared" si="3"/>
        <v>NOK</v>
      </c>
      <c r="I23">
        <v>16</v>
      </c>
      <c r="J23" t="s">
        <v>23</v>
      </c>
      <c r="K23" s="12"/>
      <c r="L23" s="9" t="str">
        <f t="shared" si="0"/>
        <v>ok</v>
      </c>
      <c r="O23">
        <f t="shared" si="1"/>
        <v>1</v>
      </c>
      <c r="P23">
        <f t="shared" si="2"/>
        <v>0</v>
      </c>
    </row>
    <row r="24" spans="1:16">
      <c r="A24" t="s">
        <v>9</v>
      </c>
      <c r="B24" t="s">
        <v>22</v>
      </c>
      <c r="C24" s="5" t="s">
        <v>53</v>
      </c>
      <c r="D24" s="5" t="s">
        <v>24</v>
      </c>
      <c r="E24" s="5" t="s">
        <v>26</v>
      </c>
      <c r="F24" s="16"/>
      <c r="G24" s="5" t="str">
        <f t="shared" si="3"/>
        <v>NOK</v>
      </c>
      <c r="I24">
        <v>17</v>
      </c>
      <c r="J24" t="s">
        <v>11</v>
      </c>
      <c r="K24" s="12"/>
      <c r="L24" s="9" t="str">
        <f t="shared" si="0"/>
        <v>ok</v>
      </c>
      <c r="O24">
        <f t="shared" si="1"/>
        <v>1</v>
      </c>
      <c r="P24">
        <f t="shared" si="2"/>
        <v>0</v>
      </c>
    </row>
    <row r="25" spans="1:16">
      <c r="A25" t="s">
        <v>9</v>
      </c>
      <c r="B25" t="s">
        <v>23</v>
      </c>
      <c r="C25" s="5" t="s">
        <v>53</v>
      </c>
      <c r="D25" s="5" t="s">
        <v>24</v>
      </c>
      <c r="E25" s="5" t="s">
        <v>26</v>
      </c>
      <c r="F25" s="16"/>
      <c r="G25" s="5" t="str">
        <f t="shared" si="3"/>
        <v>NOK</v>
      </c>
      <c r="I25">
        <v>18</v>
      </c>
      <c r="J25" t="s">
        <v>11</v>
      </c>
      <c r="K25" s="12"/>
      <c r="L25" s="9" t="str">
        <f t="shared" si="0"/>
        <v>ok</v>
      </c>
      <c r="O25">
        <f t="shared" si="1"/>
        <v>1</v>
      </c>
      <c r="P25">
        <f t="shared" si="2"/>
        <v>0</v>
      </c>
    </row>
    <row r="26" spans="1:16">
      <c r="A26" t="s">
        <v>14</v>
      </c>
      <c r="B26" t="s">
        <v>15</v>
      </c>
      <c r="C26" s="5" t="s">
        <v>53</v>
      </c>
      <c r="D26" s="5">
        <v>120</v>
      </c>
      <c r="E26" s="8">
        <f>D26*0.05</f>
        <v>6</v>
      </c>
      <c r="F26" s="17"/>
      <c r="G26" s="5" t="str">
        <f>IF(ABS(F26-D26)&lt;=E26,"ok","NOK")</f>
        <v>NOK</v>
      </c>
      <c r="I26">
        <v>19</v>
      </c>
      <c r="J26" t="s">
        <v>12</v>
      </c>
      <c r="K26" s="12"/>
      <c r="L26" s="9" t="str">
        <f t="shared" si="0"/>
        <v>ok</v>
      </c>
      <c r="O26">
        <f t="shared" si="1"/>
        <v>1</v>
      </c>
      <c r="P26">
        <f t="shared" si="2"/>
        <v>0</v>
      </c>
    </row>
    <row r="27" spans="1:16">
      <c r="A27" t="s">
        <v>15</v>
      </c>
      <c r="B27" t="s">
        <v>16</v>
      </c>
      <c r="C27" s="5" t="s">
        <v>53</v>
      </c>
      <c r="D27" s="5" t="s">
        <v>24</v>
      </c>
      <c r="E27" s="5" t="s">
        <v>26</v>
      </c>
      <c r="F27" s="16"/>
      <c r="G27" s="5" t="str">
        <f>IF(F27="∞","ok","NOK")</f>
        <v>NOK</v>
      </c>
      <c r="I27">
        <v>20</v>
      </c>
      <c r="J27" t="s">
        <v>13</v>
      </c>
      <c r="K27" s="12"/>
      <c r="L27" s="9" t="str">
        <f t="shared" si="0"/>
        <v>ok</v>
      </c>
      <c r="O27">
        <f t="shared" si="1"/>
        <v>1</v>
      </c>
      <c r="P27">
        <f t="shared" si="2"/>
        <v>0</v>
      </c>
    </row>
    <row r="28" spans="1:16">
      <c r="A28" t="s">
        <v>16</v>
      </c>
      <c r="B28" t="s">
        <v>17</v>
      </c>
      <c r="C28" s="5" t="s">
        <v>53</v>
      </c>
      <c r="D28" s="5">
        <v>120</v>
      </c>
      <c r="E28" s="8">
        <f>D28*0.05</f>
        <v>6</v>
      </c>
      <c r="F28" s="17"/>
      <c r="G28" s="5" t="str">
        <f>IF(ABS(F28-D28)&lt;=E28,"ok","NOK")</f>
        <v>NOK</v>
      </c>
      <c r="I28" s="5" t="s">
        <v>63</v>
      </c>
      <c r="K28" s="19">
        <v>1</v>
      </c>
      <c r="O28">
        <f t="shared" si="1"/>
        <v>1</v>
      </c>
    </row>
    <row r="29" spans="1:16">
      <c r="A29" t="s">
        <v>17</v>
      </c>
      <c r="B29" t="s">
        <v>18</v>
      </c>
      <c r="C29" s="5" t="s">
        <v>53</v>
      </c>
      <c r="D29" s="5" t="s">
        <v>24</v>
      </c>
      <c r="E29" s="5" t="s">
        <v>26</v>
      </c>
      <c r="F29" s="16"/>
      <c r="G29" s="5" t="str">
        <f>IF(F29="∞","ok","NOK")</f>
        <v>NOK</v>
      </c>
      <c r="M29" s="4"/>
      <c r="N29" s="4"/>
      <c r="O29">
        <f t="shared" si="1"/>
        <v>1</v>
      </c>
    </row>
    <row r="30" spans="1:16">
      <c r="A30" t="s">
        <v>18</v>
      </c>
      <c r="B30" t="s">
        <v>19</v>
      </c>
      <c r="C30" s="5" t="s">
        <v>53</v>
      </c>
      <c r="D30" s="5">
        <v>91</v>
      </c>
      <c r="E30" s="5">
        <f>D30*0.05</f>
        <v>4.55</v>
      </c>
      <c r="F30" s="17"/>
      <c r="G30" s="5" t="str">
        <f>IF(ABS(F30-D30)&lt;=E30,"ok","NOK")</f>
        <v>NOK</v>
      </c>
      <c r="I30" s="29" t="s">
        <v>58</v>
      </c>
      <c r="J30" s="29"/>
      <c r="K30" s="29"/>
      <c r="L30" s="29"/>
      <c r="M30" s="18"/>
      <c r="N30" s="18"/>
      <c r="O30">
        <f t="shared" si="1"/>
        <v>1</v>
      </c>
    </row>
    <row r="31" spans="1:16">
      <c r="A31" t="s">
        <v>19</v>
      </c>
      <c r="B31" t="s">
        <v>20</v>
      </c>
      <c r="C31" s="5" t="s">
        <v>53</v>
      </c>
      <c r="D31" s="5" t="s">
        <v>24</v>
      </c>
      <c r="E31" s="5" t="s">
        <v>26</v>
      </c>
      <c r="F31" s="16"/>
      <c r="G31" s="5" t="str">
        <f>IF(F31="∞","ok","NOK")</f>
        <v>NOK</v>
      </c>
      <c r="I31" s="18" t="s">
        <v>59</v>
      </c>
      <c r="J31" s="18"/>
      <c r="K31" s="18"/>
      <c r="O31">
        <f t="shared" si="1"/>
        <v>1</v>
      </c>
    </row>
    <row r="32" spans="1:16">
      <c r="A32" t="s">
        <v>20</v>
      </c>
      <c r="B32" t="s">
        <v>21</v>
      </c>
      <c r="C32" s="5" t="s">
        <v>53</v>
      </c>
      <c r="D32" s="5">
        <v>91</v>
      </c>
      <c r="E32" s="5">
        <f>D32*0.05</f>
        <v>4.55</v>
      </c>
      <c r="F32" s="17"/>
      <c r="G32" s="5" t="str">
        <f>IF(ABS(F32-D32)&lt;=E32,"ok","NOK")</f>
        <v>NOK</v>
      </c>
      <c r="O32">
        <f t="shared" si="1"/>
        <v>1</v>
      </c>
    </row>
    <row r="33" spans="1:16">
      <c r="A33" t="s">
        <v>21</v>
      </c>
      <c r="B33" t="s">
        <v>22</v>
      </c>
      <c r="C33" s="5" t="s">
        <v>53</v>
      </c>
      <c r="D33" s="5" t="s">
        <v>24</v>
      </c>
      <c r="E33" s="5" t="s">
        <v>26</v>
      </c>
      <c r="F33" s="16"/>
      <c r="G33" s="5" t="str">
        <f>IF(F33="∞","ok","NOK")</f>
        <v>NOK</v>
      </c>
      <c r="I33" s="20" t="s">
        <v>56</v>
      </c>
      <c r="J33" s="20" t="s">
        <v>57</v>
      </c>
      <c r="K33" s="6" t="s">
        <v>7</v>
      </c>
      <c r="L33" s="6" t="s">
        <v>8</v>
      </c>
      <c r="O33">
        <f t="shared" si="1"/>
        <v>1</v>
      </c>
    </row>
    <row r="34" spans="1:16">
      <c r="A34" t="s">
        <v>22</v>
      </c>
      <c r="B34" t="s">
        <v>23</v>
      </c>
      <c r="C34" s="5" t="s">
        <v>53</v>
      </c>
      <c r="D34" s="5">
        <v>91</v>
      </c>
      <c r="E34" s="5">
        <f>D34*0.05</f>
        <v>4.55</v>
      </c>
      <c r="F34" s="17"/>
      <c r="G34" s="5" t="str">
        <f t="shared" ref="G34:G40" si="4">IF(ABS(F34-D34)&lt;=E34,"ok","NOK")</f>
        <v>NOK</v>
      </c>
      <c r="I34">
        <v>1</v>
      </c>
      <c r="J34" t="s">
        <v>9</v>
      </c>
      <c r="K34" s="12"/>
      <c r="L34" s="9" t="str">
        <f>IF(K34&lt;K$42,"ok","NOK")</f>
        <v>ok</v>
      </c>
      <c r="O34">
        <f t="shared" si="1"/>
        <v>1</v>
      </c>
      <c r="P34">
        <f t="shared" ref="P34:P41" si="5">IF(L34="NOK",1,0)</f>
        <v>0</v>
      </c>
    </row>
    <row r="35" spans="1:16">
      <c r="A35" t="s">
        <v>27</v>
      </c>
      <c r="B35" t="s">
        <v>28</v>
      </c>
      <c r="C35" s="5" t="s">
        <v>53</v>
      </c>
      <c r="D35" s="5">
        <v>120</v>
      </c>
      <c r="E35" s="8">
        <f>D35*0.05</f>
        <v>6</v>
      </c>
      <c r="F35" s="12"/>
      <c r="G35" s="5" t="str">
        <f t="shared" si="4"/>
        <v>NOK</v>
      </c>
      <c r="I35">
        <v>2</v>
      </c>
      <c r="J35" t="s">
        <v>9</v>
      </c>
      <c r="K35" s="12"/>
      <c r="L35" s="9" t="str">
        <f t="shared" ref="L35:L41" si="6">IF(K35&lt;K$42,"ok","NOK")</f>
        <v>ok</v>
      </c>
      <c r="O35">
        <f t="shared" si="1"/>
        <v>1</v>
      </c>
      <c r="P35">
        <f t="shared" si="5"/>
        <v>0</v>
      </c>
    </row>
    <row r="36" spans="1:16">
      <c r="A36" t="s">
        <v>29</v>
      </c>
      <c r="B36" t="s">
        <v>30</v>
      </c>
      <c r="C36" s="5" t="s">
        <v>53</v>
      </c>
      <c r="D36" s="5">
        <v>120</v>
      </c>
      <c r="E36" s="8">
        <f>D36*0.05</f>
        <v>6</v>
      </c>
      <c r="F36" s="12"/>
      <c r="G36" s="5" t="str">
        <f t="shared" si="4"/>
        <v>NOK</v>
      </c>
      <c r="I36">
        <v>3</v>
      </c>
      <c r="J36" t="s">
        <v>10</v>
      </c>
      <c r="K36" s="12"/>
      <c r="L36" s="9" t="str">
        <f t="shared" si="6"/>
        <v>ok</v>
      </c>
      <c r="O36">
        <f t="shared" si="1"/>
        <v>1</v>
      </c>
      <c r="P36">
        <f t="shared" si="5"/>
        <v>0</v>
      </c>
    </row>
    <row r="37" spans="1:16">
      <c r="A37" t="s">
        <v>31</v>
      </c>
      <c r="B37" t="s">
        <v>32</v>
      </c>
      <c r="C37" s="5" t="s">
        <v>53</v>
      </c>
      <c r="D37" s="5">
        <f>2*39+91</f>
        <v>169</v>
      </c>
      <c r="E37" s="8">
        <f>SQRT((39*0.05)^2+(91*0.05)^2+(39*0.05)^2)</f>
        <v>5.3204793017170928</v>
      </c>
      <c r="F37" s="17"/>
      <c r="G37" s="5" t="str">
        <f t="shared" si="4"/>
        <v>NOK</v>
      </c>
      <c r="I37">
        <v>4</v>
      </c>
      <c r="J37" t="s">
        <v>9</v>
      </c>
      <c r="K37" s="12"/>
      <c r="L37" s="9" t="str">
        <f t="shared" si="6"/>
        <v>ok</v>
      </c>
      <c r="O37">
        <f t="shared" si="1"/>
        <v>1</v>
      </c>
      <c r="P37">
        <f t="shared" si="5"/>
        <v>0</v>
      </c>
    </row>
    <row r="38" spans="1:16">
      <c r="A38" t="s">
        <v>33</v>
      </c>
      <c r="B38" t="s">
        <v>34</v>
      </c>
      <c r="C38" s="5" t="s">
        <v>53</v>
      </c>
      <c r="D38" s="5">
        <f>2*39+91</f>
        <v>169</v>
      </c>
      <c r="E38" s="8">
        <f>SQRT((39*0.05)^2+(91*0.05)^2+(39*0.05)^2)</f>
        <v>5.3204793017170928</v>
      </c>
      <c r="F38" s="17"/>
      <c r="G38" s="5" t="str">
        <f t="shared" si="4"/>
        <v>NOK</v>
      </c>
      <c r="I38">
        <v>6</v>
      </c>
      <c r="J38" s="11" t="s">
        <v>9</v>
      </c>
      <c r="K38" s="12"/>
      <c r="L38" s="9" t="str">
        <f t="shared" si="6"/>
        <v>ok</v>
      </c>
      <c r="O38">
        <f t="shared" si="1"/>
        <v>1</v>
      </c>
      <c r="P38">
        <f t="shared" si="5"/>
        <v>0</v>
      </c>
    </row>
    <row r="39" spans="1:16">
      <c r="A39" t="s">
        <v>35</v>
      </c>
      <c r="B39" t="s">
        <v>36</v>
      </c>
      <c r="C39" s="5" t="s">
        <v>53</v>
      </c>
      <c r="D39" s="5">
        <f>2*39+91</f>
        <v>169</v>
      </c>
      <c r="E39" s="8">
        <f>SQRT((39*0.05)^2+(91*0.05)^2+(39*0.05)^2)</f>
        <v>5.3204793017170928</v>
      </c>
      <c r="F39" s="16"/>
      <c r="G39" s="5" t="str">
        <f t="shared" si="4"/>
        <v>NOK</v>
      </c>
      <c r="I39">
        <v>7</v>
      </c>
      <c r="J39" t="s">
        <v>11</v>
      </c>
      <c r="K39" s="12"/>
      <c r="L39" s="9" t="str">
        <f t="shared" si="6"/>
        <v>ok</v>
      </c>
      <c r="O39">
        <f t="shared" si="1"/>
        <v>1</v>
      </c>
      <c r="P39">
        <f t="shared" si="5"/>
        <v>0</v>
      </c>
    </row>
    <row r="40" spans="1:16">
      <c r="A40" t="s">
        <v>13</v>
      </c>
      <c r="B40" t="s">
        <v>12</v>
      </c>
      <c r="C40" s="5" t="s">
        <v>54</v>
      </c>
      <c r="D40" s="7">
        <v>30</v>
      </c>
      <c r="E40" s="8">
        <f>D40*0.001*SQRT(3)</f>
        <v>5.1961524227066312E-2</v>
      </c>
      <c r="F40" s="13"/>
      <c r="G40" s="5" t="str">
        <f t="shared" si="4"/>
        <v>NOK</v>
      </c>
      <c r="I40">
        <v>8</v>
      </c>
      <c r="J40" s="11" t="s">
        <v>9</v>
      </c>
      <c r="K40" s="12"/>
      <c r="L40" s="9" t="str">
        <f t="shared" si="6"/>
        <v>ok</v>
      </c>
      <c r="O40">
        <f t="shared" si="1"/>
        <v>1</v>
      </c>
      <c r="P40">
        <f t="shared" si="5"/>
        <v>0</v>
      </c>
    </row>
    <row r="41" spans="1:16">
      <c r="A41" t="s">
        <v>10</v>
      </c>
      <c r="B41" s="11" t="s">
        <v>15</v>
      </c>
      <c r="C41" s="5" t="s">
        <v>53</v>
      </c>
      <c r="D41" s="5" t="s">
        <v>24</v>
      </c>
      <c r="E41" s="5" t="s">
        <v>26</v>
      </c>
      <c r="F41" s="16"/>
      <c r="G41" s="5" t="str">
        <f>IF(F41="∞","ok","NOK")</f>
        <v>NOK</v>
      </c>
      <c r="I41">
        <v>9</v>
      </c>
      <c r="J41" s="11" t="s">
        <v>9</v>
      </c>
      <c r="K41" s="12"/>
      <c r="L41" s="9" t="str">
        <f t="shared" si="6"/>
        <v>ok</v>
      </c>
      <c r="O41">
        <f t="shared" si="1"/>
        <v>1</v>
      </c>
      <c r="P41">
        <f t="shared" si="5"/>
        <v>0</v>
      </c>
    </row>
    <row r="42" spans="1:16">
      <c r="A42" t="s">
        <v>10</v>
      </c>
      <c r="B42" t="s">
        <v>16</v>
      </c>
      <c r="C42" s="5" t="s">
        <v>53</v>
      </c>
      <c r="D42" s="5" t="s">
        <v>24</v>
      </c>
      <c r="E42" s="5" t="s">
        <v>26</v>
      </c>
      <c r="F42" s="16"/>
      <c r="G42" s="5" t="str">
        <f>IF(F42="∞","ok","NOK")</f>
        <v>NOK</v>
      </c>
      <c r="I42" s="5" t="s">
        <v>63</v>
      </c>
      <c r="K42" s="9">
        <v>0.5</v>
      </c>
      <c r="O42">
        <f t="shared" si="1"/>
        <v>1</v>
      </c>
    </row>
    <row r="43" spans="1:16">
      <c r="A43" t="s">
        <v>11</v>
      </c>
      <c r="B43" t="s">
        <v>23</v>
      </c>
      <c r="C43" s="5" t="s">
        <v>53</v>
      </c>
      <c r="D43" s="5" t="s">
        <v>24</v>
      </c>
      <c r="E43" s="5" t="s">
        <v>26</v>
      </c>
      <c r="F43" s="16"/>
      <c r="G43" s="5" t="str">
        <f>IF(F43="∞","ok","NOK")</f>
        <v>NOK</v>
      </c>
      <c r="O43">
        <f t="shared" si="1"/>
        <v>1</v>
      </c>
    </row>
    <row r="44" spans="1:16">
      <c r="A44" t="s">
        <v>11</v>
      </c>
      <c r="B44" t="s">
        <v>12</v>
      </c>
      <c r="C44" s="5" t="s">
        <v>53</v>
      </c>
      <c r="D44" s="5" t="s">
        <v>24</v>
      </c>
      <c r="E44" s="5" t="s">
        <v>26</v>
      </c>
      <c r="F44" s="16"/>
      <c r="G44" s="5" t="str">
        <f>IF(F44="∞","ok","NOK")</f>
        <v>NOK</v>
      </c>
      <c r="I44" s="21" t="s">
        <v>64</v>
      </c>
      <c r="J44" s="21"/>
      <c r="K44" s="21"/>
      <c r="L44" s="21"/>
      <c r="O44">
        <f t="shared" si="1"/>
        <v>1</v>
      </c>
    </row>
    <row r="45" spans="1:16">
      <c r="A45" t="s">
        <v>37</v>
      </c>
      <c r="B45" t="s">
        <v>9</v>
      </c>
      <c r="C45" s="5" t="s">
        <v>53</v>
      </c>
      <c r="D45" s="5" t="s">
        <v>24</v>
      </c>
      <c r="E45" s="5" t="s">
        <v>26</v>
      </c>
      <c r="F45" s="16"/>
      <c r="G45" s="5" t="str">
        <f>IF(F45="∞","ok","NOK")</f>
        <v>NOK</v>
      </c>
      <c r="I45" s="21" t="s">
        <v>65</v>
      </c>
      <c r="J45" s="21"/>
      <c r="K45" s="21"/>
      <c r="L45" s="21"/>
      <c r="O45">
        <f t="shared" si="1"/>
        <v>1</v>
      </c>
    </row>
    <row r="47" spans="1:16">
      <c r="A47" t="s">
        <v>41</v>
      </c>
      <c r="B47" s="14" t="str">
        <f>IF(SUM(O12:O45,P12:P27,P34:P41)&gt;0,"FAIL","PASS")</f>
        <v>FAIL</v>
      </c>
    </row>
    <row r="49" spans="1:4" ht="18">
      <c r="A49" s="1" t="s">
        <v>38</v>
      </c>
    </row>
    <row r="51" spans="1:4">
      <c r="A51" t="s">
        <v>2</v>
      </c>
      <c r="B51" t="s">
        <v>39</v>
      </c>
    </row>
    <row r="52" spans="1:4">
      <c r="A52" t="s">
        <v>4</v>
      </c>
      <c r="B52" t="s">
        <v>44</v>
      </c>
    </row>
    <row r="54" spans="1:4">
      <c r="A54" t="s">
        <v>40</v>
      </c>
      <c r="B54" s="24" t="s">
        <v>80</v>
      </c>
    </row>
    <row r="56" spans="1:4" ht="18">
      <c r="A56" s="1" t="s">
        <v>42</v>
      </c>
    </row>
    <row r="58" spans="1:4">
      <c r="A58" t="s">
        <v>2</v>
      </c>
      <c r="B58" t="s">
        <v>43</v>
      </c>
    </row>
    <row r="59" spans="1:4">
      <c r="A59" t="s">
        <v>4</v>
      </c>
      <c r="B59" t="s">
        <v>45</v>
      </c>
    </row>
    <row r="60" spans="1:4">
      <c r="B60" t="s">
        <v>71</v>
      </c>
    </row>
    <row r="61" spans="1:4">
      <c r="B61" t="s">
        <v>72</v>
      </c>
    </row>
    <row r="62" spans="1:4">
      <c r="B62" t="s">
        <v>73</v>
      </c>
    </row>
    <row r="64" spans="1:4">
      <c r="B64" t="s">
        <v>74</v>
      </c>
      <c r="C64" s="28"/>
      <c r="D64" s="4" t="s">
        <v>46</v>
      </c>
    </row>
    <row r="65" spans="1:7">
      <c r="B65" t="s">
        <v>75</v>
      </c>
      <c r="C65" s="28"/>
      <c r="D65" s="4" t="s">
        <v>46</v>
      </c>
    </row>
    <row r="66" spans="1:7">
      <c r="B66" t="s">
        <v>76</v>
      </c>
      <c r="C66" s="25">
        <f>C65-C64</f>
        <v>0</v>
      </c>
      <c r="D66" s="4" t="s">
        <v>46</v>
      </c>
      <c r="E66" s="9" t="s">
        <v>47</v>
      </c>
      <c r="F66" s="5">
        <v>0.01</v>
      </c>
      <c r="G66" s="26" t="s">
        <v>46</v>
      </c>
    </row>
    <row r="67" spans="1:7">
      <c r="C67" s="25"/>
      <c r="D67" s="4"/>
      <c r="G67" s="26"/>
    </row>
    <row r="68" spans="1:7">
      <c r="A68" t="s">
        <v>40</v>
      </c>
      <c r="B68" s="14" t="str">
        <f>IF(C66&lt;=F66,"PASS","FAIL")</f>
        <v>PASS</v>
      </c>
    </row>
    <row r="70" spans="1:7" ht="18">
      <c r="A70" s="1" t="s">
        <v>68</v>
      </c>
    </row>
    <row r="72" spans="1:7">
      <c r="A72" t="s">
        <v>77</v>
      </c>
      <c r="B72" s="14"/>
      <c r="D72" s="5" t="s">
        <v>70</v>
      </c>
    </row>
    <row r="73" spans="1:7">
      <c r="A73" t="s">
        <v>78</v>
      </c>
      <c r="B73" s="14"/>
      <c r="D73" s="5" t="s">
        <v>70</v>
      </c>
    </row>
    <row r="74" spans="1:7">
      <c r="A74" t="s">
        <v>79</v>
      </c>
      <c r="B74" s="14"/>
      <c r="D74" s="5" t="s">
        <v>70</v>
      </c>
    </row>
    <row r="75" spans="1:7">
      <c r="B75" s="14"/>
    </row>
    <row r="76" spans="1:7">
      <c r="B76" s="14"/>
    </row>
    <row r="77" spans="1:7" ht="18">
      <c r="A77" s="1" t="s">
        <v>69</v>
      </c>
      <c r="B77" s="14"/>
      <c r="C77" s="23" t="str">
        <f>IF(AND(B47="PASS",B54="PASS",B68="PASS",D72="y",D73="y",D74="y"),"ACCEPTED","REJECTED")</f>
        <v>REJECTED</v>
      </c>
    </row>
    <row r="79" spans="1:7">
      <c r="A79" t="s">
        <v>50</v>
      </c>
      <c r="B79" t="s">
        <v>49</v>
      </c>
      <c r="E79" s="9" t="s">
        <v>51</v>
      </c>
      <c r="F79" s="15">
        <v>41834</v>
      </c>
    </row>
  </sheetData>
  <mergeCells count="1">
    <mergeCell ref="I30:L30"/>
  </mergeCells>
  <phoneticPr fontId="7" type="noConversion"/>
  <conditionalFormatting sqref="C77:D77">
    <cfRule type="containsText" dxfId="0" priority="1" operator="containsText" text="REJECTED">
      <formula>NOT(ISERROR(SEARCH("REJECTED",C77)))</formula>
    </cfRule>
  </conditionalFormatting>
  <pageMargins left="0.75000000000000011" right="0.75000000000000011" top="1" bottom="1" header="0.5" footer="0.5"/>
  <pageSetup paperSize="9"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2014-07-14T18:58:27Z</cp:lastPrinted>
  <dcterms:created xsi:type="dcterms:W3CDTF">2014-07-09T20:30:12Z</dcterms:created>
  <dcterms:modified xsi:type="dcterms:W3CDTF">2014-07-14T19:46:55Z</dcterms:modified>
</cp:coreProperties>
</file>