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PENGPOL\"/>
    </mc:Choice>
  </mc:AlternateContent>
  <bookViews>
    <workbookView xWindow="0" yWindow="0" windowWidth="20490" windowHeight="7620"/>
  </bookViews>
  <sheets>
    <sheet name="Form responses 1" sheetId="1" r:id="rId1"/>
    <sheet name="Data Olah" sheetId="2" r:id="rId2"/>
  </sheets>
  <calcPr calcId="162913"/>
</workbook>
</file>

<file path=xl/calcChain.xml><?xml version="1.0" encoding="utf-8"?>
<calcChain xmlns="http://schemas.openxmlformats.org/spreadsheetml/2006/main">
  <c r="S3" i="2" l="1"/>
  <c r="S9" i="2"/>
  <c r="S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J51" i="2"/>
  <c r="K51" i="2" s="1"/>
  <c r="L51" i="2" s="1"/>
  <c r="J50" i="2"/>
  <c r="K50" i="2" s="1"/>
  <c r="L50" i="2" s="1"/>
  <c r="J49" i="2"/>
  <c r="K49" i="2" s="1"/>
  <c r="L49" i="2" s="1"/>
  <c r="J48" i="2"/>
  <c r="K48" i="2" s="1"/>
  <c r="L48" i="2" s="1"/>
  <c r="J47" i="2"/>
  <c r="K47" i="2" s="1"/>
  <c r="L47" i="2" s="1"/>
  <c r="J46" i="2"/>
  <c r="K46" i="2" s="1"/>
  <c r="L46" i="2" s="1"/>
  <c r="J45" i="2"/>
  <c r="K45" i="2" s="1"/>
  <c r="L45" i="2" s="1"/>
  <c r="J44" i="2"/>
  <c r="K44" i="2" s="1"/>
  <c r="L44" i="2" s="1"/>
  <c r="J43" i="2"/>
  <c r="K43" i="2" s="1"/>
  <c r="L43" i="2" s="1"/>
  <c r="J42" i="2"/>
  <c r="K42" i="2" s="1"/>
  <c r="L42" i="2" s="1"/>
  <c r="J41" i="2"/>
  <c r="K41" i="2" s="1"/>
  <c r="L41" i="2" s="1"/>
  <c r="J40" i="2"/>
  <c r="K40" i="2" s="1"/>
  <c r="L40" i="2" s="1"/>
  <c r="J39" i="2"/>
  <c r="K39" i="2" s="1"/>
  <c r="L39" i="2" s="1"/>
  <c r="J38" i="2"/>
  <c r="K38" i="2" s="1"/>
  <c r="L38" i="2" s="1"/>
  <c r="J37" i="2"/>
  <c r="K37" i="2" s="1"/>
  <c r="L37" i="2" s="1"/>
  <c r="J36" i="2"/>
  <c r="K36" i="2" s="1"/>
  <c r="L36" i="2" s="1"/>
  <c r="J35" i="2"/>
  <c r="K35" i="2" s="1"/>
  <c r="L35" i="2" s="1"/>
  <c r="J34" i="2"/>
  <c r="K34" i="2" s="1"/>
  <c r="L34" i="2" s="1"/>
  <c r="J33" i="2"/>
  <c r="K33" i="2" s="1"/>
  <c r="L33" i="2" s="1"/>
  <c r="J32" i="2"/>
  <c r="K32" i="2" s="1"/>
  <c r="L32" i="2" s="1"/>
  <c r="J31" i="2"/>
  <c r="K31" i="2" s="1"/>
  <c r="L31" i="2" s="1"/>
  <c r="J30" i="2"/>
  <c r="K30" i="2" s="1"/>
  <c r="L30" i="2" s="1"/>
  <c r="J29" i="2"/>
  <c r="K29" i="2" s="1"/>
  <c r="L29" i="2" s="1"/>
  <c r="J28" i="2"/>
  <c r="K28" i="2" s="1"/>
  <c r="L28" i="2" s="1"/>
  <c r="J27" i="2"/>
  <c r="K27" i="2" s="1"/>
  <c r="L27" i="2" s="1"/>
  <c r="J26" i="2"/>
  <c r="K26" i="2" s="1"/>
  <c r="L26" i="2" s="1"/>
  <c r="J25" i="2"/>
  <c r="K25" i="2" s="1"/>
  <c r="L25" i="2" s="1"/>
  <c r="J24" i="2"/>
  <c r="K24" i="2" s="1"/>
  <c r="L24" i="2" s="1"/>
  <c r="J23" i="2"/>
  <c r="K23" i="2" s="1"/>
  <c r="L23" i="2" s="1"/>
  <c r="J22" i="2"/>
  <c r="K22" i="2" s="1"/>
  <c r="L22" i="2" s="1"/>
  <c r="J21" i="2"/>
  <c r="K21" i="2" s="1"/>
  <c r="L21" i="2" s="1"/>
  <c r="J20" i="2"/>
  <c r="K20" i="2" s="1"/>
  <c r="L20" i="2" s="1"/>
  <c r="J19" i="2"/>
  <c r="K19" i="2" s="1"/>
  <c r="L19" i="2" s="1"/>
  <c r="J18" i="2"/>
  <c r="K18" i="2" s="1"/>
  <c r="L18" i="2" s="1"/>
  <c r="J17" i="2"/>
  <c r="K17" i="2" s="1"/>
  <c r="L17" i="2" s="1"/>
  <c r="J16" i="2"/>
  <c r="K16" i="2" s="1"/>
  <c r="L16" i="2" s="1"/>
  <c r="J15" i="2"/>
  <c r="K15" i="2" s="1"/>
  <c r="L15" i="2" s="1"/>
  <c r="J14" i="2"/>
  <c r="K14" i="2" s="1"/>
  <c r="L14" i="2" s="1"/>
  <c r="J13" i="2"/>
  <c r="K13" i="2" s="1"/>
  <c r="L13" i="2" s="1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J8" i="2"/>
  <c r="K8" i="2" s="1"/>
  <c r="L8" i="2" s="1"/>
  <c r="J7" i="2"/>
  <c r="K7" i="2" s="1"/>
  <c r="L7" i="2" s="1"/>
  <c r="J6" i="2"/>
  <c r="K6" i="2" s="1"/>
  <c r="L6" i="2" s="1"/>
  <c r="J5" i="2"/>
  <c r="K5" i="2" s="1"/>
  <c r="L5" i="2" s="1"/>
  <c r="J4" i="2"/>
  <c r="K4" i="2" s="1"/>
  <c r="L4" i="2" s="1"/>
  <c r="J3" i="2"/>
  <c r="K3" i="2" s="1"/>
  <c r="L3" i="2" s="1"/>
  <c r="J2" i="2"/>
  <c r="K2" i="2" s="1"/>
  <c r="L2" i="2" s="1"/>
  <c r="O3" i="2" l="1"/>
  <c r="O35" i="2"/>
  <c r="O31" i="2"/>
  <c r="O27" i="2"/>
  <c r="O23" i="2"/>
  <c r="O19" i="2"/>
  <c r="O14" i="2"/>
  <c r="O10" i="2"/>
  <c r="O6" i="2"/>
  <c r="O15" i="2"/>
  <c r="O34" i="2"/>
  <c r="O30" i="2"/>
  <c r="O26" i="2"/>
  <c r="O22" i="2"/>
  <c r="O18" i="2"/>
  <c r="O13" i="2"/>
  <c r="O9" i="2"/>
  <c r="O5" i="2"/>
  <c r="O2" i="2"/>
  <c r="O33" i="2"/>
  <c r="O29" i="2"/>
  <c r="O25" i="2"/>
  <c r="O21" i="2"/>
  <c r="O17" i="2"/>
  <c r="O12" i="2"/>
  <c r="O8" i="2"/>
  <c r="O4" i="2"/>
  <c r="O36" i="2"/>
  <c r="O32" i="2"/>
  <c r="O28" i="2"/>
  <c r="O24" i="2"/>
  <c r="O20" i="2"/>
  <c r="O16" i="2"/>
  <c r="O11" i="2"/>
  <c r="O7" i="2"/>
  <c r="J3" i="1"/>
  <c r="K3" i="1" s="1"/>
  <c r="J19" i="1"/>
  <c r="K19" i="1" s="1"/>
  <c r="J35" i="1"/>
  <c r="K35" i="1" s="1"/>
  <c r="J51" i="1"/>
  <c r="K51" i="1" s="1"/>
  <c r="I3" i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I52" i="1"/>
  <c r="J52" i="1" s="1"/>
  <c r="K52" i="1" s="1"/>
  <c r="I2" i="1"/>
  <c r="J2" i="1" s="1"/>
  <c r="K2" i="1" s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D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E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F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G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H2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D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F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G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H2" authorId="0" shapeId="0">
      <text>
        <r>
          <rPr>
            <sz val="10"/>
            <color rgb="FF000000"/>
            <rFont val="Arial"/>
          </rPr>
          <t>Responder updated this value.</t>
        </r>
      </text>
    </comment>
    <comment ref="I2" authorId="0" shapeId="0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<sst xmlns="http://schemas.openxmlformats.org/spreadsheetml/2006/main" count="316" uniqueCount="76">
  <si>
    <t>Timestamp</t>
  </si>
  <si>
    <t>Email address</t>
  </si>
  <si>
    <t>Nama</t>
  </si>
  <si>
    <t>Umur</t>
  </si>
  <si>
    <t>Rata-rata Jumlah Makanan Mengandung MSG Yang Anda Konsumsi Dalam 1 Hari</t>
  </si>
  <si>
    <t>Rata-rata Jumlah Makanan Tidak Mengandung MSG Yang Anda Konsumsi Dalam 1 Hari</t>
  </si>
  <si>
    <t xml:space="preserve">Tinggi Badan Anda (dalam cm) </t>
  </si>
  <si>
    <t>Berat Badan Anda (dalam kg)</t>
  </si>
  <si>
    <t/>
  </si>
  <si>
    <t>Firman</t>
  </si>
  <si>
    <t>Jafar haritsah</t>
  </si>
  <si>
    <t>Maya Rilanzani</t>
  </si>
  <si>
    <t>Zahra</t>
  </si>
  <si>
    <t>Jamalludin Nurrahman</t>
  </si>
  <si>
    <t>Zuhud</t>
  </si>
  <si>
    <t>Puspita</t>
  </si>
  <si>
    <t>Latief</t>
  </si>
  <si>
    <t>Dimas Raynaldo</t>
  </si>
  <si>
    <t xml:space="preserve">Andre </t>
  </si>
  <si>
    <t>Dyn</t>
  </si>
  <si>
    <t>Dian Aslama</t>
  </si>
  <si>
    <t>santi yunika sufiana</t>
  </si>
  <si>
    <t>Fiqqih Maulana S</t>
  </si>
  <si>
    <t>Umar zaki</t>
  </si>
  <si>
    <t>dio</t>
  </si>
  <si>
    <t>Gendon</t>
  </si>
  <si>
    <t>Kinanti</t>
  </si>
  <si>
    <t>Uhti</t>
  </si>
  <si>
    <t>Widia Wahyu Nursanty</t>
  </si>
  <si>
    <t>MUHAMMAD FIKRY (SUEB)</t>
  </si>
  <si>
    <t>Dicky Aditama</t>
  </si>
  <si>
    <t>Khairul Rizal</t>
  </si>
  <si>
    <t>Zaky Abdussalam</t>
  </si>
  <si>
    <t>Zakky</t>
  </si>
  <si>
    <t>Ananda Galih Pamungkas</t>
  </si>
  <si>
    <t>rifky wahyu pratama</t>
  </si>
  <si>
    <t>Dhimas Arfian</t>
  </si>
  <si>
    <t>tirta</t>
  </si>
  <si>
    <t xml:space="preserve">Fitriana Eka </t>
  </si>
  <si>
    <t xml:space="preserve">Aziz </t>
  </si>
  <si>
    <t>Muhammad Gilang Ramadhan</t>
  </si>
  <si>
    <t>Ririn Apriliani</t>
  </si>
  <si>
    <t>Ilham Ramadhan</t>
  </si>
  <si>
    <t>Nabil R</t>
  </si>
  <si>
    <t>Lucky</t>
  </si>
  <si>
    <t>Riska A</t>
  </si>
  <si>
    <t>Indah</t>
  </si>
  <si>
    <t>Nino Setyo</t>
  </si>
  <si>
    <t>Fadhlan Muhammad</t>
  </si>
  <si>
    <t>Udin</t>
  </si>
  <si>
    <t>Hafidh S H</t>
  </si>
  <si>
    <t>Hanna Rizkya R</t>
  </si>
  <si>
    <t>Samuel Arthur</t>
  </si>
  <si>
    <t>Arvin D</t>
  </si>
  <si>
    <t>Mahardhika Hendra Bagaskara</t>
  </si>
  <si>
    <t>Tesa Putri Cendani</t>
  </si>
  <si>
    <t>Michael</t>
  </si>
  <si>
    <t>Abul A'la</t>
  </si>
  <si>
    <t>Lisma</t>
  </si>
  <si>
    <t>Achmad Pahlevi</t>
  </si>
  <si>
    <t>TB (m)</t>
  </si>
  <si>
    <t>BMI</t>
  </si>
  <si>
    <t>Kategori BMI</t>
  </si>
  <si>
    <t>Kelas</t>
  </si>
  <si>
    <t>Cukup</t>
  </si>
  <si>
    <t>Sehat</t>
  </si>
  <si>
    <t>Pecandu</t>
  </si>
  <si>
    <t>Pecandu Akut</t>
  </si>
  <si>
    <t>No</t>
  </si>
  <si>
    <t>distance^2</t>
  </si>
  <si>
    <t>1/distance^2</t>
  </si>
  <si>
    <t>distance</t>
  </si>
  <si>
    <t>jumlah weight sehat</t>
  </si>
  <si>
    <t>jumlah weight cukup</t>
  </si>
  <si>
    <t>jumlah weight pecandu</t>
  </si>
  <si>
    <t>Indeks Kategori 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</si>
</sst>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d/m/yyyy\ hh:mm:ss"/>
    <numFmt numFmtId="166" formatCode="0.00000000000000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0" fillId="2" borderId="0" xfId="0" applyFont="1" applyFill="1" applyAlignment="1"/>
    <xf numFmtId="0" fontId="1" fillId="2" borderId="0" xfId="0" applyFont="1" applyFill="1" applyAlignment="1"/>
    <xf numFmtId="166" fontId="0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895350</xdr:colOff>
      <xdr:row>52</xdr:row>
      <xdr:rowOff>28575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895350</xdr:colOff>
      <xdr:row>53</xdr:row>
      <xdr:rowOff>28575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86391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895350</xdr:colOff>
      <xdr:row>53</xdr:row>
      <xdr:rowOff>28575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86391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657225</xdr:colOff>
      <xdr:row>9</xdr:row>
      <xdr:rowOff>28575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182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4.42578125" defaultRowHeight="15.75" customHeight="1" x14ac:dyDescent="0.2"/>
  <cols>
    <col min="1" max="5" width="21.5703125" customWidth="1"/>
    <col min="6" max="6" width="21.7109375" customWidth="1"/>
    <col min="7" max="9" width="21.5703125" hidden="1" customWidth="1"/>
    <col min="10" max="11" width="21.5703125" customWidth="1"/>
    <col min="12" max="12" width="19.140625" customWidth="1"/>
    <col min="13" max="14" width="21.5703125" customWidth="1"/>
  </cols>
  <sheetData>
    <row r="1" spans="1:13" s="9" customFormat="1" ht="15.75" customHeight="1" x14ac:dyDescent="0.2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60</v>
      </c>
      <c r="J1" s="9" t="s">
        <v>61</v>
      </c>
      <c r="K1" s="9" t="s">
        <v>62</v>
      </c>
      <c r="L1" s="9" t="s">
        <v>75</v>
      </c>
      <c r="M1" s="9" t="s">
        <v>63</v>
      </c>
    </row>
    <row r="2" spans="1:13" ht="15.75" customHeight="1" x14ac:dyDescent="0.2">
      <c r="A2" s="2">
        <v>43065.605058854169</v>
      </c>
      <c r="B2" s="1" t="s">
        <v>8</v>
      </c>
      <c r="C2" s="1" t="s">
        <v>9</v>
      </c>
      <c r="D2" s="1">
        <v>20</v>
      </c>
      <c r="E2" s="1">
        <v>6</v>
      </c>
      <c r="F2" s="1">
        <v>2</v>
      </c>
      <c r="G2" s="1">
        <v>165</v>
      </c>
      <c r="H2" s="1">
        <v>60</v>
      </c>
      <c r="I2">
        <f>G2/100</f>
        <v>1.65</v>
      </c>
      <c r="J2">
        <f>H2/(POWER(I2,2))</f>
        <v>22.03856749311295</v>
      </c>
      <c r="K2" t="str">
        <f>IF(J2&lt;=18.5,"Kurang",IF(J2&lt;=25,"Ideal",IF(J2&lt;=30,"Kelebihan","Obesitas")))</f>
        <v>Ideal</v>
      </c>
      <c r="L2">
        <v>1</v>
      </c>
      <c r="M2" t="s">
        <v>66</v>
      </c>
    </row>
    <row r="3" spans="1:13" ht="15.75" customHeight="1" x14ac:dyDescent="0.2">
      <c r="A3" s="2">
        <v>43061.431397974535</v>
      </c>
      <c r="B3" s="1" t="s">
        <v>8</v>
      </c>
      <c r="C3" s="1" t="s">
        <v>10</v>
      </c>
      <c r="D3" s="1">
        <v>20</v>
      </c>
      <c r="E3" s="1">
        <v>4</v>
      </c>
      <c r="F3" s="1">
        <v>1</v>
      </c>
      <c r="G3" s="1">
        <v>172</v>
      </c>
      <c r="H3" s="1">
        <v>59</v>
      </c>
      <c r="I3">
        <f t="shared" ref="I3:I52" si="0">G3/100</f>
        <v>1.72</v>
      </c>
      <c r="J3">
        <f t="shared" ref="J3:J52" si="1">H3/(POWER(I3,2))</f>
        <v>19.943212547322879</v>
      </c>
      <c r="K3" t="str">
        <f t="shared" ref="K3:K52" si="2">IF(J3&lt;=18.5,"Kurang",IF(J3&lt;=25,"Ideal",IF(J3&lt;=30,"Kelebihan","Obesitas")))</f>
        <v>Ideal</v>
      </c>
      <c r="L3">
        <v>1</v>
      </c>
      <c r="M3" t="s">
        <v>66</v>
      </c>
    </row>
    <row r="4" spans="1:13" ht="15.75" customHeight="1" x14ac:dyDescent="0.2">
      <c r="A4" s="2">
        <v>43061.435462847221</v>
      </c>
      <c r="B4" s="1" t="s">
        <v>8</v>
      </c>
      <c r="C4" s="1" t="s">
        <v>11</v>
      </c>
      <c r="D4" s="1">
        <v>20</v>
      </c>
      <c r="E4" s="1">
        <v>3</v>
      </c>
      <c r="F4" s="1">
        <v>5</v>
      </c>
      <c r="G4" s="1">
        <v>165</v>
      </c>
      <c r="H4" s="1">
        <v>55</v>
      </c>
      <c r="I4">
        <f t="shared" si="0"/>
        <v>1.65</v>
      </c>
      <c r="J4">
        <f t="shared" si="1"/>
        <v>20.202020202020204</v>
      </c>
      <c r="K4" t="str">
        <f t="shared" si="2"/>
        <v>Ideal</v>
      </c>
      <c r="L4">
        <v>1</v>
      </c>
      <c r="M4" t="s">
        <v>65</v>
      </c>
    </row>
    <row r="5" spans="1:13" ht="15.75" customHeight="1" x14ac:dyDescent="0.2">
      <c r="A5" s="2">
        <v>43061.437857951387</v>
      </c>
      <c r="B5" s="1" t="s">
        <v>8</v>
      </c>
      <c r="C5" s="1" t="s">
        <v>12</v>
      </c>
      <c r="D5" s="1">
        <v>20</v>
      </c>
      <c r="E5" s="1">
        <v>2</v>
      </c>
      <c r="F5" s="1">
        <v>2</v>
      </c>
      <c r="G5" s="1">
        <v>160</v>
      </c>
      <c r="H5" s="1">
        <v>43</v>
      </c>
      <c r="I5">
        <f t="shared" si="0"/>
        <v>1.6</v>
      </c>
      <c r="J5">
        <f t="shared" si="1"/>
        <v>16.796874999999996</v>
      </c>
      <c r="K5" t="str">
        <f t="shared" si="2"/>
        <v>Kurang</v>
      </c>
      <c r="L5">
        <v>0</v>
      </c>
      <c r="M5" t="s">
        <v>65</v>
      </c>
    </row>
    <row r="6" spans="1:13" ht="15.75" customHeight="1" x14ac:dyDescent="0.2">
      <c r="A6" s="2">
        <v>43061.437953564819</v>
      </c>
      <c r="B6" s="1" t="s">
        <v>8</v>
      </c>
      <c r="C6" s="1" t="s">
        <v>13</v>
      </c>
      <c r="D6" s="1">
        <v>20</v>
      </c>
      <c r="E6" s="1">
        <v>2</v>
      </c>
      <c r="F6" s="1">
        <v>2</v>
      </c>
      <c r="G6" s="1">
        <v>165</v>
      </c>
      <c r="H6" s="1">
        <v>58</v>
      </c>
      <c r="I6">
        <f t="shared" si="0"/>
        <v>1.65</v>
      </c>
      <c r="J6">
        <f t="shared" si="1"/>
        <v>21.30394857667585</v>
      </c>
      <c r="K6" t="str">
        <f t="shared" si="2"/>
        <v>Ideal</v>
      </c>
      <c r="L6">
        <v>1</v>
      </c>
      <c r="M6" t="s">
        <v>65</v>
      </c>
    </row>
    <row r="7" spans="1:13" ht="15.75" customHeight="1" x14ac:dyDescent="0.2">
      <c r="A7" s="2">
        <v>43061.441482592592</v>
      </c>
      <c r="B7" s="1" t="s">
        <v>8</v>
      </c>
      <c r="C7" s="1" t="s">
        <v>14</v>
      </c>
      <c r="D7" s="1">
        <v>20</v>
      </c>
      <c r="E7" s="1">
        <v>3</v>
      </c>
      <c r="F7" s="1">
        <v>2</v>
      </c>
      <c r="G7" s="1">
        <v>180</v>
      </c>
      <c r="H7" s="1">
        <v>78</v>
      </c>
      <c r="I7">
        <f t="shared" si="0"/>
        <v>1.8</v>
      </c>
      <c r="J7">
        <f t="shared" si="1"/>
        <v>24.074074074074073</v>
      </c>
      <c r="K7" t="str">
        <f t="shared" si="2"/>
        <v>Ideal</v>
      </c>
      <c r="L7">
        <v>1</v>
      </c>
      <c r="M7" t="s">
        <v>65</v>
      </c>
    </row>
    <row r="8" spans="1:13" ht="15.75" customHeight="1" x14ac:dyDescent="0.2">
      <c r="A8" s="2">
        <v>43061.449142129626</v>
      </c>
      <c r="B8" s="1" t="s">
        <v>8</v>
      </c>
      <c r="C8" s="1" t="s">
        <v>15</v>
      </c>
      <c r="D8" s="1">
        <v>20</v>
      </c>
      <c r="E8" s="1">
        <v>3</v>
      </c>
      <c r="F8" s="1">
        <v>1</v>
      </c>
      <c r="G8" s="1">
        <v>165</v>
      </c>
      <c r="H8" s="1">
        <v>51</v>
      </c>
      <c r="I8">
        <f t="shared" si="0"/>
        <v>1.65</v>
      </c>
      <c r="J8">
        <f t="shared" si="1"/>
        <v>18.732782369146008</v>
      </c>
      <c r="K8" t="str">
        <f t="shared" si="2"/>
        <v>Ideal</v>
      </c>
      <c r="L8">
        <v>1</v>
      </c>
      <c r="M8" t="s">
        <v>65</v>
      </c>
    </row>
    <row r="9" spans="1:13" ht="15.75" customHeight="1" x14ac:dyDescent="0.2">
      <c r="A9" s="2">
        <v>43061.45320314815</v>
      </c>
      <c r="B9" s="1" t="s">
        <v>8</v>
      </c>
      <c r="C9" s="1" t="s">
        <v>16</v>
      </c>
      <c r="D9" s="1">
        <v>20</v>
      </c>
      <c r="E9" s="1">
        <v>4</v>
      </c>
      <c r="F9" s="1">
        <v>1</v>
      </c>
      <c r="G9" s="1">
        <v>170</v>
      </c>
      <c r="H9" s="1">
        <v>81</v>
      </c>
      <c r="I9">
        <f t="shared" si="0"/>
        <v>1.7</v>
      </c>
      <c r="J9">
        <f t="shared" si="1"/>
        <v>28.027681660899656</v>
      </c>
      <c r="K9" t="str">
        <f t="shared" si="2"/>
        <v>Kelebihan</v>
      </c>
      <c r="L9">
        <v>2</v>
      </c>
      <c r="M9" t="s">
        <v>66</v>
      </c>
    </row>
    <row r="10" spans="1:13" ht="15.75" customHeight="1" x14ac:dyDescent="0.2">
      <c r="A10" s="2">
        <v>43061.464359062498</v>
      </c>
      <c r="B10" s="1" t="s">
        <v>8</v>
      </c>
      <c r="C10" s="1" t="s">
        <v>17</v>
      </c>
      <c r="D10" s="1">
        <v>20</v>
      </c>
      <c r="E10" s="1">
        <v>5</v>
      </c>
      <c r="F10" s="1">
        <v>1</v>
      </c>
      <c r="G10" s="1">
        <v>169</v>
      </c>
      <c r="H10" s="1">
        <v>79</v>
      </c>
      <c r="I10">
        <f t="shared" si="0"/>
        <v>1.69</v>
      </c>
      <c r="J10">
        <f t="shared" si="1"/>
        <v>27.660095935016283</v>
      </c>
      <c r="K10" t="str">
        <f t="shared" si="2"/>
        <v>Kelebihan</v>
      </c>
      <c r="L10">
        <v>2</v>
      </c>
      <c r="M10" t="s">
        <v>66</v>
      </c>
    </row>
    <row r="11" spans="1:13" ht="15.75" customHeight="1" x14ac:dyDescent="0.2">
      <c r="A11" s="2">
        <v>43061.455364351852</v>
      </c>
      <c r="B11" s="1" t="s">
        <v>8</v>
      </c>
      <c r="C11" s="1" t="s">
        <v>18</v>
      </c>
      <c r="D11" s="1">
        <v>21</v>
      </c>
      <c r="E11" s="1">
        <v>2</v>
      </c>
      <c r="F11" s="1">
        <v>5</v>
      </c>
      <c r="G11" s="1">
        <v>175</v>
      </c>
      <c r="H11" s="1">
        <v>75</v>
      </c>
      <c r="I11">
        <f t="shared" si="0"/>
        <v>1.75</v>
      </c>
      <c r="J11">
        <f t="shared" si="1"/>
        <v>24.489795918367346</v>
      </c>
      <c r="K11" t="str">
        <f t="shared" si="2"/>
        <v>Ideal</v>
      </c>
      <c r="L11">
        <v>1</v>
      </c>
      <c r="M11" t="s">
        <v>64</v>
      </c>
    </row>
    <row r="12" spans="1:13" ht="15.75" customHeight="1" x14ac:dyDescent="0.2">
      <c r="A12" s="2">
        <v>43061.458532581019</v>
      </c>
      <c r="B12" s="1" t="s">
        <v>8</v>
      </c>
      <c r="C12" s="1" t="s">
        <v>19</v>
      </c>
      <c r="D12" s="1">
        <v>20</v>
      </c>
      <c r="E12" s="1">
        <v>3</v>
      </c>
      <c r="F12" s="1">
        <v>3</v>
      </c>
      <c r="G12" s="1">
        <v>150</v>
      </c>
      <c r="H12" s="1">
        <v>45</v>
      </c>
      <c r="I12">
        <f t="shared" si="0"/>
        <v>1.5</v>
      </c>
      <c r="J12">
        <f t="shared" si="1"/>
        <v>20</v>
      </c>
      <c r="K12" t="str">
        <f t="shared" si="2"/>
        <v>Ideal</v>
      </c>
      <c r="L12">
        <v>1</v>
      </c>
      <c r="M12" t="s">
        <v>64</v>
      </c>
    </row>
    <row r="13" spans="1:13" ht="15.75" customHeight="1" x14ac:dyDescent="0.2">
      <c r="A13" s="2">
        <v>43061.463598229166</v>
      </c>
      <c r="B13" s="1" t="s">
        <v>8</v>
      </c>
      <c r="C13" s="1" t="s">
        <v>20</v>
      </c>
      <c r="D13" s="1">
        <v>20</v>
      </c>
      <c r="E13" s="1">
        <v>5</v>
      </c>
      <c r="F13" s="1">
        <v>3</v>
      </c>
      <c r="G13" s="1">
        <v>173</v>
      </c>
      <c r="H13" s="1">
        <v>64</v>
      </c>
      <c r="I13">
        <f t="shared" si="0"/>
        <v>1.73</v>
      </c>
      <c r="J13">
        <f t="shared" si="1"/>
        <v>21.383941996057334</v>
      </c>
      <c r="K13" t="str">
        <f t="shared" si="2"/>
        <v>Ideal</v>
      </c>
      <c r="L13">
        <v>1</v>
      </c>
      <c r="M13" t="s">
        <v>66</v>
      </c>
    </row>
    <row r="14" spans="1:13" ht="15.75" customHeight="1" x14ac:dyDescent="0.2">
      <c r="A14" s="2">
        <v>43061.464334745368</v>
      </c>
      <c r="B14" s="1" t="s">
        <v>8</v>
      </c>
      <c r="C14" s="1" t="s">
        <v>21</v>
      </c>
      <c r="D14" s="1">
        <v>19</v>
      </c>
      <c r="E14" s="1">
        <v>3</v>
      </c>
      <c r="F14" s="1">
        <v>3</v>
      </c>
      <c r="G14" s="1">
        <v>155</v>
      </c>
      <c r="H14" s="1">
        <v>43</v>
      </c>
      <c r="I14">
        <f t="shared" si="0"/>
        <v>1.55</v>
      </c>
      <c r="J14">
        <f t="shared" si="1"/>
        <v>17.898022892819977</v>
      </c>
      <c r="K14" t="str">
        <f t="shared" si="2"/>
        <v>Kurang</v>
      </c>
      <c r="L14">
        <v>0</v>
      </c>
      <c r="M14" t="s">
        <v>65</v>
      </c>
    </row>
    <row r="15" spans="1:13" ht="15.75" customHeight="1" x14ac:dyDescent="0.2">
      <c r="A15" s="2">
        <v>43061.464604398148</v>
      </c>
      <c r="B15" s="1" t="s">
        <v>8</v>
      </c>
      <c r="C15" s="1" t="s">
        <v>22</v>
      </c>
      <c r="D15" s="1">
        <v>20</v>
      </c>
      <c r="E15" s="1">
        <v>4</v>
      </c>
      <c r="F15" s="1">
        <v>1</v>
      </c>
      <c r="G15" s="1">
        <v>175</v>
      </c>
      <c r="H15" s="1">
        <v>60</v>
      </c>
      <c r="I15">
        <f t="shared" si="0"/>
        <v>1.75</v>
      </c>
      <c r="J15">
        <f t="shared" si="1"/>
        <v>19.591836734693878</v>
      </c>
      <c r="K15" t="str">
        <f t="shared" si="2"/>
        <v>Ideal</v>
      </c>
      <c r="L15">
        <v>1</v>
      </c>
      <c r="M15" t="s">
        <v>66</v>
      </c>
    </row>
    <row r="16" spans="1:13" ht="15.75" customHeight="1" x14ac:dyDescent="0.2">
      <c r="A16" s="2">
        <v>43061.468277291671</v>
      </c>
      <c r="B16" s="1" t="s">
        <v>8</v>
      </c>
      <c r="C16" s="1" t="s">
        <v>23</v>
      </c>
      <c r="D16" s="1">
        <v>20</v>
      </c>
      <c r="E16" s="1">
        <v>5</v>
      </c>
      <c r="F16" s="1">
        <v>0</v>
      </c>
      <c r="G16" s="1">
        <v>190</v>
      </c>
      <c r="H16" s="1">
        <v>65</v>
      </c>
      <c r="I16">
        <f t="shared" si="0"/>
        <v>1.9</v>
      </c>
      <c r="J16">
        <f t="shared" si="1"/>
        <v>18.005540166204987</v>
      </c>
      <c r="K16" t="str">
        <f t="shared" si="2"/>
        <v>Kurang</v>
      </c>
      <c r="L16">
        <v>0</v>
      </c>
      <c r="M16" t="s">
        <v>66</v>
      </c>
    </row>
    <row r="17" spans="1:13" ht="15.75" customHeight="1" x14ac:dyDescent="0.2">
      <c r="A17" s="2">
        <v>43061.470229756946</v>
      </c>
      <c r="B17" s="1" t="s">
        <v>8</v>
      </c>
      <c r="C17" s="1" t="s">
        <v>24</v>
      </c>
      <c r="D17" s="1">
        <v>20</v>
      </c>
      <c r="E17" s="1">
        <v>0</v>
      </c>
      <c r="F17" s="1">
        <v>3</v>
      </c>
      <c r="G17" s="1">
        <v>173</v>
      </c>
      <c r="H17" s="1">
        <v>68</v>
      </c>
      <c r="I17">
        <f t="shared" si="0"/>
        <v>1.73</v>
      </c>
      <c r="J17">
        <f t="shared" si="1"/>
        <v>22.720438370810918</v>
      </c>
      <c r="K17" t="str">
        <f t="shared" si="2"/>
        <v>Ideal</v>
      </c>
      <c r="L17">
        <v>1</v>
      </c>
      <c r="M17" t="s">
        <v>65</v>
      </c>
    </row>
    <row r="18" spans="1:13" ht="15.75" customHeight="1" x14ac:dyDescent="0.2">
      <c r="A18" s="2">
        <v>43061.477275358797</v>
      </c>
      <c r="B18" s="1" t="s">
        <v>8</v>
      </c>
      <c r="C18" s="1" t="s">
        <v>25</v>
      </c>
      <c r="D18" s="1">
        <v>20</v>
      </c>
      <c r="E18" s="1">
        <v>6</v>
      </c>
      <c r="F18" s="1">
        <v>2</v>
      </c>
      <c r="G18" s="1">
        <v>179</v>
      </c>
      <c r="H18" s="1">
        <v>111</v>
      </c>
      <c r="I18">
        <f t="shared" si="0"/>
        <v>1.79</v>
      </c>
      <c r="J18">
        <f t="shared" si="1"/>
        <v>34.643113510814267</v>
      </c>
      <c r="K18" t="str">
        <f t="shared" si="2"/>
        <v>Obesitas</v>
      </c>
      <c r="L18">
        <v>3</v>
      </c>
      <c r="M18" t="s">
        <v>66</v>
      </c>
    </row>
    <row r="19" spans="1:13" ht="15.75" customHeight="1" x14ac:dyDescent="0.2">
      <c r="A19" s="2">
        <v>43061.491796099537</v>
      </c>
      <c r="B19" s="1" t="s">
        <v>8</v>
      </c>
      <c r="C19" s="1" t="s">
        <v>26</v>
      </c>
      <c r="D19" s="1">
        <v>19</v>
      </c>
      <c r="E19" s="1">
        <v>3</v>
      </c>
      <c r="F19" s="1">
        <v>1</v>
      </c>
      <c r="G19" s="1">
        <v>169</v>
      </c>
      <c r="H19" s="1">
        <v>52</v>
      </c>
      <c r="I19">
        <f t="shared" si="0"/>
        <v>1.69</v>
      </c>
      <c r="J19">
        <f t="shared" si="1"/>
        <v>18.206645425580341</v>
      </c>
      <c r="K19" t="str">
        <f t="shared" si="2"/>
        <v>Kurang</v>
      </c>
      <c r="L19">
        <v>0</v>
      </c>
      <c r="M19" t="s">
        <v>64</v>
      </c>
    </row>
    <row r="20" spans="1:13" ht="15.75" customHeight="1" x14ac:dyDescent="0.2">
      <c r="A20" s="2">
        <v>43061.506746782412</v>
      </c>
      <c r="B20" s="1" t="s">
        <v>8</v>
      </c>
      <c r="C20" s="1" t="s">
        <v>27</v>
      </c>
      <c r="D20" s="1">
        <v>20</v>
      </c>
      <c r="E20" s="1">
        <v>1</v>
      </c>
      <c r="F20" s="1">
        <v>3</v>
      </c>
      <c r="G20" s="1">
        <v>168</v>
      </c>
      <c r="H20" s="1">
        <v>52</v>
      </c>
      <c r="I20">
        <f t="shared" si="0"/>
        <v>1.68</v>
      </c>
      <c r="J20">
        <f t="shared" si="1"/>
        <v>18.424036281179141</v>
      </c>
      <c r="K20" t="str">
        <f t="shared" si="2"/>
        <v>Kurang</v>
      </c>
      <c r="L20">
        <v>0</v>
      </c>
      <c r="M20" t="s">
        <v>65</v>
      </c>
    </row>
    <row r="21" spans="1:13" ht="15.75" customHeight="1" x14ac:dyDescent="0.2">
      <c r="A21" s="2">
        <v>43061.520998414351</v>
      </c>
      <c r="B21" s="1" t="s">
        <v>8</v>
      </c>
      <c r="C21" s="1" t="s">
        <v>28</v>
      </c>
      <c r="D21" s="1">
        <v>20</v>
      </c>
      <c r="E21" s="1">
        <v>4</v>
      </c>
      <c r="F21" s="1">
        <v>2</v>
      </c>
      <c r="G21" s="1">
        <v>147</v>
      </c>
      <c r="H21" s="1">
        <v>50</v>
      </c>
      <c r="I21">
        <f t="shared" si="0"/>
        <v>1.47</v>
      </c>
      <c r="J21">
        <f t="shared" si="1"/>
        <v>23.138507103521682</v>
      </c>
      <c r="K21" t="str">
        <f t="shared" si="2"/>
        <v>Ideal</v>
      </c>
      <c r="L21">
        <v>1</v>
      </c>
      <c r="M21" t="s">
        <v>64</v>
      </c>
    </row>
    <row r="22" spans="1:13" ht="15.75" customHeight="1" x14ac:dyDescent="0.2">
      <c r="A22" s="2">
        <v>43061.525161805555</v>
      </c>
      <c r="B22" s="1" t="s">
        <v>8</v>
      </c>
      <c r="C22" s="1" t="s">
        <v>29</v>
      </c>
      <c r="D22" s="1">
        <v>19</v>
      </c>
      <c r="E22" s="1">
        <v>1</v>
      </c>
      <c r="F22" s="1">
        <v>2</v>
      </c>
      <c r="G22" s="1">
        <v>180</v>
      </c>
      <c r="H22" s="1">
        <v>70</v>
      </c>
      <c r="I22">
        <f t="shared" si="0"/>
        <v>1.8</v>
      </c>
      <c r="J22">
        <f t="shared" si="1"/>
        <v>21.604938271604937</v>
      </c>
      <c r="K22" t="str">
        <f t="shared" si="2"/>
        <v>Ideal</v>
      </c>
      <c r="L22">
        <v>1</v>
      </c>
      <c r="M22" t="s">
        <v>65</v>
      </c>
    </row>
    <row r="23" spans="1:13" ht="15.75" customHeight="1" x14ac:dyDescent="0.2">
      <c r="A23" s="2">
        <v>43061.53180950231</v>
      </c>
      <c r="B23" s="1" t="s">
        <v>8</v>
      </c>
      <c r="C23" s="1" t="s">
        <v>30</v>
      </c>
      <c r="D23" s="1">
        <v>19</v>
      </c>
      <c r="E23" s="1">
        <v>4</v>
      </c>
      <c r="F23" s="1">
        <v>1</v>
      </c>
      <c r="G23" s="1">
        <v>175</v>
      </c>
      <c r="H23" s="1">
        <v>130</v>
      </c>
      <c r="I23">
        <f t="shared" si="0"/>
        <v>1.75</v>
      </c>
      <c r="J23">
        <f t="shared" si="1"/>
        <v>42.448979591836732</v>
      </c>
      <c r="K23" t="str">
        <f t="shared" si="2"/>
        <v>Obesitas</v>
      </c>
      <c r="L23">
        <v>3</v>
      </c>
      <c r="M23" t="s">
        <v>66</v>
      </c>
    </row>
    <row r="24" spans="1:13" ht="12.75" x14ac:dyDescent="0.2">
      <c r="A24" s="2">
        <v>43061.532424224541</v>
      </c>
      <c r="B24" s="1" t="s">
        <v>8</v>
      </c>
      <c r="C24" s="1" t="s">
        <v>31</v>
      </c>
      <c r="D24" s="1">
        <v>21</v>
      </c>
      <c r="E24" s="1">
        <v>4</v>
      </c>
      <c r="F24" s="1">
        <v>2</v>
      </c>
      <c r="G24" s="1">
        <v>172</v>
      </c>
      <c r="H24" s="1">
        <v>51</v>
      </c>
      <c r="I24">
        <f t="shared" si="0"/>
        <v>1.72</v>
      </c>
      <c r="J24">
        <f t="shared" si="1"/>
        <v>17.239048134126556</v>
      </c>
      <c r="K24" t="str">
        <f t="shared" si="2"/>
        <v>Kurang</v>
      </c>
      <c r="L24">
        <v>0</v>
      </c>
      <c r="M24" t="s">
        <v>66</v>
      </c>
    </row>
    <row r="25" spans="1:13" ht="12.75" x14ac:dyDescent="0.2">
      <c r="A25" s="2">
        <v>43061.537981724541</v>
      </c>
      <c r="B25" s="1" t="s">
        <v>8</v>
      </c>
      <c r="C25" s="1" t="s">
        <v>32</v>
      </c>
      <c r="D25" s="1">
        <v>19</v>
      </c>
      <c r="E25" s="1">
        <v>2</v>
      </c>
      <c r="F25" s="1">
        <v>4</v>
      </c>
      <c r="G25" s="1">
        <v>173</v>
      </c>
      <c r="H25" s="1">
        <v>55</v>
      </c>
      <c r="I25">
        <f t="shared" si="0"/>
        <v>1.73</v>
      </c>
      <c r="J25">
        <f t="shared" si="1"/>
        <v>18.376825152861773</v>
      </c>
      <c r="K25" t="str">
        <f t="shared" si="2"/>
        <v>Kurang</v>
      </c>
      <c r="L25">
        <v>0</v>
      </c>
      <c r="M25" t="s">
        <v>65</v>
      </c>
    </row>
    <row r="26" spans="1:13" ht="12.75" x14ac:dyDescent="0.2">
      <c r="A26" s="2">
        <v>43061.539524826389</v>
      </c>
      <c r="B26" s="1" t="s">
        <v>8</v>
      </c>
      <c r="C26" s="1" t="s">
        <v>33</v>
      </c>
      <c r="D26" s="1">
        <v>20</v>
      </c>
      <c r="E26" s="1">
        <v>7</v>
      </c>
      <c r="F26" s="1">
        <v>0</v>
      </c>
      <c r="G26" s="1">
        <v>178</v>
      </c>
      <c r="H26" s="1">
        <v>85</v>
      </c>
      <c r="I26">
        <f t="shared" si="0"/>
        <v>1.78</v>
      </c>
      <c r="J26">
        <f t="shared" si="1"/>
        <v>26.82742078020452</v>
      </c>
      <c r="K26" t="str">
        <f t="shared" si="2"/>
        <v>Kelebihan</v>
      </c>
      <c r="L26">
        <v>2</v>
      </c>
      <c r="M26" t="s">
        <v>67</v>
      </c>
    </row>
    <row r="27" spans="1:13" ht="12.75" x14ac:dyDescent="0.2">
      <c r="A27" s="2">
        <v>43061.573008738429</v>
      </c>
      <c r="B27" s="1" t="s">
        <v>8</v>
      </c>
      <c r="C27" s="1" t="s">
        <v>34</v>
      </c>
      <c r="D27" s="1">
        <v>20</v>
      </c>
      <c r="E27" s="1">
        <v>3</v>
      </c>
      <c r="F27" s="1">
        <v>2</v>
      </c>
      <c r="G27" s="1">
        <v>173</v>
      </c>
      <c r="H27" s="1">
        <v>53</v>
      </c>
      <c r="I27">
        <f t="shared" si="0"/>
        <v>1.73</v>
      </c>
      <c r="J27">
        <f t="shared" si="1"/>
        <v>17.70857696548498</v>
      </c>
      <c r="K27" t="str">
        <f t="shared" si="2"/>
        <v>Kurang</v>
      </c>
      <c r="L27">
        <v>0</v>
      </c>
      <c r="M27" t="s">
        <v>64</v>
      </c>
    </row>
    <row r="28" spans="1:13" ht="12.75" x14ac:dyDescent="0.2">
      <c r="A28" s="2">
        <v>43061.583016053242</v>
      </c>
      <c r="B28" s="1" t="s">
        <v>8</v>
      </c>
      <c r="C28" s="1" t="s">
        <v>35</v>
      </c>
      <c r="D28" s="1">
        <v>20</v>
      </c>
      <c r="E28" s="1">
        <v>2</v>
      </c>
      <c r="F28" s="1">
        <v>3</v>
      </c>
      <c r="G28" s="1">
        <v>168</v>
      </c>
      <c r="H28" s="1">
        <v>58</v>
      </c>
      <c r="I28">
        <f t="shared" si="0"/>
        <v>1.68</v>
      </c>
      <c r="J28">
        <f t="shared" si="1"/>
        <v>20.549886621315196</v>
      </c>
      <c r="K28" t="str">
        <f t="shared" si="2"/>
        <v>Ideal</v>
      </c>
      <c r="L28">
        <v>1</v>
      </c>
      <c r="M28" t="s">
        <v>64</v>
      </c>
    </row>
    <row r="29" spans="1:13" ht="12.75" x14ac:dyDescent="0.2">
      <c r="A29" s="2">
        <v>43061.606594178244</v>
      </c>
      <c r="B29" s="1" t="s">
        <v>8</v>
      </c>
      <c r="C29" s="1" t="s">
        <v>36</v>
      </c>
      <c r="D29" s="1">
        <v>20</v>
      </c>
      <c r="E29" s="1">
        <v>3</v>
      </c>
      <c r="F29" s="1">
        <v>1</v>
      </c>
      <c r="G29" s="1">
        <v>169</v>
      </c>
      <c r="H29" s="1">
        <v>63</v>
      </c>
      <c r="I29">
        <f t="shared" si="0"/>
        <v>1.69</v>
      </c>
      <c r="J29">
        <f t="shared" si="1"/>
        <v>22.058051188683873</v>
      </c>
      <c r="K29" t="str">
        <f t="shared" si="2"/>
        <v>Ideal</v>
      </c>
      <c r="L29">
        <v>1</v>
      </c>
      <c r="M29" t="s">
        <v>64</v>
      </c>
    </row>
    <row r="30" spans="1:13" ht="12.75" x14ac:dyDescent="0.2">
      <c r="A30" s="2">
        <v>43061.616174050927</v>
      </c>
      <c r="B30" s="1" t="s">
        <v>8</v>
      </c>
      <c r="C30" s="1" t="s">
        <v>37</v>
      </c>
      <c r="D30" s="1">
        <v>20</v>
      </c>
      <c r="E30" s="1">
        <v>2</v>
      </c>
      <c r="F30" s="1">
        <v>3</v>
      </c>
      <c r="G30" s="1">
        <v>175</v>
      </c>
      <c r="H30" s="1">
        <v>65</v>
      </c>
      <c r="I30">
        <f t="shared" si="0"/>
        <v>1.75</v>
      </c>
      <c r="J30">
        <f t="shared" si="1"/>
        <v>21.224489795918366</v>
      </c>
      <c r="K30" t="str">
        <f t="shared" si="2"/>
        <v>Ideal</v>
      </c>
      <c r="L30">
        <v>1</v>
      </c>
      <c r="M30" t="s">
        <v>64</v>
      </c>
    </row>
    <row r="31" spans="1:13" ht="12.75" x14ac:dyDescent="0.2">
      <c r="A31" s="2">
        <v>43061.675934143517</v>
      </c>
      <c r="B31" s="1" t="s">
        <v>8</v>
      </c>
      <c r="C31" s="1" t="s">
        <v>38</v>
      </c>
      <c r="D31" s="1">
        <v>20</v>
      </c>
      <c r="E31" s="1">
        <v>1</v>
      </c>
      <c r="F31" s="1">
        <v>4</v>
      </c>
      <c r="G31" s="1">
        <v>156</v>
      </c>
      <c r="H31" s="1">
        <v>48</v>
      </c>
      <c r="I31">
        <f t="shared" si="0"/>
        <v>1.56</v>
      </c>
      <c r="J31">
        <f t="shared" si="1"/>
        <v>19.723865877712029</v>
      </c>
      <c r="K31" t="str">
        <f t="shared" si="2"/>
        <v>Ideal</v>
      </c>
      <c r="L31">
        <v>1</v>
      </c>
      <c r="M31" t="s">
        <v>65</v>
      </c>
    </row>
    <row r="32" spans="1:13" ht="12.75" x14ac:dyDescent="0.2">
      <c r="A32" s="2">
        <v>43062.438419537037</v>
      </c>
      <c r="B32" s="1" t="s">
        <v>8</v>
      </c>
      <c r="C32" s="1" t="s">
        <v>39</v>
      </c>
      <c r="D32" s="1">
        <v>20</v>
      </c>
      <c r="E32" s="1">
        <v>2</v>
      </c>
      <c r="F32" s="1">
        <v>1</v>
      </c>
      <c r="G32" s="1">
        <v>168</v>
      </c>
      <c r="H32" s="1">
        <v>56</v>
      </c>
      <c r="I32">
        <f t="shared" si="0"/>
        <v>1.68</v>
      </c>
      <c r="J32">
        <f t="shared" si="1"/>
        <v>19.841269841269845</v>
      </c>
      <c r="K32" t="str">
        <f t="shared" si="2"/>
        <v>Ideal</v>
      </c>
      <c r="L32">
        <v>1</v>
      </c>
      <c r="M32" t="s">
        <v>64</v>
      </c>
    </row>
    <row r="33" spans="1:13" ht="12.75" x14ac:dyDescent="0.2">
      <c r="A33" s="2">
        <v>43062.46477288194</v>
      </c>
      <c r="B33" s="1" t="s">
        <v>8</v>
      </c>
      <c r="C33" s="1" t="s">
        <v>40</v>
      </c>
      <c r="D33" s="1">
        <v>19</v>
      </c>
      <c r="E33" s="1">
        <v>4</v>
      </c>
      <c r="F33" s="1">
        <v>5</v>
      </c>
      <c r="G33" s="1">
        <v>167</v>
      </c>
      <c r="H33" s="1">
        <v>78</v>
      </c>
      <c r="I33">
        <f t="shared" si="0"/>
        <v>1.67</v>
      </c>
      <c r="J33">
        <f t="shared" si="1"/>
        <v>27.968016063681024</v>
      </c>
      <c r="K33" t="str">
        <f t="shared" si="2"/>
        <v>Kelebihan</v>
      </c>
      <c r="L33">
        <v>2</v>
      </c>
      <c r="M33" t="s">
        <v>66</v>
      </c>
    </row>
    <row r="34" spans="1:13" ht="12.75" x14ac:dyDescent="0.2">
      <c r="A34" s="2">
        <v>43063.858169050931</v>
      </c>
      <c r="B34" s="1" t="s">
        <v>8</v>
      </c>
      <c r="C34" s="1" t="s">
        <v>41</v>
      </c>
      <c r="D34" s="1">
        <v>20</v>
      </c>
      <c r="E34" s="1">
        <v>2</v>
      </c>
      <c r="F34" s="1">
        <v>5</v>
      </c>
      <c r="G34" s="1">
        <v>155</v>
      </c>
      <c r="H34" s="1">
        <v>48</v>
      </c>
      <c r="I34">
        <f t="shared" si="0"/>
        <v>1.55</v>
      </c>
      <c r="J34">
        <f t="shared" si="1"/>
        <v>19.979188345473464</v>
      </c>
      <c r="K34" t="str">
        <f t="shared" si="2"/>
        <v>Ideal</v>
      </c>
      <c r="L34">
        <v>1</v>
      </c>
      <c r="M34" t="s">
        <v>65</v>
      </c>
    </row>
    <row r="35" spans="1:13" ht="12.75" x14ac:dyDescent="0.2">
      <c r="A35" s="2">
        <v>43065.608171296299</v>
      </c>
      <c r="C35" s="1" t="s">
        <v>42</v>
      </c>
      <c r="D35" s="1">
        <v>19</v>
      </c>
      <c r="E35" s="1">
        <v>4</v>
      </c>
      <c r="F35" s="1">
        <v>2</v>
      </c>
      <c r="G35" s="1">
        <v>168</v>
      </c>
      <c r="H35" s="1">
        <v>50</v>
      </c>
      <c r="I35">
        <f t="shared" si="0"/>
        <v>1.68</v>
      </c>
      <c r="J35">
        <f t="shared" si="1"/>
        <v>17.715419501133791</v>
      </c>
      <c r="K35" t="str">
        <f t="shared" si="2"/>
        <v>Kurang</v>
      </c>
      <c r="L35">
        <v>0</v>
      </c>
      <c r="M35" t="s">
        <v>66</v>
      </c>
    </row>
    <row r="36" spans="1:13" ht="12.75" x14ac:dyDescent="0.2">
      <c r="A36" s="2">
        <v>43065.618298611109</v>
      </c>
      <c r="C36" s="1" t="s">
        <v>43</v>
      </c>
      <c r="D36" s="1">
        <v>20</v>
      </c>
      <c r="E36" s="1">
        <v>5</v>
      </c>
      <c r="F36" s="1">
        <v>3</v>
      </c>
      <c r="G36" s="1">
        <v>170</v>
      </c>
      <c r="H36" s="1">
        <v>65</v>
      </c>
      <c r="I36">
        <f t="shared" si="0"/>
        <v>1.7</v>
      </c>
      <c r="J36">
        <f t="shared" si="1"/>
        <v>22.491349480968861</v>
      </c>
      <c r="K36" t="str">
        <f t="shared" si="2"/>
        <v>Ideal</v>
      </c>
      <c r="L36">
        <v>1</v>
      </c>
      <c r="M36" t="s">
        <v>64</v>
      </c>
    </row>
    <row r="37" spans="1:13" ht="12.75" x14ac:dyDescent="0.2">
      <c r="A37" s="2">
        <v>43065.639710648145</v>
      </c>
      <c r="C37" s="1" t="s">
        <v>44</v>
      </c>
      <c r="D37" s="1">
        <v>20</v>
      </c>
      <c r="E37" s="1">
        <v>4</v>
      </c>
      <c r="F37" s="1">
        <v>4</v>
      </c>
      <c r="G37" s="1">
        <v>180</v>
      </c>
      <c r="H37" s="1">
        <v>75</v>
      </c>
      <c r="I37">
        <f t="shared" si="0"/>
        <v>1.8</v>
      </c>
      <c r="J37">
        <f t="shared" si="1"/>
        <v>23.148148148148145</v>
      </c>
      <c r="K37" t="str">
        <f t="shared" si="2"/>
        <v>Ideal</v>
      </c>
      <c r="L37">
        <v>1</v>
      </c>
      <c r="M37" t="s">
        <v>64</v>
      </c>
    </row>
    <row r="38" spans="1:13" ht="12.75" x14ac:dyDescent="0.2">
      <c r="A38" s="2">
        <v>43065.664178240739</v>
      </c>
      <c r="C38" s="1" t="s">
        <v>45</v>
      </c>
      <c r="D38" s="1">
        <v>20</v>
      </c>
      <c r="E38" s="1">
        <v>3</v>
      </c>
      <c r="F38" s="1">
        <v>2</v>
      </c>
      <c r="G38" s="1">
        <v>160</v>
      </c>
      <c r="H38" s="1">
        <v>58</v>
      </c>
      <c r="I38">
        <f t="shared" si="0"/>
        <v>1.6</v>
      </c>
      <c r="J38">
        <f t="shared" si="1"/>
        <v>22.656249999999996</v>
      </c>
      <c r="K38" t="str">
        <f t="shared" si="2"/>
        <v>Ideal</v>
      </c>
      <c r="L38">
        <v>1</v>
      </c>
      <c r="M38" t="s">
        <v>64</v>
      </c>
    </row>
    <row r="39" spans="1:13" ht="12.75" x14ac:dyDescent="0.2">
      <c r="A39" s="2">
        <v>43065.722685185188</v>
      </c>
      <c r="C39" s="1" t="s">
        <v>46</v>
      </c>
      <c r="D39" s="1">
        <v>20</v>
      </c>
      <c r="E39" s="1">
        <v>6</v>
      </c>
      <c r="F39" s="1">
        <v>3</v>
      </c>
      <c r="G39" s="1">
        <v>178</v>
      </c>
      <c r="H39" s="1">
        <v>85</v>
      </c>
      <c r="I39">
        <f t="shared" si="0"/>
        <v>1.78</v>
      </c>
      <c r="J39">
        <f t="shared" si="1"/>
        <v>26.82742078020452</v>
      </c>
      <c r="K39" t="str">
        <f t="shared" si="2"/>
        <v>Kelebihan</v>
      </c>
      <c r="L39">
        <v>2</v>
      </c>
      <c r="M39" t="s">
        <v>66</v>
      </c>
    </row>
    <row r="40" spans="1:13" ht="12.75" x14ac:dyDescent="0.2">
      <c r="A40" s="2">
        <v>43065.725138888891</v>
      </c>
      <c r="C40" s="1" t="s">
        <v>47</v>
      </c>
      <c r="D40" s="1">
        <v>21</v>
      </c>
      <c r="E40" s="1">
        <v>3</v>
      </c>
      <c r="F40" s="1">
        <v>3</v>
      </c>
      <c r="G40" s="1">
        <v>175</v>
      </c>
      <c r="H40" s="1">
        <v>70</v>
      </c>
      <c r="I40">
        <f t="shared" si="0"/>
        <v>1.75</v>
      </c>
      <c r="J40">
        <f t="shared" si="1"/>
        <v>22.857142857142858</v>
      </c>
      <c r="K40" t="str">
        <f t="shared" si="2"/>
        <v>Ideal</v>
      </c>
      <c r="L40">
        <v>1</v>
      </c>
      <c r="M40" t="s">
        <v>64</v>
      </c>
    </row>
    <row r="41" spans="1:13" ht="12.75" x14ac:dyDescent="0.2">
      <c r="A41" s="2">
        <v>43065.73064814815</v>
      </c>
      <c r="C41" s="1" t="s">
        <v>48</v>
      </c>
      <c r="D41" s="1">
        <v>20</v>
      </c>
      <c r="E41" s="1">
        <v>5</v>
      </c>
      <c r="F41" s="1">
        <v>2</v>
      </c>
      <c r="G41" s="1">
        <v>185</v>
      </c>
      <c r="H41" s="1">
        <v>94</v>
      </c>
      <c r="I41">
        <f t="shared" si="0"/>
        <v>1.85</v>
      </c>
      <c r="J41">
        <f t="shared" si="1"/>
        <v>27.465303140978815</v>
      </c>
      <c r="K41" t="str">
        <f t="shared" si="2"/>
        <v>Kelebihan</v>
      </c>
      <c r="L41">
        <v>2</v>
      </c>
      <c r="M41" t="s">
        <v>66</v>
      </c>
    </row>
    <row r="42" spans="1:13" ht="12.75" x14ac:dyDescent="0.2">
      <c r="A42" s="3">
        <v>43065.757835648146</v>
      </c>
      <c r="C42" s="1" t="s">
        <v>49</v>
      </c>
      <c r="D42" s="1">
        <v>20</v>
      </c>
      <c r="E42" s="1">
        <v>2</v>
      </c>
      <c r="F42" s="1">
        <v>2</v>
      </c>
      <c r="G42" s="1">
        <v>170</v>
      </c>
      <c r="H42" s="1">
        <v>66</v>
      </c>
      <c r="I42">
        <f t="shared" si="0"/>
        <v>1.7</v>
      </c>
      <c r="J42">
        <f t="shared" si="1"/>
        <v>22.837370242214536</v>
      </c>
      <c r="K42" t="str">
        <f t="shared" si="2"/>
        <v>Ideal</v>
      </c>
      <c r="L42">
        <v>1</v>
      </c>
      <c r="M42" t="s">
        <v>65</v>
      </c>
    </row>
    <row r="43" spans="1:13" ht="12.75" x14ac:dyDescent="0.2">
      <c r="A43" s="3">
        <v>43065.759143518517</v>
      </c>
      <c r="C43" s="1" t="s">
        <v>50</v>
      </c>
      <c r="D43" s="1">
        <v>20</v>
      </c>
      <c r="E43" s="1">
        <v>3</v>
      </c>
      <c r="F43" s="1">
        <v>2</v>
      </c>
      <c r="G43" s="1">
        <v>178</v>
      </c>
      <c r="H43" s="1">
        <v>72</v>
      </c>
      <c r="I43">
        <f t="shared" si="0"/>
        <v>1.78</v>
      </c>
      <c r="J43">
        <f t="shared" si="1"/>
        <v>22.724403484408533</v>
      </c>
      <c r="K43" t="str">
        <f t="shared" si="2"/>
        <v>Ideal</v>
      </c>
      <c r="L43">
        <v>1</v>
      </c>
      <c r="M43" t="s">
        <v>64</v>
      </c>
    </row>
    <row r="44" spans="1:13" ht="12.75" x14ac:dyDescent="0.2">
      <c r="A44" s="3">
        <v>43065.778298611112</v>
      </c>
      <c r="C44" s="1" t="s">
        <v>51</v>
      </c>
      <c r="D44" s="1">
        <v>20</v>
      </c>
      <c r="E44" s="1">
        <v>4</v>
      </c>
      <c r="F44" s="1">
        <v>3</v>
      </c>
      <c r="G44" s="1">
        <v>163</v>
      </c>
      <c r="H44" s="1">
        <v>57</v>
      </c>
      <c r="I44">
        <f t="shared" si="0"/>
        <v>1.63</v>
      </c>
      <c r="J44">
        <f t="shared" si="1"/>
        <v>21.453573713726524</v>
      </c>
      <c r="K44" t="str">
        <f t="shared" si="2"/>
        <v>Ideal</v>
      </c>
      <c r="L44">
        <v>1</v>
      </c>
      <c r="M44" t="s">
        <v>64</v>
      </c>
    </row>
    <row r="45" spans="1:13" ht="12.75" x14ac:dyDescent="0.2">
      <c r="A45" s="3">
        <v>43065.790532407409</v>
      </c>
      <c r="C45" s="1" t="s">
        <v>52</v>
      </c>
      <c r="D45" s="1">
        <v>20</v>
      </c>
      <c r="E45" s="1">
        <v>5</v>
      </c>
      <c r="F45" s="1">
        <v>3</v>
      </c>
      <c r="G45" s="1">
        <v>171</v>
      </c>
      <c r="H45" s="1">
        <v>76</v>
      </c>
      <c r="I45">
        <f t="shared" si="0"/>
        <v>1.71</v>
      </c>
      <c r="J45">
        <f t="shared" si="1"/>
        <v>25.990903183885642</v>
      </c>
      <c r="K45" t="str">
        <f t="shared" si="2"/>
        <v>Kelebihan</v>
      </c>
      <c r="L45">
        <v>2</v>
      </c>
      <c r="M45" t="s">
        <v>66</v>
      </c>
    </row>
    <row r="46" spans="1:13" ht="12.75" x14ac:dyDescent="0.2">
      <c r="A46" s="3">
        <v>43065.815162037034</v>
      </c>
      <c r="C46" s="1" t="s">
        <v>53</v>
      </c>
      <c r="D46" s="1">
        <v>20</v>
      </c>
      <c r="E46" s="1">
        <v>1</v>
      </c>
      <c r="F46" s="1">
        <v>3</v>
      </c>
      <c r="G46" s="1">
        <v>166</v>
      </c>
      <c r="H46" s="1">
        <v>55</v>
      </c>
      <c r="I46">
        <f t="shared" si="0"/>
        <v>1.66</v>
      </c>
      <c r="J46">
        <f t="shared" si="1"/>
        <v>19.959355494266223</v>
      </c>
      <c r="K46" t="str">
        <f t="shared" si="2"/>
        <v>Ideal</v>
      </c>
      <c r="L46">
        <v>1</v>
      </c>
      <c r="M46" t="s">
        <v>65</v>
      </c>
    </row>
    <row r="47" spans="1:13" ht="12.75" x14ac:dyDescent="0.2">
      <c r="A47" s="3">
        <v>43065.815995370373</v>
      </c>
      <c r="C47" s="1" t="s">
        <v>54</v>
      </c>
      <c r="D47" s="1">
        <v>21</v>
      </c>
      <c r="E47" s="1">
        <v>3</v>
      </c>
      <c r="F47" s="1">
        <v>3</v>
      </c>
      <c r="G47" s="1">
        <v>187</v>
      </c>
      <c r="H47" s="1">
        <v>80</v>
      </c>
      <c r="I47">
        <f t="shared" si="0"/>
        <v>1.87</v>
      </c>
      <c r="J47">
        <f t="shared" si="1"/>
        <v>22.877405702193368</v>
      </c>
      <c r="K47" t="str">
        <f t="shared" si="2"/>
        <v>Ideal</v>
      </c>
      <c r="L47">
        <v>1</v>
      </c>
      <c r="M47" t="s">
        <v>64</v>
      </c>
    </row>
    <row r="48" spans="1:13" ht="12.75" x14ac:dyDescent="0.2">
      <c r="A48" s="3">
        <v>43065.816782407404</v>
      </c>
      <c r="C48" s="1" t="s">
        <v>55</v>
      </c>
      <c r="D48" s="1">
        <v>20</v>
      </c>
      <c r="E48" s="1">
        <v>5</v>
      </c>
      <c r="F48" s="1">
        <v>3</v>
      </c>
      <c r="G48" s="1">
        <v>158</v>
      </c>
      <c r="H48" s="1">
        <v>63</v>
      </c>
      <c r="I48">
        <f t="shared" si="0"/>
        <v>1.58</v>
      </c>
      <c r="J48">
        <f t="shared" si="1"/>
        <v>25.236340330075304</v>
      </c>
      <c r="K48" t="str">
        <f t="shared" si="2"/>
        <v>Kelebihan</v>
      </c>
      <c r="L48">
        <v>2</v>
      </c>
      <c r="M48" t="s">
        <v>66</v>
      </c>
    </row>
    <row r="49" spans="1:13" ht="12.75" x14ac:dyDescent="0.2">
      <c r="A49" s="3">
        <v>43065.817245370374</v>
      </c>
      <c r="C49" s="1" t="s">
        <v>56</v>
      </c>
      <c r="D49" s="1">
        <v>19</v>
      </c>
      <c r="E49" s="1">
        <v>4</v>
      </c>
      <c r="F49" s="1">
        <v>2</v>
      </c>
      <c r="G49" s="1">
        <v>179</v>
      </c>
      <c r="H49" s="1">
        <v>70</v>
      </c>
      <c r="I49">
        <f t="shared" si="0"/>
        <v>1.79</v>
      </c>
      <c r="J49">
        <f t="shared" si="1"/>
        <v>21.847008520333322</v>
      </c>
      <c r="K49" t="str">
        <f t="shared" si="2"/>
        <v>Ideal</v>
      </c>
      <c r="L49">
        <v>1</v>
      </c>
      <c r="M49" t="s">
        <v>66</v>
      </c>
    </row>
    <row r="50" spans="1:13" ht="12.75" x14ac:dyDescent="0.2">
      <c r="A50" s="3">
        <v>43065.842141203706</v>
      </c>
      <c r="C50" s="1" t="s">
        <v>57</v>
      </c>
      <c r="D50" s="1">
        <v>21</v>
      </c>
      <c r="E50" s="1">
        <v>6</v>
      </c>
      <c r="F50" s="1">
        <v>1</v>
      </c>
      <c r="G50" s="1">
        <v>168</v>
      </c>
      <c r="H50" s="1">
        <v>85</v>
      </c>
      <c r="I50">
        <f t="shared" si="0"/>
        <v>1.68</v>
      </c>
      <c r="J50">
        <f t="shared" si="1"/>
        <v>30.116213151927443</v>
      </c>
      <c r="K50" t="str">
        <f t="shared" si="2"/>
        <v>Obesitas</v>
      </c>
      <c r="L50">
        <v>3</v>
      </c>
      <c r="M50" t="s">
        <v>66</v>
      </c>
    </row>
    <row r="51" spans="1:13" ht="12.75" x14ac:dyDescent="0.2">
      <c r="A51" s="3">
        <v>43065.845914351848</v>
      </c>
      <c r="C51" s="1" t="s">
        <v>58</v>
      </c>
      <c r="D51" s="1">
        <v>20</v>
      </c>
      <c r="E51" s="1">
        <v>3</v>
      </c>
      <c r="F51" s="1">
        <v>3</v>
      </c>
      <c r="G51" s="1">
        <v>166</v>
      </c>
      <c r="H51" s="1">
        <v>74</v>
      </c>
      <c r="I51">
        <f t="shared" si="0"/>
        <v>1.66</v>
      </c>
      <c r="J51">
        <f t="shared" si="1"/>
        <v>26.854405574103644</v>
      </c>
      <c r="K51" t="str">
        <f t="shared" si="2"/>
        <v>Kelebihan</v>
      </c>
      <c r="L51">
        <v>2</v>
      </c>
      <c r="M51" t="s">
        <v>64</v>
      </c>
    </row>
    <row r="52" spans="1:13" ht="12.75" x14ac:dyDescent="0.2">
      <c r="A52" s="3">
        <v>43065.848287037035</v>
      </c>
      <c r="C52" s="1" t="s">
        <v>59</v>
      </c>
      <c r="D52" s="1">
        <v>21</v>
      </c>
      <c r="E52" s="1">
        <v>4</v>
      </c>
      <c r="F52" s="1">
        <v>4</v>
      </c>
      <c r="G52" s="1">
        <v>185</v>
      </c>
      <c r="H52" s="1">
        <v>76</v>
      </c>
      <c r="I52">
        <f t="shared" si="0"/>
        <v>1.85</v>
      </c>
      <c r="J52">
        <f t="shared" si="1"/>
        <v>22.205989773557338</v>
      </c>
      <c r="K52" t="str">
        <f t="shared" si="2"/>
        <v>Ideal</v>
      </c>
      <c r="M52" t="s">
        <v>64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opLeftCell="E1" workbookViewId="0">
      <selection activeCell="L2" sqref="L2:L51"/>
    </sheetView>
  </sheetViews>
  <sheetFormatPr defaultColWidth="14.42578125" defaultRowHeight="15.75" customHeight="1" x14ac:dyDescent="0.2"/>
  <cols>
    <col min="1" max="4" width="21.5703125" hidden="1" customWidth="1"/>
    <col min="6" max="6" width="8.42578125" customWidth="1"/>
    <col min="7" max="7" width="10.28515625" customWidth="1"/>
    <col min="8" max="11" width="21.5703125" hidden="1" customWidth="1"/>
    <col min="12" max="12" width="7.7109375" customWidth="1"/>
    <col min="13" max="13" width="21.5703125" customWidth="1"/>
    <col min="14" max="14" width="12.28515625" customWidth="1"/>
    <col min="15" max="15" width="22.85546875" customWidth="1"/>
    <col min="16" max="16" width="17.85546875" bestFit="1" customWidth="1"/>
    <col min="17" max="17" width="25.42578125" customWidth="1"/>
    <col min="18" max="18" width="19.28515625" customWidth="1"/>
    <col min="19" max="20" width="16.7109375" bestFit="1" customWidth="1"/>
  </cols>
  <sheetData>
    <row r="1" spans="1:19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68</v>
      </c>
      <c r="F1" s="1" t="s">
        <v>4</v>
      </c>
      <c r="G1" t="s">
        <v>5</v>
      </c>
      <c r="H1" t="s">
        <v>6</v>
      </c>
      <c r="I1" t="s">
        <v>7</v>
      </c>
      <c r="J1" t="s">
        <v>60</v>
      </c>
      <c r="K1" t="s">
        <v>61</v>
      </c>
      <c r="L1" t="s">
        <v>62</v>
      </c>
      <c r="M1" t="s">
        <v>63</v>
      </c>
      <c r="O1" s="8" t="s">
        <v>71</v>
      </c>
      <c r="P1" s="8" t="s">
        <v>69</v>
      </c>
      <c r="Q1" s="8" t="s">
        <v>70</v>
      </c>
    </row>
    <row r="2" spans="1:19" ht="15.75" customHeight="1" x14ac:dyDescent="0.2">
      <c r="A2" s="2">
        <v>43065.605058854169</v>
      </c>
      <c r="B2" s="1" t="s">
        <v>8</v>
      </c>
      <c r="C2" s="1" t="s">
        <v>9</v>
      </c>
      <c r="D2" s="1">
        <v>20</v>
      </c>
      <c r="E2">
        <v>1</v>
      </c>
      <c r="F2" s="1">
        <v>6</v>
      </c>
      <c r="G2" s="1">
        <v>2</v>
      </c>
      <c r="H2" s="1">
        <v>165</v>
      </c>
      <c r="I2" s="1">
        <v>60</v>
      </c>
      <c r="J2">
        <f t="shared" ref="J2:J36" si="0">H2/100</f>
        <v>1.65</v>
      </c>
      <c r="K2">
        <f t="shared" ref="K2:K36" si="1">I2/(POWER(J2,2))</f>
        <v>22.03856749311295</v>
      </c>
      <c r="L2">
        <f t="shared" ref="L2:L36" si="2">IF(K2&lt;=18.5,0,IF(K2&lt;=25,1,IF(K2&lt;=30,2,3)))</f>
        <v>1</v>
      </c>
      <c r="M2" t="s">
        <v>66</v>
      </c>
      <c r="N2" t="str">
        <f t="shared" ref="N2:N36" si="3">CONCATENATE("36 --&gt; ",E2)</f>
        <v>36 --&gt; 1</v>
      </c>
      <c r="O2" s="6">
        <f t="shared" ref="O2:O36" si="4">SQRT(POWER($F$37-F2,2)+POWER($G$37-G2,2)+POWER($L$37-L2,2))</f>
        <v>2.8284271247461903</v>
      </c>
      <c r="P2" s="6">
        <f>POWER(O2,2)</f>
        <v>8.0000000000000018</v>
      </c>
      <c r="Q2" s="6">
        <f>1/P2</f>
        <v>0.12499999999999997</v>
      </c>
      <c r="S2" s="7" t="s">
        <v>72</v>
      </c>
    </row>
    <row r="3" spans="1:19" ht="15.75" customHeight="1" x14ac:dyDescent="0.2">
      <c r="A3" s="2">
        <v>43061.431397974535</v>
      </c>
      <c r="B3" s="1" t="s">
        <v>8</v>
      </c>
      <c r="C3" s="1" t="s">
        <v>10</v>
      </c>
      <c r="D3" s="1">
        <v>20</v>
      </c>
      <c r="E3">
        <v>2</v>
      </c>
      <c r="F3" s="1">
        <v>4</v>
      </c>
      <c r="G3" s="1">
        <v>1</v>
      </c>
      <c r="H3" s="1">
        <v>172</v>
      </c>
      <c r="I3" s="1">
        <v>59</v>
      </c>
      <c r="J3">
        <f t="shared" si="0"/>
        <v>1.72</v>
      </c>
      <c r="K3">
        <f t="shared" si="1"/>
        <v>19.943212547322879</v>
      </c>
      <c r="L3">
        <f t="shared" si="2"/>
        <v>1</v>
      </c>
      <c r="M3" t="s">
        <v>66</v>
      </c>
      <c r="N3" t="str">
        <f t="shared" si="3"/>
        <v>36 --&gt; 2</v>
      </c>
      <c r="O3" s="6">
        <f t="shared" si="4"/>
        <v>3</v>
      </c>
      <c r="P3" s="6">
        <f t="shared" ref="P3:P36" si="5">POWER(O3,2)</f>
        <v>9</v>
      </c>
      <c r="Q3" s="6">
        <f t="shared" ref="Q3:Q36" si="6">1/P3</f>
        <v>0.1111111111111111</v>
      </c>
      <c r="S3" s="6">
        <f>SUMIF(M2:M36,"Sehat",Q2:Q36)</f>
        <v>2.107211252799488</v>
      </c>
    </row>
    <row r="4" spans="1:19" ht="15.75" customHeight="1" x14ac:dyDescent="0.2">
      <c r="A4" s="2">
        <v>43061.435462847221</v>
      </c>
      <c r="B4" s="1" t="s">
        <v>8</v>
      </c>
      <c r="C4" s="1" t="s">
        <v>11</v>
      </c>
      <c r="D4" s="1">
        <v>20</v>
      </c>
      <c r="E4">
        <v>3</v>
      </c>
      <c r="F4" s="1">
        <v>3</v>
      </c>
      <c r="G4" s="1">
        <v>5</v>
      </c>
      <c r="H4" s="1">
        <v>165</v>
      </c>
      <c r="I4" s="1">
        <v>55</v>
      </c>
      <c r="J4">
        <f t="shared" si="0"/>
        <v>1.65</v>
      </c>
      <c r="K4">
        <f t="shared" si="1"/>
        <v>20.202020202020204</v>
      </c>
      <c r="L4">
        <f t="shared" si="2"/>
        <v>1</v>
      </c>
      <c r="M4" t="s">
        <v>65</v>
      </c>
      <c r="N4" t="str">
        <f t="shared" si="3"/>
        <v>36 --&gt; 3</v>
      </c>
      <c r="O4" s="6">
        <f t="shared" si="4"/>
        <v>1.4142135623730951</v>
      </c>
      <c r="P4" s="6">
        <f t="shared" si="5"/>
        <v>2.0000000000000004</v>
      </c>
      <c r="Q4" s="6">
        <f t="shared" si="6"/>
        <v>0.49999999999999989</v>
      </c>
    </row>
    <row r="5" spans="1:19" ht="15.75" customHeight="1" x14ac:dyDescent="0.2">
      <c r="A5" s="2">
        <v>43061.437857951387</v>
      </c>
      <c r="B5" s="1" t="s">
        <v>8</v>
      </c>
      <c r="C5" s="1" t="s">
        <v>12</v>
      </c>
      <c r="D5" s="1">
        <v>20</v>
      </c>
      <c r="E5">
        <v>4</v>
      </c>
      <c r="F5" s="1">
        <v>2</v>
      </c>
      <c r="G5" s="1">
        <v>2</v>
      </c>
      <c r="H5" s="1">
        <v>160</v>
      </c>
      <c r="I5" s="1">
        <v>43</v>
      </c>
      <c r="J5">
        <f t="shared" si="0"/>
        <v>1.6</v>
      </c>
      <c r="K5">
        <f t="shared" si="1"/>
        <v>16.796874999999996</v>
      </c>
      <c r="L5">
        <f t="shared" si="2"/>
        <v>0</v>
      </c>
      <c r="M5" t="s">
        <v>65</v>
      </c>
      <c r="N5" t="str">
        <f t="shared" si="3"/>
        <v>36 --&gt; 4</v>
      </c>
      <c r="O5" s="6">
        <f t="shared" si="4"/>
        <v>3</v>
      </c>
      <c r="P5" s="6">
        <f t="shared" si="5"/>
        <v>9</v>
      </c>
      <c r="Q5" s="6">
        <f t="shared" si="6"/>
        <v>0.1111111111111111</v>
      </c>
      <c r="S5" s="7" t="s">
        <v>73</v>
      </c>
    </row>
    <row r="6" spans="1:19" ht="15.75" customHeight="1" x14ac:dyDescent="0.2">
      <c r="A6" s="2">
        <v>43061.437953564819</v>
      </c>
      <c r="B6" s="1" t="s">
        <v>8</v>
      </c>
      <c r="C6" s="1" t="s">
        <v>13</v>
      </c>
      <c r="D6" s="1">
        <v>20</v>
      </c>
      <c r="E6">
        <v>5</v>
      </c>
      <c r="F6" s="1">
        <v>2</v>
      </c>
      <c r="G6" s="1">
        <v>2</v>
      </c>
      <c r="H6" s="1">
        <v>165</v>
      </c>
      <c r="I6" s="1">
        <v>58</v>
      </c>
      <c r="J6">
        <f t="shared" si="0"/>
        <v>1.65</v>
      </c>
      <c r="K6">
        <f t="shared" si="1"/>
        <v>21.30394857667585</v>
      </c>
      <c r="L6">
        <f t="shared" si="2"/>
        <v>1</v>
      </c>
      <c r="M6" t="s">
        <v>65</v>
      </c>
      <c r="N6" t="str">
        <f t="shared" si="3"/>
        <v>36 --&gt; 5</v>
      </c>
      <c r="O6" s="6">
        <f t="shared" si="4"/>
        <v>2.8284271247461903</v>
      </c>
      <c r="P6" s="6">
        <f t="shared" si="5"/>
        <v>8.0000000000000018</v>
      </c>
      <c r="Q6" s="6">
        <f t="shared" si="6"/>
        <v>0.12499999999999997</v>
      </c>
      <c r="S6" s="6">
        <f>SUMIF(M2:M36,"Cukup",Q2:Q36)</f>
        <v>2.2844988344988342</v>
      </c>
    </row>
    <row r="7" spans="1:19" ht="15.75" customHeight="1" x14ac:dyDescent="0.2">
      <c r="A7" s="2">
        <v>43061.441482592592</v>
      </c>
      <c r="B7" s="1" t="s">
        <v>8</v>
      </c>
      <c r="C7" s="1" t="s">
        <v>14</v>
      </c>
      <c r="D7" s="1">
        <v>20</v>
      </c>
      <c r="E7">
        <v>6</v>
      </c>
      <c r="F7" s="1">
        <v>3</v>
      </c>
      <c r="G7" s="1">
        <v>2</v>
      </c>
      <c r="H7" s="1">
        <v>180</v>
      </c>
      <c r="I7" s="1">
        <v>78</v>
      </c>
      <c r="J7">
        <f t="shared" si="0"/>
        <v>1.8</v>
      </c>
      <c r="K7">
        <f t="shared" si="1"/>
        <v>24.074074074074073</v>
      </c>
      <c r="L7">
        <f t="shared" si="2"/>
        <v>1</v>
      </c>
      <c r="M7" t="s">
        <v>65</v>
      </c>
      <c r="N7" t="str">
        <f t="shared" si="3"/>
        <v>36 --&gt; 6</v>
      </c>
      <c r="O7" s="6">
        <f t="shared" si="4"/>
        <v>2.2360679774997898</v>
      </c>
      <c r="P7" s="6">
        <f t="shared" si="5"/>
        <v>5.0000000000000009</v>
      </c>
      <c r="Q7" s="6">
        <f t="shared" si="6"/>
        <v>0.19999999999999996</v>
      </c>
    </row>
    <row r="8" spans="1:19" ht="15.75" customHeight="1" x14ac:dyDescent="0.2">
      <c r="A8" s="2">
        <v>43061.449142129626</v>
      </c>
      <c r="B8" s="1" t="s">
        <v>8</v>
      </c>
      <c r="C8" s="1" t="s">
        <v>15</v>
      </c>
      <c r="D8" s="1">
        <v>20</v>
      </c>
      <c r="E8">
        <v>7</v>
      </c>
      <c r="F8" s="1">
        <v>3</v>
      </c>
      <c r="G8" s="1">
        <v>1</v>
      </c>
      <c r="H8" s="1">
        <v>165</v>
      </c>
      <c r="I8" s="1">
        <v>51</v>
      </c>
      <c r="J8">
        <f t="shared" si="0"/>
        <v>1.65</v>
      </c>
      <c r="K8">
        <f t="shared" si="1"/>
        <v>18.732782369146008</v>
      </c>
      <c r="L8">
        <f t="shared" si="2"/>
        <v>1</v>
      </c>
      <c r="M8" t="s">
        <v>65</v>
      </c>
      <c r="N8" t="str">
        <f t="shared" si="3"/>
        <v>36 --&gt; 7</v>
      </c>
      <c r="O8" s="6">
        <f t="shared" si="4"/>
        <v>3.1622776601683795</v>
      </c>
      <c r="P8" s="6">
        <f t="shared" si="5"/>
        <v>10.000000000000002</v>
      </c>
      <c r="Q8" s="6">
        <f t="shared" si="6"/>
        <v>9.9999999999999978E-2</v>
      </c>
      <c r="S8" s="7" t="s">
        <v>74</v>
      </c>
    </row>
    <row r="9" spans="1:19" ht="15.75" customHeight="1" x14ac:dyDescent="0.2">
      <c r="A9" s="2">
        <v>43061.45320314815</v>
      </c>
      <c r="B9" s="1" t="s">
        <v>8</v>
      </c>
      <c r="C9" s="1" t="s">
        <v>16</v>
      </c>
      <c r="D9" s="1">
        <v>20</v>
      </c>
      <c r="E9">
        <v>8</v>
      </c>
      <c r="F9" s="1">
        <v>4</v>
      </c>
      <c r="G9" s="1">
        <v>1</v>
      </c>
      <c r="H9" s="1">
        <v>170</v>
      </c>
      <c r="I9" s="1">
        <v>81</v>
      </c>
      <c r="J9">
        <f t="shared" si="0"/>
        <v>1.7</v>
      </c>
      <c r="K9">
        <f t="shared" si="1"/>
        <v>28.027681660899656</v>
      </c>
      <c r="L9">
        <f t="shared" si="2"/>
        <v>2</v>
      </c>
      <c r="M9" t="s">
        <v>66</v>
      </c>
      <c r="N9" t="str">
        <f t="shared" si="3"/>
        <v>36 --&gt; 8</v>
      </c>
      <c r="O9" s="6">
        <f t="shared" si="4"/>
        <v>3.1622776601683795</v>
      </c>
      <c r="P9" s="6">
        <f t="shared" si="5"/>
        <v>10.000000000000002</v>
      </c>
      <c r="Q9" s="6">
        <f t="shared" si="6"/>
        <v>9.9999999999999978E-2</v>
      </c>
      <c r="S9" s="6">
        <f>SUMIF(M2:M36,"Pecandu",Q2:Q36)</f>
        <v>2.1924048174048174</v>
      </c>
    </row>
    <row r="10" spans="1:19" ht="15.75" customHeight="1" x14ac:dyDescent="0.2">
      <c r="A10" s="2">
        <v>43061.464359062498</v>
      </c>
      <c r="B10" s="1" t="s">
        <v>8</v>
      </c>
      <c r="C10" s="1" t="s">
        <v>17</v>
      </c>
      <c r="D10" s="1">
        <v>20</v>
      </c>
      <c r="E10">
        <v>9</v>
      </c>
      <c r="F10" s="1">
        <v>5</v>
      </c>
      <c r="G10" s="1">
        <v>1</v>
      </c>
      <c r="H10" s="1">
        <v>169</v>
      </c>
      <c r="I10" s="1">
        <v>79</v>
      </c>
      <c r="J10">
        <f t="shared" si="0"/>
        <v>1.69</v>
      </c>
      <c r="K10">
        <f t="shared" si="1"/>
        <v>27.660095935016283</v>
      </c>
      <c r="L10">
        <f t="shared" si="2"/>
        <v>2</v>
      </c>
      <c r="M10" t="s">
        <v>66</v>
      </c>
      <c r="N10" t="str">
        <f t="shared" si="3"/>
        <v>36 --&gt; 9</v>
      </c>
      <c r="O10" s="6">
        <f t="shared" si="4"/>
        <v>3.3166247903553998</v>
      </c>
      <c r="P10" s="6">
        <f t="shared" si="5"/>
        <v>11</v>
      </c>
      <c r="Q10" s="6">
        <f t="shared" si="6"/>
        <v>9.0909090909090912E-2</v>
      </c>
    </row>
    <row r="11" spans="1:19" ht="15.75" customHeight="1" x14ac:dyDescent="0.2">
      <c r="A11" s="2">
        <v>43061.455364351852</v>
      </c>
      <c r="B11" s="1" t="s">
        <v>8</v>
      </c>
      <c r="C11" s="1" t="s">
        <v>18</v>
      </c>
      <c r="D11" s="1">
        <v>21</v>
      </c>
      <c r="E11">
        <v>10</v>
      </c>
      <c r="F11" s="1">
        <v>2</v>
      </c>
      <c r="G11" s="1">
        <v>5</v>
      </c>
      <c r="H11" s="1">
        <v>175</v>
      </c>
      <c r="I11" s="1">
        <v>75</v>
      </c>
      <c r="J11">
        <f t="shared" si="0"/>
        <v>1.75</v>
      </c>
      <c r="K11">
        <f t="shared" si="1"/>
        <v>24.489795918367346</v>
      </c>
      <c r="L11">
        <f t="shared" si="2"/>
        <v>1</v>
      </c>
      <c r="M11" t="s">
        <v>64</v>
      </c>
      <c r="N11" t="str">
        <f t="shared" si="3"/>
        <v>36 --&gt; 10</v>
      </c>
      <c r="O11" s="6">
        <f t="shared" si="4"/>
        <v>2.2360679774997898</v>
      </c>
      <c r="P11" s="6">
        <f t="shared" si="5"/>
        <v>5.0000000000000009</v>
      </c>
      <c r="Q11" s="6">
        <f t="shared" si="6"/>
        <v>0.19999999999999996</v>
      </c>
    </row>
    <row r="12" spans="1:19" ht="15.75" customHeight="1" x14ac:dyDescent="0.2">
      <c r="A12" s="2">
        <v>43061.458532581019</v>
      </c>
      <c r="B12" s="1" t="s">
        <v>8</v>
      </c>
      <c r="C12" s="1" t="s">
        <v>19</v>
      </c>
      <c r="D12" s="1">
        <v>20</v>
      </c>
      <c r="E12">
        <v>11</v>
      </c>
      <c r="F12" s="1">
        <v>3</v>
      </c>
      <c r="G12" s="1">
        <v>3</v>
      </c>
      <c r="H12" s="1">
        <v>150</v>
      </c>
      <c r="I12" s="1">
        <v>45</v>
      </c>
      <c r="J12">
        <f t="shared" si="0"/>
        <v>1.5</v>
      </c>
      <c r="K12">
        <f t="shared" si="1"/>
        <v>20</v>
      </c>
      <c r="L12">
        <f t="shared" si="2"/>
        <v>1</v>
      </c>
      <c r="M12" t="s">
        <v>64</v>
      </c>
      <c r="N12" t="str">
        <f t="shared" si="3"/>
        <v>36 --&gt; 11</v>
      </c>
      <c r="O12" s="6">
        <f t="shared" si="4"/>
        <v>1.4142135623730951</v>
      </c>
      <c r="P12" s="6">
        <f t="shared" si="5"/>
        <v>2.0000000000000004</v>
      </c>
      <c r="Q12" s="6">
        <f t="shared" si="6"/>
        <v>0.49999999999999989</v>
      </c>
    </row>
    <row r="13" spans="1:19" ht="15.75" customHeight="1" x14ac:dyDescent="0.2">
      <c r="A13" s="2">
        <v>43061.463598229166</v>
      </c>
      <c r="B13" s="1" t="s">
        <v>8</v>
      </c>
      <c r="C13" s="1" t="s">
        <v>20</v>
      </c>
      <c r="D13" s="1">
        <v>20</v>
      </c>
      <c r="E13">
        <v>12</v>
      </c>
      <c r="F13" s="1">
        <v>5</v>
      </c>
      <c r="G13" s="1">
        <v>3</v>
      </c>
      <c r="H13" s="1">
        <v>173</v>
      </c>
      <c r="I13" s="1">
        <v>64</v>
      </c>
      <c r="J13">
        <f t="shared" si="0"/>
        <v>1.73</v>
      </c>
      <c r="K13">
        <f t="shared" si="1"/>
        <v>21.383941996057334</v>
      </c>
      <c r="L13">
        <f t="shared" si="2"/>
        <v>1</v>
      </c>
      <c r="M13" t="s">
        <v>66</v>
      </c>
      <c r="N13" t="str">
        <f t="shared" si="3"/>
        <v>36 --&gt; 12</v>
      </c>
      <c r="O13" s="6">
        <f t="shared" si="4"/>
        <v>1.4142135623730951</v>
      </c>
      <c r="P13" s="6">
        <f t="shared" si="5"/>
        <v>2.0000000000000004</v>
      </c>
      <c r="Q13" s="6">
        <f t="shared" si="6"/>
        <v>0.49999999999999989</v>
      </c>
    </row>
    <row r="14" spans="1:19" ht="15.75" customHeight="1" x14ac:dyDescent="0.2">
      <c r="A14" s="2">
        <v>43061.464334745368</v>
      </c>
      <c r="B14" s="1" t="s">
        <v>8</v>
      </c>
      <c r="C14" s="1" t="s">
        <v>21</v>
      </c>
      <c r="D14" s="1">
        <v>19</v>
      </c>
      <c r="E14">
        <v>13</v>
      </c>
      <c r="F14" s="1">
        <v>3</v>
      </c>
      <c r="G14" s="1">
        <v>3</v>
      </c>
      <c r="H14" s="1">
        <v>155</v>
      </c>
      <c r="I14" s="1">
        <v>43</v>
      </c>
      <c r="J14">
        <f t="shared" si="0"/>
        <v>1.55</v>
      </c>
      <c r="K14">
        <f t="shared" si="1"/>
        <v>17.898022892819977</v>
      </c>
      <c r="L14">
        <f t="shared" si="2"/>
        <v>0</v>
      </c>
      <c r="M14" t="s">
        <v>65</v>
      </c>
      <c r="N14" t="str">
        <f t="shared" si="3"/>
        <v>36 --&gt; 13</v>
      </c>
      <c r="O14" s="6">
        <f t="shared" si="4"/>
        <v>1.7320508075688772</v>
      </c>
      <c r="P14" s="6">
        <f t="shared" si="5"/>
        <v>2.9999999999999996</v>
      </c>
      <c r="Q14" s="6">
        <f t="shared" si="6"/>
        <v>0.33333333333333337</v>
      </c>
    </row>
    <row r="15" spans="1:19" ht="15.75" customHeight="1" x14ac:dyDescent="0.2">
      <c r="A15" s="2">
        <v>43061.464604398148</v>
      </c>
      <c r="B15" s="1" t="s">
        <v>8</v>
      </c>
      <c r="C15" s="1" t="s">
        <v>22</v>
      </c>
      <c r="D15" s="1">
        <v>20</v>
      </c>
      <c r="E15">
        <v>14</v>
      </c>
      <c r="F15" s="1">
        <v>4</v>
      </c>
      <c r="G15" s="1">
        <v>1</v>
      </c>
      <c r="H15" s="1">
        <v>175</v>
      </c>
      <c r="I15" s="1">
        <v>60</v>
      </c>
      <c r="J15">
        <f t="shared" si="0"/>
        <v>1.75</v>
      </c>
      <c r="K15">
        <f t="shared" si="1"/>
        <v>19.591836734693878</v>
      </c>
      <c r="L15">
        <f t="shared" si="2"/>
        <v>1</v>
      </c>
      <c r="M15" t="s">
        <v>66</v>
      </c>
      <c r="N15" t="str">
        <f t="shared" si="3"/>
        <v>36 --&gt; 14</v>
      </c>
      <c r="O15" s="6">
        <f t="shared" si="4"/>
        <v>3</v>
      </c>
      <c r="P15" s="6">
        <f t="shared" si="5"/>
        <v>9</v>
      </c>
      <c r="Q15" s="6">
        <f t="shared" si="6"/>
        <v>0.1111111111111111</v>
      </c>
    </row>
    <row r="16" spans="1:19" ht="15.75" customHeight="1" x14ac:dyDescent="0.2">
      <c r="A16" s="2">
        <v>43061.468277291671</v>
      </c>
      <c r="B16" s="1" t="s">
        <v>8</v>
      </c>
      <c r="C16" s="1" t="s">
        <v>23</v>
      </c>
      <c r="D16" s="1">
        <v>20</v>
      </c>
      <c r="E16">
        <v>15</v>
      </c>
      <c r="F16" s="1">
        <v>5</v>
      </c>
      <c r="G16" s="1">
        <v>0</v>
      </c>
      <c r="H16" s="1">
        <v>190</v>
      </c>
      <c r="I16" s="1">
        <v>65</v>
      </c>
      <c r="J16">
        <f t="shared" si="0"/>
        <v>1.9</v>
      </c>
      <c r="K16">
        <f t="shared" si="1"/>
        <v>18.005540166204987</v>
      </c>
      <c r="L16">
        <f t="shared" si="2"/>
        <v>0</v>
      </c>
      <c r="M16" t="s">
        <v>66</v>
      </c>
      <c r="N16" t="str">
        <f t="shared" si="3"/>
        <v>36 --&gt; 15</v>
      </c>
      <c r="O16" s="6">
        <f t="shared" si="4"/>
        <v>4.2426406871192848</v>
      </c>
      <c r="P16" s="6">
        <f t="shared" si="5"/>
        <v>17.999999999999996</v>
      </c>
      <c r="Q16" s="6">
        <f t="shared" si="6"/>
        <v>5.5555555555555566E-2</v>
      </c>
    </row>
    <row r="17" spans="1:17" ht="15.75" customHeight="1" x14ac:dyDescent="0.2">
      <c r="A17" s="2">
        <v>43061.470229756946</v>
      </c>
      <c r="B17" s="1" t="s">
        <v>8</v>
      </c>
      <c r="C17" s="1" t="s">
        <v>24</v>
      </c>
      <c r="D17" s="1">
        <v>20</v>
      </c>
      <c r="E17">
        <v>16</v>
      </c>
      <c r="F17" s="1">
        <v>0</v>
      </c>
      <c r="G17" s="1">
        <v>3</v>
      </c>
      <c r="H17" s="1">
        <v>173</v>
      </c>
      <c r="I17" s="1">
        <v>68</v>
      </c>
      <c r="J17">
        <f t="shared" si="0"/>
        <v>1.73</v>
      </c>
      <c r="K17">
        <f t="shared" si="1"/>
        <v>22.720438370810918</v>
      </c>
      <c r="L17">
        <f t="shared" si="2"/>
        <v>1</v>
      </c>
      <c r="M17" t="s">
        <v>65</v>
      </c>
      <c r="N17" t="str">
        <f t="shared" si="3"/>
        <v>36 --&gt; 16</v>
      </c>
      <c r="O17" s="6">
        <f t="shared" si="4"/>
        <v>4.1231056256176606</v>
      </c>
      <c r="P17" s="6">
        <f t="shared" si="5"/>
        <v>17</v>
      </c>
      <c r="Q17" s="6">
        <f t="shared" si="6"/>
        <v>5.8823529411764705E-2</v>
      </c>
    </row>
    <row r="18" spans="1:17" ht="15.75" customHeight="1" x14ac:dyDescent="0.2">
      <c r="A18" s="2">
        <v>43061.477275358797</v>
      </c>
      <c r="B18" s="1" t="s">
        <v>8</v>
      </c>
      <c r="C18" s="1" t="s">
        <v>25</v>
      </c>
      <c r="D18" s="1">
        <v>20</v>
      </c>
      <c r="E18">
        <v>17</v>
      </c>
      <c r="F18" s="1">
        <v>6</v>
      </c>
      <c r="G18" s="1">
        <v>2</v>
      </c>
      <c r="H18" s="1">
        <v>179</v>
      </c>
      <c r="I18" s="1">
        <v>111</v>
      </c>
      <c r="J18">
        <f t="shared" si="0"/>
        <v>1.79</v>
      </c>
      <c r="K18">
        <f t="shared" si="1"/>
        <v>34.643113510814267</v>
      </c>
      <c r="L18">
        <f t="shared" si="2"/>
        <v>3</v>
      </c>
      <c r="M18" t="s">
        <v>66</v>
      </c>
      <c r="N18" t="str">
        <f t="shared" si="3"/>
        <v>36 --&gt; 17</v>
      </c>
      <c r="O18" s="6">
        <f t="shared" si="4"/>
        <v>3.4641016151377544</v>
      </c>
      <c r="P18" s="6">
        <f t="shared" si="5"/>
        <v>11.999999999999998</v>
      </c>
      <c r="Q18" s="6">
        <f t="shared" si="6"/>
        <v>8.3333333333333343E-2</v>
      </c>
    </row>
    <row r="19" spans="1:17" ht="15.75" customHeight="1" x14ac:dyDescent="0.2">
      <c r="A19" s="2">
        <v>43061.491796099537</v>
      </c>
      <c r="B19" s="1" t="s">
        <v>8</v>
      </c>
      <c r="C19" s="1" t="s">
        <v>26</v>
      </c>
      <c r="D19" s="1">
        <v>19</v>
      </c>
      <c r="E19">
        <v>18</v>
      </c>
      <c r="F19" s="1">
        <v>3</v>
      </c>
      <c r="G19" s="1">
        <v>1</v>
      </c>
      <c r="H19" s="1">
        <v>169</v>
      </c>
      <c r="I19" s="1">
        <v>52</v>
      </c>
      <c r="J19">
        <f t="shared" si="0"/>
        <v>1.69</v>
      </c>
      <c r="K19">
        <f t="shared" si="1"/>
        <v>18.206645425580341</v>
      </c>
      <c r="L19">
        <f t="shared" si="2"/>
        <v>0</v>
      </c>
      <c r="M19" t="s">
        <v>64</v>
      </c>
      <c r="N19" t="str">
        <f t="shared" si="3"/>
        <v>36 --&gt; 18</v>
      </c>
      <c r="O19" s="6">
        <f t="shared" si="4"/>
        <v>3.3166247903553998</v>
      </c>
      <c r="P19" s="6">
        <f t="shared" si="5"/>
        <v>11</v>
      </c>
      <c r="Q19" s="6">
        <f t="shared" si="6"/>
        <v>9.0909090909090912E-2</v>
      </c>
    </row>
    <row r="20" spans="1:17" ht="15.75" customHeight="1" x14ac:dyDescent="0.2">
      <c r="A20" s="2">
        <v>43061.506746782412</v>
      </c>
      <c r="B20" s="1" t="s">
        <v>8</v>
      </c>
      <c r="C20" s="1" t="s">
        <v>27</v>
      </c>
      <c r="D20" s="1">
        <v>20</v>
      </c>
      <c r="E20">
        <v>19</v>
      </c>
      <c r="F20" s="1">
        <v>1</v>
      </c>
      <c r="G20" s="1">
        <v>3</v>
      </c>
      <c r="H20" s="1">
        <v>168</v>
      </c>
      <c r="I20" s="1">
        <v>52</v>
      </c>
      <c r="J20">
        <f t="shared" si="0"/>
        <v>1.68</v>
      </c>
      <c r="K20">
        <f t="shared" si="1"/>
        <v>18.424036281179141</v>
      </c>
      <c r="L20">
        <f t="shared" si="2"/>
        <v>0</v>
      </c>
      <c r="M20" t="s">
        <v>65</v>
      </c>
      <c r="N20" t="str">
        <f t="shared" si="3"/>
        <v>36 --&gt; 19</v>
      </c>
      <c r="O20" s="6">
        <f t="shared" si="4"/>
        <v>3.3166247903553998</v>
      </c>
      <c r="P20" s="6">
        <f t="shared" si="5"/>
        <v>11</v>
      </c>
      <c r="Q20" s="6">
        <f t="shared" si="6"/>
        <v>9.0909090909090912E-2</v>
      </c>
    </row>
    <row r="21" spans="1:17" ht="15.75" customHeight="1" x14ac:dyDescent="0.2">
      <c r="A21" s="2">
        <v>43061.520998414351</v>
      </c>
      <c r="B21" s="1" t="s">
        <v>8</v>
      </c>
      <c r="C21" s="1" t="s">
        <v>28</v>
      </c>
      <c r="D21" s="1">
        <v>20</v>
      </c>
      <c r="E21">
        <v>20</v>
      </c>
      <c r="F21" s="1">
        <v>4</v>
      </c>
      <c r="G21" s="1">
        <v>2</v>
      </c>
      <c r="H21" s="1">
        <v>147</v>
      </c>
      <c r="I21" s="1">
        <v>50</v>
      </c>
      <c r="J21">
        <f t="shared" si="0"/>
        <v>1.47</v>
      </c>
      <c r="K21">
        <f t="shared" si="1"/>
        <v>23.138507103521682</v>
      </c>
      <c r="L21">
        <f t="shared" si="2"/>
        <v>1</v>
      </c>
      <c r="M21" t="s">
        <v>64</v>
      </c>
      <c r="N21" t="str">
        <f t="shared" si="3"/>
        <v>36 --&gt; 20</v>
      </c>
      <c r="O21" s="6">
        <f t="shared" si="4"/>
        <v>2</v>
      </c>
      <c r="P21" s="6">
        <f t="shared" si="5"/>
        <v>4</v>
      </c>
      <c r="Q21" s="6">
        <f t="shared" si="6"/>
        <v>0.25</v>
      </c>
    </row>
    <row r="22" spans="1:17" ht="15.75" customHeight="1" x14ac:dyDescent="0.2">
      <c r="A22" s="2">
        <v>43061.525161805555</v>
      </c>
      <c r="B22" s="1" t="s">
        <v>8</v>
      </c>
      <c r="C22" s="1" t="s">
        <v>29</v>
      </c>
      <c r="D22" s="1">
        <v>19</v>
      </c>
      <c r="E22">
        <v>21</v>
      </c>
      <c r="F22" s="1">
        <v>1</v>
      </c>
      <c r="G22" s="1">
        <v>2</v>
      </c>
      <c r="H22" s="1">
        <v>180</v>
      </c>
      <c r="I22" s="1">
        <v>70</v>
      </c>
      <c r="J22">
        <f t="shared" si="0"/>
        <v>1.8</v>
      </c>
      <c r="K22">
        <f t="shared" si="1"/>
        <v>21.604938271604937</v>
      </c>
      <c r="L22">
        <f t="shared" si="2"/>
        <v>1</v>
      </c>
      <c r="M22" t="s">
        <v>65</v>
      </c>
      <c r="N22" t="str">
        <f t="shared" si="3"/>
        <v>36 --&gt; 21</v>
      </c>
      <c r="O22" s="6">
        <f t="shared" si="4"/>
        <v>3.6055512754639891</v>
      </c>
      <c r="P22" s="6">
        <f t="shared" si="5"/>
        <v>12.999999999999998</v>
      </c>
      <c r="Q22" s="6">
        <f t="shared" si="6"/>
        <v>7.6923076923076927E-2</v>
      </c>
    </row>
    <row r="23" spans="1:17" ht="15.75" customHeight="1" x14ac:dyDescent="0.2">
      <c r="A23" s="2">
        <v>43061.53180950231</v>
      </c>
      <c r="B23" s="1" t="s">
        <v>8</v>
      </c>
      <c r="C23" s="1" t="s">
        <v>30</v>
      </c>
      <c r="D23" s="1">
        <v>19</v>
      </c>
      <c r="E23">
        <v>22</v>
      </c>
      <c r="F23" s="1">
        <v>4</v>
      </c>
      <c r="G23" s="1">
        <v>1</v>
      </c>
      <c r="H23" s="1">
        <v>175</v>
      </c>
      <c r="I23" s="1">
        <v>130</v>
      </c>
      <c r="J23">
        <f t="shared" si="0"/>
        <v>1.75</v>
      </c>
      <c r="K23">
        <f t="shared" si="1"/>
        <v>42.448979591836732</v>
      </c>
      <c r="L23">
        <f t="shared" si="2"/>
        <v>3</v>
      </c>
      <c r="M23" t="s">
        <v>66</v>
      </c>
      <c r="N23" t="str">
        <f t="shared" si="3"/>
        <v>36 --&gt; 22</v>
      </c>
      <c r="O23" s="6">
        <f t="shared" si="4"/>
        <v>3.6055512754639891</v>
      </c>
      <c r="P23" s="6">
        <f t="shared" si="5"/>
        <v>12.999999999999998</v>
      </c>
      <c r="Q23" s="6">
        <f t="shared" si="6"/>
        <v>7.6923076923076927E-2</v>
      </c>
    </row>
    <row r="24" spans="1:17" ht="12.75" x14ac:dyDescent="0.2">
      <c r="A24" s="2">
        <v>43061.532424224541</v>
      </c>
      <c r="B24" s="1" t="s">
        <v>8</v>
      </c>
      <c r="C24" s="1" t="s">
        <v>31</v>
      </c>
      <c r="D24" s="1">
        <v>21</v>
      </c>
      <c r="E24">
        <v>23</v>
      </c>
      <c r="F24" s="1">
        <v>4</v>
      </c>
      <c r="G24" s="1">
        <v>2</v>
      </c>
      <c r="H24" s="1">
        <v>172</v>
      </c>
      <c r="I24" s="1">
        <v>51</v>
      </c>
      <c r="J24">
        <f t="shared" si="0"/>
        <v>1.72</v>
      </c>
      <c r="K24">
        <f t="shared" si="1"/>
        <v>17.239048134126556</v>
      </c>
      <c r="L24">
        <f t="shared" si="2"/>
        <v>0</v>
      </c>
      <c r="M24" t="s">
        <v>66</v>
      </c>
      <c r="N24" t="str">
        <f t="shared" si="3"/>
        <v>36 --&gt; 23</v>
      </c>
      <c r="O24" s="6">
        <f t="shared" si="4"/>
        <v>2.2360679774997898</v>
      </c>
      <c r="P24" s="6">
        <f t="shared" si="5"/>
        <v>5.0000000000000009</v>
      </c>
      <c r="Q24" s="6">
        <f t="shared" si="6"/>
        <v>0.19999999999999996</v>
      </c>
    </row>
    <row r="25" spans="1:17" ht="12.75" x14ac:dyDescent="0.2">
      <c r="A25" s="2">
        <v>43061.537981724541</v>
      </c>
      <c r="B25" s="1" t="s">
        <v>8</v>
      </c>
      <c r="C25" s="1" t="s">
        <v>32</v>
      </c>
      <c r="D25" s="1">
        <v>19</v>
      </c>
      <c r="E25">
        <v>24</v>
      </c>
      <c r="F25" s="1">
        <v>2</v>
      </c>
      <c r="G25" s="1">
        <v>4</v>
      </c>
      <c r="H25" s="1">
        <v>173</v>
      </c>
      <c r="I25" s="1">
        <v>55</v>
      </c>
      <c r="J25">
        <f t="shared" si="0"/>
        <v>1.73</v>
      </c>
      <c r="K25">
        <f t="shared" si="1"/>
        <v>18.376825152861773</v>
      </c>
      <c r="L25">
        <f t="shared" si="2"/>
        <v>0</v>
      </c>
      <c r="M25" t="s">
        <v>65</v>
      </c>
      <c r="N25" t="str">
        <f t="shared" si="3"/>
        <v>36 --&gt; 24</v>
      </c>
      <c r="O25" s="6">
        <f t="shared" si="4"/>
        <v>2.2360679774997898</v>
      </c>
      <c r="P25" s="6">
        <f t="shared" si="5"/>
        <v>5.0000000000000009</v>
      </c>
      <c r="Q25" s="6">
        <f t="shared" si="6"/>
        <v>0.19999999999999996</v>
      </c>
    </row>
    <row r="26" spans="1:17" ht="12.75" x14ac:dyDescent="0.2">
      <c r="A26" s="2">
        <v>43061.539524826389</v>
      </c>
      <c r="B26" s="1" t="s">
        <v>8</v>
      </c>
      <c r="C26" s="1" t="s">
        <v>33</v>
      </c>
      <c r="D26" s="1">
        <v>20</v>
      </c>
      <c r="E26">
        <v>25</v>
      </c>
      <c r="F26" s="1">
        <v>7</v>
      </c>
      <c r="G26" s="1">
        <v>0</v>
      </c>
      <c r="H26" s="1">
        <v>178</v>
      </c>
      <c r="I26" s="1">
        <v>85</v>
      </c>
      <c r="J26">
        <f t="shared" si="0"/>
        <v>1.78</v>
      </c>
      <c r="K26">
        <f t="shared" si="1"/>
        <v>26.82742078020452</v>
      </c>
      <c r="L26">
        <f t="shared" si="2"/>
        <v>2</v>
      </c>
      <c r="M26" t="s">
        <v>66</v>
      </c>
      <c r="N26" t="str">
        <f t="shared" si="3"/>
        <v>36 --&gt; 25</v>
      </c>
      <c r="O26" s="6">
        <f t="shared" si="4"/>
        <v>5.0990195135927845</v>
      </c>
      <c r="P26" s="6">
        <f t="shared" si="5"/>
        <v>25.999999999999996</v>
      </c>
      <c r="Q26" s="6">
        <f t="shared" si="6"/>
        <v>3.8461538461538464E-2</v>
      </c>
    </row>
    <row r="27" spans="1:17" ht="12.75" x14ac:dyDescent="0.2">
      <c r="A27" s="2">
        <v>43061.573008738429</v>
      </c>
      <c r="B27" s="1" t="s">
        <v>8</v>
      </c>
      <c r="C27" s="1" t="s">
        <v>34</v>
      </c>
      <c r="D27" s="1">
        <v>20</v>
      </c>
      <c r="E27">
        <v>26</v>
      </c>
      <c r="F27" s="1">
        <v>3</v>
      </c>
      <c r="G27" s="1">
        <v>2</v>
      </c>
      <c r="H27" s="1">
        <v>173</v>
      </c>
      <c r="I27" s="1">
        <v>53</v>
      </c>
      <c r="J27">
        <f t="shared" si="0"/>
        <v>1.73</v>
      </c>
      <c r="K27">
        <f t="shared" si="1"/>
        <v>17.70857696548498</v>
      </c>
      <c r="L27">
        <f t="shared" si="2"/>
        <v>0</v>
      </c>
      <c r="M27" t="s">
        <v>64</v>
      </c>
      <c r="N27" t="str">
        <f t="shared" si="3"/>
        <v>36 --&gt; 26</v>
      </c>
      <c r="O27" s="6">
        <f t="shared" si="4"/>
        <v>2.4494897427831779</v>
      </c>
      <c r="P27" s="6">
        <f t="shared" si="5"/>
        <v>5.9999999999999991</v>
      </c>
      <c r="Q27" s="6">
        <f t="shared" si="6"/>
        <v>0.16666666666666669</v>
      </c>
    </row>
    <row r="28" spans="1:17" ht="12.75" x14ac:dyDescent="0.2">
      <c r="A28" s="2">
        <v>43061.583016053242</v>
      </c>
      <c r="B28" s="1" t="s">
        <v>8</v>
      </c>
      <c r="C28" s="1" t="s">
        <v>35</v>
      </c>
      <c r="D28" s="1">
        <v>20</v>
      </c>
      <c r="E28">
        <v>27</v>
      </c>
      <c r="F28" s="1">
        <v>2</v>
      </c>
      <c r="G28" s="1">
        <v>3</v>
      </c>
      <c r="H28" s="1">
        <v>168</v>
      </c>
      <c r="I28" s="1">
        <v>58</v>
      </c>
      <c r="J28">
        <f t="shared" si="0"/>
        <v>1.68</v>
      </c>
      <c r="K28">
        <f t="shared" si="1"/>
        <v>20.549886621315196</v>
      </c>
      <c r="L28">
        <f t="shared" si="2"/>
        <v>1</v>
      </c>
      <c r="M28" t="s">
        <v>64</v>
      </c>
      <c r="N28" t="str">
        <f t="shared" si="3"/>
        <v>36 --&gt; 27</v>
      </c>
      <c r="O28" s="6">
        <f t="shared" si="4"/>
        <v>2.2360679774997898</v>
      </c>
      <c r="P28" s="6">
        <f t="shared" si="5"/>
        <v>5.0000000000000009</v>
      </c>
      <c r="Q28" s="6">
        <f t="shared" si="6"/>
        <v>0.19999999999999996</v>
      </c>
    </row>
    <row r="29" spans="1:17" ht="12.75" x14ac:dyDescent="0.2">
      <c r="A29" s="2">
        <v>43061.606594178244</v>
      </c>
      <c r="B29" s="1" t="s">
        <v>8</v>
      </c>
      <c r="C29" s="1" t="s">
        <v>36</v>
      </c>
      <c r="D29" s="1">
        <v>20</v>
      </c>
      <c r="E29">
        <v>28</v>
      </c>
      <c r="F29" s="1">
        <v>3</v>
      </c>
      <c r="G29" s="1">
        <v>1</v>
      </c>
      <c r="H29" s="1">
        <v>169</v>
      </c>
      <c r="I29" s="1">
        <v>63</v>
      </c>
      <c r="J29">
        <f t="shared" si="0"/>
        <v>1.69</v>
      </c>
      <c r="K29">
        <f t="shared" si="1"/>
        <v>22.058051188683873</v>
      </c>
      <c r="L29">
        <f t="shared" si="2"/>
        <v>1</v>
      </c>
      <c r="M29" t="s">
        <v>64</v>
      </c>
      <c r="N29" t="str">
        <f t="shared" si="3"/>
        <v>36 --&gt; 28</v>
      </c>
      <c r="O29" s="6">
        <f t="shared" si="4"/>
        <v>3.1622776601683795</v>
      </c>
      <c r="P29" s="6">
        <f t="shared" si="5"/>
        <v>10.000000000000002</v>
      </c>
      <c r="Q29" s="6">
        <f t="shared" si="6"/>
        <v>9.9999999999999978E-2</v>
      </c>
    </row>
    <row r="30" spans="1:17" ht="12.75" x14ac:dyDescent="0.2">
      <c r="A30" s="2">
        <v>43061.616174050927</v>
      </c>
      <c r="B30" s="1" t="s">
        <v>8</v>
      </c>
      <c r="C30" s="1" t="s">
        <v>37</v>
      </c>
      <c r="D30" s="1">
        <v>20</v>
      </c>
      <c r="E30">
        <v>29</v>
      </c>
      <c r="F30" s="1">
        <v>2</v>
      </c>
      <c r="G30" s="1">
        <v>3</v>
      </c>
      <c r="H30" s="1">
        <v>175</v>
      </c>
      <c r="I30" s="1">
        <v>65</v>
      </c>
      <c r="J30">
        <f t="shared" si="0"/>
        <v>1.75</v>
      </c>
      <c r="K30">
        <f t="shared" si="1"/>
        <v>21.224489795918366</v>
      </c>
      <c r="L30">
        <f t="shared" si="2"/>
        <v>1</v>
      </c>
      <c r="M30" t="s">
        <v>64</v>
      </c>
      <c r="N30" t="str">
        <f t="shared" si="3"/>
        <v>36 --&gt; 29</v>
      </c>
      <c r="O30" s="6">
        <f t="shared" si="4"/>
        <v>2.2360679774997898</v>
      </c>
      <c r="P30" s="6">
        <f t="shared" si="5"/>
        <v>5.0000000000000009</v>
      </c>
      <c r="Q30" s="6">
        <f t="shared" si="6"/>
        <v>0.19999999999999996</v>
      </c>
    </row>
    <row r="31" spans="1:17" ht="12.75" x14ac:dyDescent="0.2">
      <c r="A31" s="2">
        <v>43061.675934143517</v>
      </c>
      <c r="B31" s="1" t="s">
        <v>8</v>
      </c>
      <c r="C31" s="1" t="s">
        <v>38</v>
      </c>
      <c r="D31" s="1">
        <v>20</v>
      </c>
      <c r="E31">
        <v>30</v>
      </c>
      <c r="F31" s="1">
        <v>1</v>
      </c>
      <c r="G31" s="1">
        <v>4</v>
      </c>
      <c r="H31" s="1">
        <v>156</v>
      </c>
      <c r="I31" s="1">
        <v>48</v>
      </c>
      <c r="J31">
        <f t="shared" si="0"/>
        <v>1.56</v>
      </c>
      <c r="K31">
        <f t="shared" si="1"/>
        <v>19.723865877712029</v>
      </c>
      <c r="L31">
        <f t="shared" si="2"/>
        <v>1</v>
      </c>
      <c r="M31" t="s">
        <v>65</v>
      </c>
      <c r="N31" t="str">
        <f t="shared" si="3"/>
        <v>36 --&gt; 30</v>
      </c>
      <c r="O31" s="6">
        <f t="shared" si="4"/>
        <v>3</v>
      </c>
      <c r="P31" s="6">
        <f t="shared" si="5"/>
        <v>9</v>
      </c>
      <c r="Q31" s="6">
        <f t="shared" si="6"/>
        <v>0.1111111111111111</v>
      </c>
    </row>
    <row r="32" spans="1:17" ht="12.75" x14ac:dyDescent="0.2">
      <c r="A32" s="2">
        <v>43062.438419537037</v>
      </c>
      <c r="B32" s="1" t="s">
        <v>8</v>
      </c>
      <c r="C32" s="1" t="s">
        <v>39</v>
      </c>
      <c r="D32" s="1">
        <v>20</v>
      </c>
      <c r="E32">
        <v>31</v>
      </c>
      <c r="F32" s="1">
        <v>2</v>
      </c>
      <c r="G32" s="1">
        <v>1</v>
      </c>
      <c r="H32" s="1">
        <v>168</v>
      </c>
      <c r="I32" s="1">
        <v>56</v>
      </c>
      <c r="J32">
        <f t="shared" si="0"/>
        <v>1.68</v>
      </c>
      <c r="K32">
        <f t="shared" si="1"/>
        <v>19.841269841269845</v>
      </c>
      <c r="L32">
        <f t="shared" si="2"/>
        <v>1</v>
      </c>
      <c r="M32" t="s">
        <v>64</v>
      </c>
      <c r="N32" t="str">
        <f t="shared" si="3"/>
        <v>36 --&gt; 31</v>
      </c>
      <c r="O32" s="6">
        <f t="shared" si="4"/>
        <v>3.6055512754639891</v>
      </c>
      <c r="P32" s="6">
        <f t="shared" si="5"/>
        <v>12.999999999999998</v>
      </c>
      <c r="Q32" s="6">
        <f t="shared" si="6"/>
        <v>7.6923076923076927E-2</v>
      </c>
    </row>
    <row r="33" spans="1:17" ht="12.75" x14ac:dyDescent="0.2">
      <c r="A33" s="2">
        <v>43062.46477288194</v>
      </c>
      <c r="B33" s="1" t="s">
        <v>8</v>
      </c>
      <c r="C33" s="1" t="s">
        <v>40</v>
      </c>
      <c r="D33" s="1">
        <v>19</v>
      </c>
      <c r="E33">
        <v>32</v>
      </c>
      <c r="F33" s="1">
        <v>4</v>
      </c>
      <c r="G33" s="1">
        <v>5</v>
      </c>
      <c r="H33" s="1">
        <v>167</v>
      </c>
      <c r="I33" s="1">
        <v>78</v>
      </c>
      <c r="J33">
        <f t="shared" si="0"/>
        <v>1.67</v>
      </c>
      <c r="K33">
        <f t="shared" si="1"/>
        <v>27.968016063681024</v>
      </c>
      <c r="L33">
        <f t="shared" si="2"/>
        <v>2</v>
      </c>
      <c r="M33" t="s">
        <v>66</v>
      </c>
      <c r="N33" t="str">
        <f t="shared" si="3"/>
        <v>36 --&gt; 32</v>
      </c>
      <c r="O33" s="6">
        <f t="shared" si="4"/>
        <v>1.4142135623730951</v>
      </c>
      <c r="P33" s="6">
        <f t="shared" si="5"/>
        <v>2.0000000000000004</v>
      </c>
      <c r="Q33" s="6">
        <f t="shared" si="6"/>
        <v>0.49999999999999989</v>
      </c>
    </row>
    <row r="34" spans="1:17" ht="12.75" x14ac:dyDescent="0.2">
      <c r="A34" s="2">
        <v>43063.858169050931</v>
      </c>
      <c r="B34" s="1" t="s">
        <v>8</v>
      </c>
      <c r="C34" s="1" t="s">
        <v>41</v>
      </c>
      <c r="D34" s="1">
        <v>20</v>
      </c>
      <c r="E34">
        <v>33</v>
      </c>
      <c r="F34" s="1">
        <v>2</v>
      </c>
      <c r="G34" s="1">
        <v>5</v>
      </c>
      <c r="H34" s="1">
        <v>155</v>
      </c>
      <c r="I34" s="1">
        <v>48</v>
      </c>
      <c r="J34">
        <f t="shared" si="0"/>
        <v>1.55</v>
      </c>
      <c r="K34">
        <f t="shared" si="1"/>
        <v>19.979188345473464</v>
      </c>
      <c r="L34">
        <f t="shared" si="2"/>
        <v>1</v>
      </c>
      <c r="M34" t="s">
        <v>65</v>
      </c>
      <c r="N34" t="str">
        <f t="shared" si="3"/>
        <v>36 --&gt; 33</v>
      </c>
      <c r="O34" s="6">
        <f t="shared" si="4"/>
        <v>2.2360679774997898</v>
      </c>
      <c r="P34" s="6">
        <f t="shared" si="5"/>
        <v>5.0000000000000009</v>
      </c>
      <c r="Q34" s="6">
        <f t="shared" si="6"/>
        <v>0.19999999999999996</v>
      </c>
    </row>
    <row r="35" spans="1:17" ht="12.75" x14ac:dyDescent="0.2">
      <c r="A35" s="2">
        <v>43065.608171296299</v>
      </c>
      <c r="C35" s="1" t="s">
        <v>42</v>
      </c>
      <c r="D35" s="1">
        <v>19</v>
      </c>
      <c r="E35">
        <v>34</v>
      </c>
      <c r="F35" s="1">
        <v>4</v>
      </c>
      <c r="G35" s="1">
        <v>2</v>
      </c>
      <c r="H35" s="1">
        <v>168</v>
      </c>
      <c r="I35" s="1">
        <v>50</v>
      </c>
      <c r="J35">
        <f t="shared" si="0"/>
        <v>1.68</v>
      </c>
      <c r="K35">
        <f t="shared" si="1"/>
        <v>17.715419501133791</v>
      </c>
      <c r="L35">
        <f t="shared" si="2"/>
        <v>0</v>
      </c>
      <c r="M35" t="s">
        <v>66</v>
      </c>
      <c r="N35" t="str">
        <f t="shared" si="3"/>
        <v>36 --&gt; 34</v>
      </c>
      <c r="O35" s="6">
        <f t="shared" si="4"/>
        <v>2.2360679774997898</v>
      </c>
      <c r="P35" s="6">
        <f t="shared" si="5"/>
        <v>5.0000000000000009</v>
      </c>
      <c r="Q35" s="6">
        <f t="shared" si="6"/>
        <v>0.19999999999999996</v>
      </c>
    </row>
    <row r="36" spans="1:17" ht="12.75" x14ac:dyDescent="0.2">
      <c r="A36" s="2">
        <v>43065.618298611109</v>
      </c>
      <c r="C36" s="1" t="s">
        <v>43</v>
      </c>
      <c r="D36" s="1">
        <v>20</v>
      </c>
      <c r="E36">
        <v>35</v>
      </c>
      <c r="F36" s="1">
        <v>5</v>
      </c>
      <c r="G36" s="1">
        <v>3</v>
      </c>
      <c r="H36" s="1">
        <v>170</v>
      </c>
      <c r="I36" s="1">
        <v>65</v>
      </c>
      <c r="J36">
        <f t="shared" si="0"/>
        <v>1.7</v>
      </c>
      <c r="K36">
        <f t="shared" si="1"/>
        <v>22.491349480968861</v>
      </c>
      <c r="L36">
        <f t="shared" si="2"/>
        <v>1</v>
      </c>
      <c r="M36" t="s">
        <v>64</v>
      </c>
      <c r="N36" t="str">
        <f t="shared" si="3"/>
        <v>36 --&gt; 35</v>
      </c>
      <c r="O36" s="6">
        <f t="shared" si="4"/>
        <v>1.4142135623730951</v>
      </c>
      <c r="P36" s="6">
        <f t="shared" si="5"/>
        <v>2.0000000000000004</v>
      </c>
      <c r="Q36" s="6">
        <f t="shared" si="6"/>
        <v>0.49999999999999989</v>
      </c>
    </row>
    <row r="37" spans="1:17" ht="12.75" x14ac:dyDescent="0.2">
      <c r="A37" s="2">
        <v>43065.639710648145</v>
      </c>
      <c r="C37" s="1" t="s">
        <v>44</v>
      </c>
      <c r="D37" s="1">
        <v>20</v>
      </c>
      <c r="E37">
        <v>36</v>
      </c>
      <c r="F37" s="1">
        <v>4</v>
      </c>
      <c r="G37" s="1">
        <v>4</v>
      </c>
      <c r="H37" s="1">
        <v>180</v>
      </c>
      <c r="I37" s="1">
        <v>75</v>
      </c>
      <c r="J37">
        <f t="shared" ref="J37:J51" si="7">H37/100</f>
        <v>1.8</v>
      </c>
      <c r="K37">
        <f t="shared" ref="K37:K51" si="8">I37/(POWER(J37,2))</f>
        <v>23.148148148148145</v>
      </c>
      <c r="L37">
        <f t="shared" ref="L37:L51" si="9">IF(K37&lt;=18.5,0,IF(K37&lt;=25,1,IF(K37&lt;=30,2,3)))</f>
        <v>1</v>
      </c>
      <c r="M37" t="s">
        <v>64</v>
      </c>
      <c r="N37" s="7" t="s">
        <v>64</v>
      </c>
    </row>
    <row r="38" spans="1:17" ht="12.75" x14ac:dyDescent="0.2">
      <c r="A38" s="2">
        <v>43065.664178240739</v>
      </c>
      <c r="C38" s="1" t="s">
        <v>45</v>
      </c>
      <c r="D38" s="1">
        <v>20</v>
      </c>
      <c r="E38">
        <v>37</v>
      </c>
      <c r="F38" s="1">
        <v>3</v>
      </c>
      <c r="G38" s="1">
        <v>2</v>
      </c>
      <c r="H38" s="1">
        <v>160</v>
      </c>
      <c r="I38" s="1">
        <v>58</v>
      </c>
      <c r="J38">
        <f t="shared" si="7"/>
        <v>1.6</v>
      </c>
      <c r="K38">
        <f t="shared" si="8"/>
        <v>22.656249999999996</v>
      </c>
      <c r="L38">
        <f t="shared" si="9"/>
        <v>1</v>
      </c>
      <c r="M38" t="s">
        <v>64</v>
      </c>
      <c r="N38" s="7" t="s">
        <v>64</v>
      </c>
    </row>
    <row r="39" spans="1:17" ht="12.75" x14ac:dyDescent="0.2">
      <c r="A39" s="2">
        <v>43065.722685185188</v>
      </c>
      <c r="C39" s="1" t="s">
        <v>46</v>
      </c>
      <c r="D39" s="1">
        <v>20</v>
      </c>
      <c r="E39">
        <v>38</v>
      </c>
      <c r="F39" s="1">
        <v>6</v>
      </c>
      <c r="G39" s="1">
        <v>3</v>
      </c>
      <c r="H39" s="1">
        <v>178</v>
      </c>
      <c r="I39" s="1">
        <v>85</v>
      </c>
      <c r="J39">
        <f t="shared" si="7"/>
        <v>1.78</v>
      </c>
      <c r="K39">
        <f t="shared" si="8"/>
        <v>26.82742078020452</v>
      </c>
      <c r="L39">
        <f t="shared" si="9"/>
        <v>2</v>
      </c>
      <c r="M39" t="s">
        <v>66</v>
      </c>
      <c r="N39" s="7" t="s">
        <v>66</v>
      </c>
    </row>
    <row r="40" spans="1:17" ht="12.75" x14ac:dyDescent="0.2">
      <c r="A40" s="2">
        <v>43065.725138888891</v>
      </c>
      <c r="C40" s="1" t="s">
        <v>47</v>
      </c>
      <c r="D40" s="1">
        <v>21</v>
      </c>
      <c r="E40" s="4">
        <v>39</v>
      </c>
      <c r="F40" s="5">
        <v>3</v>
      </c>
      <c r="G40" s="5">
        <v>3</v>
      </c>
      <c r="H40" s="5">
        <v>175</v>
      </c>
      <c r="I40" s="5">
        <v>70</v>
      </c>
      <c r="J40" s="4">
        <f t="shared" si="7"/>
        <v>1.75</v>
      </c>
      <c r="K40" s="4">
        <f t="shared" si="8"/>
        <v>22.857142857142858</v>
      </c>
      <c r="L40" s="4">
        <f t="shared" si="9"/>
        <v>1</v>
      </c>
      <c r="M40" s="4" t="s">
        <v>64</v>
      </c>
      <c r="N40" s="7" t="s">
        <v>65</v>
      </c>
    </row>
    <row r="41" spans="1:17" ht="12.75" x14ac:dyDescent="0.2">
      <c r="A41" s="2">
        <v>43065.73064814815</v>
      </c>
      <c r="C41" s="1" t="s">
        <v>48</v>
      </c>
      <c r="D41" s="1">
        <v>20</v>
      </c>
      <c r="E41">
        <v>40</v>
      </c>
      <c r="F41" s="1">
        <v>5</v>
      </c>
      <c r="G41" s="1">
        <v>2</v>
      </c>
      <c r="H41" s="1">
        <v>185</v>
      </c>
      <c r="I41" s="1">
        <v>94</v>
      </c>
      <c r="J41">
        <f t="shared" si="7"/>
        <v>1.85</v>
      </c>
      <c r="K41">
        <f t="shared" si="8"/>
        <v>27.465303140978815</v>
      </c>
      <c r="L41">
        <f t="shared" si="9"/>
        <v>2</v>
      </c>
      <c r="M41" t="s">
        <v>66</v>
      </c>
      <c r="N41" s="7" t="s">
        <v>66</v>
      </c>
    </row>
    <row r="42" spans="1:17" ht="12.75" x14ac:dyDescent="0.2">
      <c r="A42" s="3">
        <v>43065.757835648146</v>
      </c>
      <c r="C42" s="1" t="s">
        <v>49</v>
      </c>
      <c r="D42" s="1">
        <v>20</v>
      </c>
      <c r="E42" s="4">
        <v>41</v>
      </c>
      <c r="F42" s="5">
        <v>2</v>
      </c>
      <c r="G42" s="5">
        <v>2</v>
      </c>
      <c r="H42" s="5">
        <v>170</v>
      </c>
      <c r="I42" s="5">
        <v>66</v>
      </c>
      <c r="J42" s="4">
        <f t="shared" si="7"/>
        <v>1.7</v>
      </c>
      <c r="K42" s="4">
        <f t="shared" si="8"/>
        <v>22.837370242214536</v>
      </c>
      <c r="L42" s="4">
        <f t="shared" si="9"/>
        <v>1</v>
      </c>
      <c r="M42" s="4" t="s">
        <v>65</v>
      </c>
      <c r="N42" s="7" t="s">
        <v>64</v>
      </c>
    </row>
    <row r="43" spans="1:17" ht="12.75" x14ac:dyDescent="0.2">
      <c r="A43" s="3">
        <v>43065.759143518517</v>
      </c>
      <c r="C43" s="1" t="s">
        <v>50</v>
      </c>
      <c r="D43" s="1">
        <v>20</v>
      </c>
      <c r="E43">
        <v>42</v>
      </c>
      <c r="F43" s="1">
        <v>3</v>
      </c>
      <c r="G43" s="1">
        <v>2</v>
      </c>
      <c r="H43" s="1">
        <v>178</v>
      </c>
      <c r="I43" s="1">
        <v>72</v>
      </c>
      <c r="J43">
        <f t="shared" si="7"/>
        <v>1.78</v>
      </c>
      <c r="K43">
        <f t="shared" si="8"/>
        <v>22.724403484408533</v>
      </c>
      <c r="L43">
        <f t="shared" si="9"/>
        <v>1</v>
      </c>
      <c r="M43" t="s">
        <v>64</v>
      </c>
      <c r="N43" s="7" t="s">
        <v>64</v>
      </c>
    </row>
    <row r="44" spans="1:17" ht="12.75" x14ac:dyDescent="0.2">
      <c r="A44" s="3">
        <v>43065.778298611112</v>
      </c>
      <c r="C44" s="1" t="s">
        <v>51</v>
      </c>
      <c r="D44" s="1">
        <v>20</v>
      </c>
      <c r="E44">
        <v>43</v>
      </c>
      <c r="F44" s="1">
        <v>4</v>
      </c>
      <c r="G44" s="1">
        <v>3</v>
      </c>
      <c r="H44" s="1">
        <v>163</v>
      </c>
      <c r="I44" s="1">
        <v>57</v>
      </c>
      <c r="J44">
        <f t="shared" si="7"/>
        <v>1.63</v>
      </c>
      <c r="K44">
        <f t="shared" si="8"/>
        <v>21.453573713726524</v>
      </c>
      <c r="L44">
        <f t="shared" si="9"/>
        <v>1</v>
      </c>
      <c r="M44" t="s">
        <v>64</v>
      </c>
      <c r="N44" s="7" t="s">
        <v>64</v>
      </c>
    </row>
    <row r="45" spans="1:17" ht="12.75" x14ac:dyDescent="0.2">
      <c r="A45" s="3">
        <v>43065.790532407409</v>
      </c>
      <c r="C45" s="1" t="s">
        <v>52</v>
      </c>
      <c r="D45" s="1">
        <v>20</v>
      </c>
      <c r="E45">
        <v>44</v>
      </c>
      <c r="F45" s="1">
        <v>5</v>
      </c>
      <c r="G45" s="1">
        <v>3</v>
      </c>
      <c r="H45" s="1">
        <v>171</v>
      </c>
      <c r="I45" s="1">
        <v>76</v>
      </c>
      <c r="J45">
        <f t="shared" si="7"/>
        <v>1.71</v>
      </c>
      <c r="K45">
        <f t="shared" si="8"/>
        <v>25.990903183885642</v>
      </c>
      <c r="L45">
        <f t="shared" si="9"/>
        <v>2</v>
      </c>
      <c r="M45" t="s">
        <v>66</v>
      </c>
      <c r="N45" s="7" t="s">
        <v>66</v>
      </c>
    </row>
    <row r="46" spans="1:17" ht="12.75" x14ac:dyDescent="0.2">
      <c r="A46" s="3">
        <v>43065.815162037034</v>
      </c>
      <c r="C46" s="1" t="s">
        <v>53</v>
      </c>
      <c r="D46" s="1">
        <v>20</v>
      </c>
      <c r="E46">
        <v>45</v>
      </c>
      <c r="F46" s="1">
        <v>1</v>
      </c>
      <c r="G46" s="1">
        <v>3</v>
      </c>
      <c r="H46" s="1">
        <v>166</v>
      </c>
      <c r="I46" s="1">
        <v>55</v>
      </c>
      <c r="J46">
        <f t="shared" si="7"/>
        <v>1.66</v>
      </c>
      <c r="K46">
        <f t="shared" si="8"/>
        <v>19.959355494266223</v>
      </c>
      <c r="L46">
        <f t="shared" si="9"/>
        <v>1</v>
      </c>
      <c r="M46" t="s">
        <v>65</v>
      </c>
      <c r="N46" s="7" t="s">
        <v>65</v>
      </c>
    </row>
    <row r="47" spans="1:17" ht="12.75" x14ac:dyDescent="0.2">
      <c r="A47" s="3">
        <v>43065.815995370373</v>
      </c>
      <c r="C47" s="1" t="s">
        <v>54</v>
      </c>
      <c r="D47" s="1">
        <v>21</v>
      </c>
      <c r="E47" s="4">
        <v>46</v>
      </c>
      <c r="F47" s="5">
        <v>3</v>
      </c>
      <c r="G47" s="5">
        <v>3</v>
      </c>
      <c r="H47" s="5">
        <v>187</v>
      </c>
      <c r="I47" s="5">
        <v>80</v>
      </c>
      <c r="J47" s="4">
        <f t="shared" si="7"/>
        <v>1.87</v>
      </c>
      <c r="K47" s="4">
        <f t="shared" si="8"/>
        <v>22.877405702193368</v>
      </c>
      <c r="L47" s="4">
        <f t="shared" si="9"/>
        <v>1</v>
      </c>
      <c r="M47" s="4" t="s">
        <v>64</v>
      </c>
      <c r="N47" s="7" t="s">
        <v>65</v>
      </c>
    </row>
    <row r="48" spans="1:17" ht="12.75" x14ac:dyDescent="0.2">
      <c r="A48" s="3">
        <v>43065.816782407404</v>
      </c>
      <c r="C48" s="1" t="s">
        <v>55</v>
      </c>
      <c r="D48" s="1">
        <v>20</v>
      </c>
      <c r="E48">
        <v>47</v>
      </c>
      <c r="F48" s="1">
        <v>5</v>
      </c>
      <c r="G48" s="1">
        <v>3</v>
      </c>
      <c r="H48" s="1">
        <v>158</v>
      </c>
      <c r="I48" s="1">
        <v>63</v>
      </c>
      <c r="J48">
        <f t="shared" si="7"/>
        <v>1.58</v>
      </c>
      <c r="K48">
        <f t="shared" si="8"/>
        <v>25.236340330075304</v>
      </c>
      <c r="L48">
        <f t="shared" si="9"/>
        <v>2</v>
      </c>
      <c r="M48" t="s">
        <v>66</v>
      </c>
      <c r="N48" s="7" t="s">
        <v>66</v>
      </c>
    </row>
    <row r="49" spans="1:14" ht="12.75" x14ac:dyDescent="0.2">
      <c r="A49" s="3">
        <v>43065.817245370374</v>
      </c>
      <c r="C49" s="1" t="s">
        <v>56</v>
      </c>
      <c r="D49" s="1">
        <v>19</v>
      </c>
      <c r="E49">
        <v>48</v>
      </c>
      <c r="F49" s="1">
        <v>4</v>
      </c>
      <c r="G49" s="1">
        <v>2</v>
      </c>
      <c r="H49" s="1">
        <v>179</v>
      </c>
      <c r="I49" s="1">
        <v>70</v>
      </c>
      <c r="J49">
        <f t="shared" si="7"/>
        <v>1.79</v>
      </c>
      <c r="K49">
        <f t="shared" si="8"/>
        <v>21.847008520333322</v>
      </c>
      <c r="L49">
        <f t="shared" si="9"/>
        <v>1</v>
      </c>
      <c r="M49" t="s">
        <v>66</v>
      </c>
      <c r="N49" s="7" t="s">
        <v>66</v>
      </c>
    </row>
    <row r="50" spans="1:14" ht="12.75" x14ac:dyDescent="0.2">
      <c r="A50" s="3">
        <v>43065.842141203706</v>
      </c>
      <c r="C50" s="1" t="s">
        <v>57</v>
      </c>
      <c r="D50" s="1">
        <v>21</v>
      </c>
      <c r="E50">
        <v>49</v>
      </c>
      <c r="F50" s="1">
        <v>6</v>
      </c>
      <c r="G50" s="1">
        <v>1</v>
      </c>
      <c r="H50" s="1">
        <v>168</v>
      </c>
      <c r="I50" s="1">
        <v>85</v>
      </c>
      <c r="J50">
        <f t="shared" si="7"/>
        <v>1.68</v>
      </c>
      <c r="K50">
        <f t="shared" si="8"/>
        <v>30.116213151927443</v>
      </c>
      <c r="L50">
        <f t="shared" si="9"/>
        <v>3</v>
      </c>
      <c r="M50" t="s">
        <v>66</v>
      </c>
      <c r="N50" s="7" t="s">
        <v>66</v>
      </c>
    </row>
    <row r="51" spans="1:14" ht="12.75" x14ac:dyDescent="0.2">
      <c r="A51" s="3">
        <v>43065.845914351848</v>
      </c>
      <c r="C51" s="1" t="s">
        <v>58</v>
      </c>
      <c r="D51" s="1">
        <v>20</v>
      </c>
      <c r="E51">
        <v>50</v>
      </c>
      <c r="F51" s="1">
        <v>3</v>
      </c>
      <c r="G51" s="1">
        <v>3</v>
      </c>
      <c r="H51" s="1">
        <v>166</v>
      </c>
      <c r="I51" s="1">
        <v>74</v>
      </c>
      <c r="J51">
        <f t="shared" si="7"/>
        <v>1.66</v>
      </c>
      <c r="K51">
        <f t="shared" si="8"/>
        <v>26.854405574103644</v>
      </c>
      <c r="L51">
        <f t="shared" si="9"/>
        <v>2</v>
      </c>
      <c r="M51" t="s">
        <v>64</v>
      </c>
      <c r="N51" s="7" t="s">
        <v>64</v>
      </c>
    </row>
    <row r="52" spans="1:14" ht="12.75" x14ac:dyDescent="0.2">
      <c r="A52" s="3">
        <v>43065.848287037035</v>
      </c>
      <c r="C52" s="1" t="s">
        <v>59</v>
      </c>
      <c r="D52" s="1">
        <v>21</v>
      </c>
      <c r="F52" s="1"/>
      <c r="G52" s="1"/>
      <c r="H52" s="1"/>
      <c r="I52" s="1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Data Olah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FIRMAN BUDI SAFRIZAL</cp:lastModifiedBy>
  <dcterms:modified xsi:type="dcterms:W3CDTF">2017-12-05T12:38:18Z</dcterms:modified>
</cp:coreProperties>
</file>