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Feature\Input\"/>
    </mc:Choice>
  </mc:AlternateContent>
  <xr:revisionPtr revIDLastSave="0" documentId="13_ncr:1_{AB90E0D2-BD18-46C8-9ED8-FFF8E2DB33C3}" xr6:coauthVersionLast="36" xr6:coauthVersionMax="36" xr10:uidLastSave="{00000000-0000-0000-0000-000000000000}"/>
  <bookViews>
    <workbookView xWindow="0" yWindow="0" windowWidth="19350" windowHeight="10755" tabRatio="796" firstSheet="1"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7" i="7" l="1"/>
  <c r="M6" i="7"/>
  <c r="M5" i="7"/>
  <c r="M4" i="7"/>
  <c r="M3" i="7"/>
  <c r="M2" i="7"/>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<sst xmlns="http://schemas.openxmlformats.org/spreadsheetml/2006/main" count="423" uniqueCount="107">
  <si>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</si>
  <si>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</si>
  <si>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</si>
  <si>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</si>
  <si>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</si>
  <si>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</si>
  <si>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</si>
  <si>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</si>
  <si>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</si>
  <si>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</si>
  <si>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</si>
  <si>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</si>
  <si>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</si>
  <si>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</si>
  <si>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</si>
  <si>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</si>
  <si>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</si>
  <si>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</si>
  <si>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</si>
  <si>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</si>
  <si>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</si>
  <si>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</si>
  <si>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</si>
  <si>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</si>
  <si>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</si>
  <si>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</si>
  <si>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</si>
  <si>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</si>
  <si>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</si>
  <si>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</si>
  <si>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</si>
  <si>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</si>
  <si>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</si>
  <si>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</si>
  <si>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</si>
  <si>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</si>
  <si>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</si>
  <si>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</si>
  <si>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</si>
  <si>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</si>
  <si>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South</t>
  </si>
  <si>
    <t>North</t>
  </si>
  <si>
    <t>Mid</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</si>
  <si>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</si>
  <si>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</si>
  <si>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</si>
  <si>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</si>
  <si>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</si>
  <si>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</si>
  <si>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</si>
  <si>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</si>
  <si>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</si>
  <si>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</si>
  <si>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</si>
  <si>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</si>
  <si>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</si>
  <si>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</si>
  <si>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</si>
  <si>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</si>
  <si>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</si>
  <si>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</si>
  <si>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</si>
  <si>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</si>
  <si>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</si>
  <si>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</si>
  <si>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</si>
  <si>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</si>
  <si>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</si>
  <si>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</si>
  <si>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</si>
  <si>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</si>
  <si>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</si>
  <si>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</si>
  <si>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</si>
  <si>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</si>
  <si>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</si>
  <si>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</si>
  <si>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</si>
  <si>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</si>
  <si>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</si>
  <si>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</si>
  <si>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</si>
  <si>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</si>
  <si>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</si>
  <si>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</si>
  <si>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</si>
  <si>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</si>
  <si>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</si>
  <si>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</si>
  <si>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</si>
  <si>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</si>
  <si>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</si>
  <si>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</si>
  <si>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</si>
  <si>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</si>
  <si>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</si>
  <si>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</si>
  <si>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</si>
  <si>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</si>
  <si>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</si>
  <si>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</si>
  <si>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</si>
  <si>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</si>
  <si>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</si>
  <si>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startup-cost</t>
  </si>
  <si>
    <t>Hydrogen</t>
  </si>
  <si>
    <t>Pump 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</si>
</sst>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2" sqref="A2:C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91</v>
      </c>
      <c r="B1" s="41" t="s">
        <v>93</v>
      </c>
      <c r="C1" s="41" t="s">
        <v>94</v>
      </c>
    </row>
    <row r="2" spans="1:3">
      <c r="A2" s="43" t="s">
        <v>102</v>
      </c>
      <c r="B2" s="67">
        <v>2024</v>
      </c>
      <c r="C2" s="39" t="s">
        <v>103</v>
      </c>
    </row>
    <row r="3" spans="1:3" ht="30">
      <c r="A3" s="43" t="s">
        <v>92</v>
      </c>
      <c r="B3" s="66">
        <v>150000000</v>
      </c>
      <c r="C3" s="39" t="s">
        <v>99</v>
      </c>
    </row>
    <row r="4" spans="1:3">
      <c r="A4" s="43" t="s">
        <v>100</v>
      </c>
      <c r="B4" s="66">
        <v>35000000000</v>
      </c>
      <c r="C4" s="39" t="s">
        <v>101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74</v>
      </c>
      <c r="B1" s="56" t="s">
        <v>88</v>
      </c>
    </row>
    <row r="2" spans="1:2">
      <c r="A2" s="54" t="s">
        <v>42</v>
      </c>
      <c r="B2" s="55">
        <v>280000000</v>
      </c>
    </row>
    <row r="3" spans="1:2">
      <c r="A3" s="54" t="s">
        <v>40</v>
      </c>
      <c r="B3" s="58">
        <v>5000000000</v>
      </c>
    </row>
    <row r="4" spans="1:2">
      <c r="A4" s="54" t="s">
        <v>41</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69</v>
      </c>
      <c r="B1" s="13" t="s">
        <v>56</v>
      </c>
      <c r="C1" s="13" t="s">
        <v>4</v>
      </c>
      <c r="D1" s="15" t="s">
        <v>9</v>
      </c>
      <c r="E1" s="15" t="s">
        <v>10</v>
      </c>
      <c r="F1" s="14" t="s">
        <v>95</v>
      </c>
    </row>
    <row r="2" spans="1:6">
      <c r="A2" s="4" t="s">
        <v>42</v>
      </c>
      <c r="B2" s="4" t="s">
        <v>2</v>
      </c>
      <c r="C2" s="4" t="s">
        <v>5</v>
      </c>
      <c r="D2" s="38" t="e">
        <f>NA()</f>
        <v>#N/A</v>
      </c>
      <c r="E2" s="38" t="e">
        <f>NA()</f>
        <v>#N/A</v>
      </c>
      <c r="F2" s="38" t="e">
        <f>NA()</f>
        <v>#N/A</v>
      </c>
    </row>
    <row r="3" spans="1:6">
      <c r="A3" s="4" t="s">
        <v>42</v>
      </c>
      <c r="B3" s="4" t="s">
        <v>1</v>
      </c>
      <c r="C3" s="4" t="s">
        <v>5</v>
      </c>
      <c r="D3" s="38" t="e">
        <f>NA()</f>
        <v>#N/A</v>
      </c>
      <c r="E3" s="38" t="e">
        <f>NA()</f>
        <v>#N/A</v>
      </c>
      <c r="F3" s="38" t="e">
        <f>NA()</f>
        <v>#N/A</v>
      </c>
    </row>
    <row r="4" spans="1:6">
      <c r="A4" s="4" t="s">
        <v>42</v>
      </c>
      <c r="B4" s="4" t="s">
        <v>3</v>
      </c>
      <c r="C4" s="4" t="s">
        <v>5</v>
      </c>
      <c r="D4" s="38" t="e">
        <f>NA()</f>
        <v>#N/A</v>
      </c>
      <c r="E4" s="38" t="e">
        <f>NA()</f>
        <v>#N/A</v>
      </c>
      <c r="F4" s="38" t="e">
        <f>NA()</f>
        <v>#N/A</v>
      </c>
    </row>
    <row r="5" spans="1:6">
      <c r="A5" s="4" t="s">
        <v>42</v>
      </c>
      <c r="B5" s="4" t="s">
        <v>37</v>
      </c>
      <c r="C5" s="4" t="s">
        <v>6</v>
      </c>
      <c r="D5" s="38" t="e">
        <f>NA()</f>
        <v>#N/A</v>
      </c>
      <c r="E5" s="38" t="e">
        <f>NA()</f>
        <v>#N/A</v>
      </c>
      <c r="F5" s="38" t="e">
        <f>NA()</f>
        <v>#N/A</v>
      </c>
    </row>
    <row r="6" spans="1:6">
      <c r="A6" s="4" t="s">
        <v>42</v>
      </c>
      <c r="B6" s="4" t="s">
        <v>38</v>
      </c>
      <c r="C6" s="4" t="s">
        <v>7</v>
      </c>
      <c r="D6" s="9">
        <v>7</v>
      </c>
      <c r="E6" s="9" t="s">
        <v>27</v>
      </c>
      <c r="F6" s="10" t="s">
        <v>27</v>
      </c>
    </row>
    <row r="7" spans="1:6">
      <c r="A7" s="4" t="s">
        <v>42</v>
      </c>
      <c r="B7" s="4" t="s">
        <v>39</v>
      </c>
      <c r="C7" s="4" t="s">
        <v>7</v>
      </c>
      <c r="D7" s="9">
        <v>4</v>
      </c>
      <c r="E7" s="9" t="s">
        <v>27</v>
      </c>
      <c r="F7" s="10" t="s">
        <v>27</v>
      </c>
    </row>
    <row r="8" spans="1:6">
      <c r="A8" s="4" t="s">
        <v>42</v>
      </c>
      <c r="B8" s="4" t="s">
        <v>8</v>
      </c>
      <c r="C8" s="4" t="s">
        <v>7</v>
      </c>
      <c r="D8" s="9">
        <v>27</v>
      </c>
      <c r="E8" s="9" t="s">
        <v>27</v>
      </c>
      <c r="F8" s="10" t="s">
        <v>27</v>
      </c>
    </row>
    <row r="9" spans="1:6">
      <c r="A9" s="4" t="s">
        <v>42</v>
      </c>
      <c r="B9" s="4" t="s">
        <v>28</v>
      </c>
      <c r="C9" s="4" t="s">
        <v>7</v>
      </c>
      <c r="D9" s="9">
        <v>999</v>
      </c>
      <c r="E9" s="9" t="s">
        <v>27</v>
      </c>
      <c r="F9" s="10" t="s">
        <v>27</v>
      </c>
    </row>
    <row r="10" spans="1:6">
      <c r="A10" s="4" t="s">
        <v>42</v>
      </c>
      <c r="B10" s="4" t="s">
        <v>36</v>
      </c>
      <c r="C10" s="4" t="s">
        <v>7</v>
      </c>
      <c r="D10" s="9">
        <v>6</v>
      </c>
      <c r="E10" s="9" t="s">
        <v>27</v>
      </c>
      <c r="F10" s="10" t="s">
        <v>27</v>
      </c>
    </row>
    <row r="11" spans="1:6">
      <c r="A11" s="4" t="s">
        <v>42</v>
      </c>
      <c r="B11" s="4" t="s">
        <v>25</v>
      </c>
      <c r="C11" s="4" t="s">
        <v>26</v>
      </c>
      <c r="D11" s="52">
        <v>0</v>
      </c>
      <c r="E11" s="9" t="s">
        <v>27</v>
      </c>
      <c r="F11" s="9" t="s">
        <v>27</v>
      </c>
    </row>
    <row r="12" spans="1:6">
      <c r="A12" s="4" t="s">
        <v>40</v>
      </c>
      <c r="B12" s="4" t="s">
        <v>2</v>
      </c>
      <c r="C12" s="4" t="s">
        <v>5</v>
      </c>
      <c r="D12" s="38" t="e">
        <f>NA()</f>
        <v>#N/A</v>
      </c>
      <c r="E12" s="38" t="e">
        <f>NA()</f>
        <v>#N/A</v>
      </c>
      <c r="F12" s="38" t="e">
        <f>NA()</f>
        <v>#N/A</v>
      </c>
    </row>
    <row r="13" spans="1:6">
      <c r="A13" s="4" t="s">
        <v>40</v>
      </c>
      <c r="B13" s="4" t="s">
        <v>1</v>
      </c>
      <c r="C13" s="4" t="s">
        <v>5</v>
      </c>
      <c r="D13" s="38" t="e">
        <f>NA()</f>
        <v>#N/A</v>
      </c>
      <c r="E13" s="38" t="e">
        <f>NA()</f>
        <v>#N/A</v>
      </c>
      <c r="F13" s="38" t="e">
        <f>NA()</f>
        <v>#N/A</v>
      </c>
    </row>
    <row r="14" spans="1:6">
      <c r="A14" s="4" t="s">
        <v>40</v>
      </c>
      <c r="B14" s="4" t="s">
        <v>3</v>
      </c>
      <c r="C14" s="4" t="s">
        <v>5</v>
      </c>
      <c r="D14" s="38" t="e">
        <f>NA()</f>
        <v>#N/A</v>
      </c>
      <c r="E14" s="38" t="e">
        <f>NA()</f>
        <v>#N/A</v>
      </c>
      <c r="F14" s="38" t="e">
        <f>NA()</f>
        <v>#N/A</v>
      </c>
    </row>
    <row r="15" spans="1:6">
      <c r="A15" s="4" t="s">
        <v>40</v>
      </c>
      <c r="B15" s="4" t="s">
        <v>37</v>
      </c>
      <c r="C15" s="4" t="s">
        <v>6</v>
      </c>
      <c r="D15" s="38" t="e">
        <f>NA()</f>
        <v>#N/A</v>
      </c>
      <c r="E15" s="38" t="e">
        <f>NA()</f>
        <v>#N/A</v>
      </c>
      <c r="F15" s="38" t="e">
        <f>NA()</f>
        <v>#N/A</v>
      </c>
    </row>
    <row r="16" spans="1:6">
      <c r="A16" s="4" t="s">
        <v>40</v>
      </c>
      <c r="B16" s="4" t="s">
        <v>38</v>
      </c>
      <c r="C16" s="4" t="s">
        <v>7</v>
      </c>
      <c r="D16" s="9">
        <v>7</v>
      </c>
      <c r="E16" s="9" t="s">
        <v>27</v>
      </c>
      <c r="F16" s="10" t="s">
        <v>27</v>
      </c>
    </row>
    <row r="17" spans="1:6">
      <c r="A17" s="4" t="s">
        <v>40</v>
      </c>
      <c r="B17" s="4" t="s">
        <v>39</v>
      </c>
      <c r="C17" s="4" t="s">
        <v>7</v>
      </c>
      <c r="D17" s="9">
        <v>4</v>
      </c>
      <c r="E17" s="9" t="s">
        <v>27</v>
      </c>
      <c r="F17" s="10" t="s">
        <v>27</v>
      </c>
    </row>
    <row r="18" spans="1:6">
      <c r="A18" s="4" t="s">
        <v>40</v>
      </c>
      <c r="B18" s="4" t="s">
        <v>8</v>
      </c>
      <c r="C18" s="4" t="s">
        <v>7</v>
      </c>
      <c r="D18" s="9">
        <v>27</v>
      </c>
      <c r="E18" s="9" t="s">
        <v>27</v>
      </c>
      <c r="F18" s="10" t="s">
        <v>27</v>
      </c>
    </row>
    <row r="19" spans="1:6">
      <c r="A19" s="4" t="s">
        <v>40</v>
      </c>
      <c r="B19" s="4" t="s">
        <v>28</v>
      </c>
      <c r="C19" s="4" t="s">
        <v>7</v>
      </c>
      <c r="D19" s="9">
        <v>999</v>
      </c>
      <c r="E19" s="9" t="s">
        <v>27</v>
      </c>
      <c r="F19" s="10" t="s">
        <v>27</v>
      </c>
    </row>
    <row r="20" spans="1:6">
      <c r="A20" s="4" t="s">
        <v>40</v>
      </c>
      <c r="B20" s="4" t="s">
        <v>36</v>
      </c>
      <c r="C20" s="4" t="s">
        <v>7</v>
      </c>
      <c r="D20" s="9">
        <v>6</v>
      </c>
      <c r="E20" s="9" t="s">
        <v>27</v>
      </c>
      <c r="F20" s="10" t="s">
        <v>27</v>
      </c>
    </row>
    <row r="21" spans="1:6">
      <c r="A21" s="4" t="s">
        <v>40</v>
      </c>
      <c r="B21" s="4" t="s">
        <v>25</v>
      </c>
      <c r="C21" s="4" t="s">
        <v>26</v>
      </c>
      <c r="D21" s="52">
        <v>0</v>
      </c>
      <c r="E21" s="9" t="s">
        <v>27</v>
      </c>
      <c r="F21" s="9" t="s">
        <v>27</v>
      </c>
    </row>
    <row r="22" spans="1:6">
      <c r="A22" s="4" t="s">
        <v>40</v>
      </c>
      <c r="B22" s="4" t="s">
        <v>76</v>
      </c>
      <c r="C22" s="4" t="s">
        <v>77</v>
      </c>
      <c r="D22" s="44">
        <v>3</v>
      </c>
      <c r="E22" s="9" t="s">
        <v>27</v>
      </c>
      <c r="F22" s="10" t="s">
        <v>27</v>
      </c>
    </row>
    <row r="23" spans="1:6">
      <c r="A23" s="4" t="s">
        <v>40</v>
      </c>
      <c r="B23" s="4" t="s">
        <v>75</v>
      </c>
      <c r="C23" s="4" t="s">
        <v>78</v>
      </c>
      <c r="D23" s="44">
        <v>1</v>
      </c>
      <c r="E23" s="9" t="s">
        <v>27</v>
      </c>
      <c r="F23" s="10" t="s">
        <v>27</v>
      </c>
    </row>
    <row r="24" spans="1:6">
      <c r="A24" s="4" t="s">
        <v>41</v>
      </c>
      <c r="B24" s="4" t="s">
        <v>2</v>
      </c>
      <c r="C24" s="4" t="s">
        <v>5</v>
      </c>
      <c r="D24" s="38" t="e">
        <f>NA()</f>
        <v>#N/A</v>
      </c>
      <c r="E24" s="38" t="e">
        <f>NA()</f>
        <v>#N/A</v>
      </c>
      <c r="F24" s="38" t="e">
        <f>NA()</f>
        <v>#N/A</v>
      </c>
    </row>
    <row r="25" spans="1:6">
      <c r="A25" s="4" t="s">
        <v>41</v>
      </c>
      <c r="B25" s="4" t="s">
        <v>1</v>
      </c>
      <c r="C25" s="4" t="s">
        <v>5</v>
      </c>
      <c r="D25" s="38" t="e">
        <f>NA()</f>
        <v>#N/A</v>
      </c>
      <c r="E25" s="38" t="e">
        <f>NA()</f>
        <v>#N/A</v>
      </c>
      <c r="F25" s="38" t="e">
        <f>NA()</f>
        <v>#N/A</v>
      </c>
    </row>
    <row r="26" spans="1:6">
      <c r="A26" s="4" t="s">
        <v>41</v>
      </c>
      <c r="B26" s="4" t="s">
        <v>3</v>
      </c>
      <c r="C26" s="4" t="s">
        <v>5</v>
      </c>
      <c r="D26" s="38" t="e">
        <f>NA()</f>
        <v>#N/A</v>
      </c>
      <c r="E26" s="38" t="e">
        <f>NA()</f>
        <v>#N/A</v>
      </c>
      <c r="F26" s="38" t="e">
        <f>NA()</f>
        <v>#N/A</v>
      </c>
    </row>
    <row r="27" spans="1:6">
      <c r="A27" s="4" t="s">
        <v>41</v>
      </c>
      <c r="B27" s="4" t="s">
        <v>37</v>
      </c>
      <c r="C27" s="4" t="s">
        <v>6</v>
      </c>
      <c r="D27" s="38" t="e">
        <f>NA()</f>
        <v>#N/A</v>
      </c>
      <c r="E27" s="38" t="e">
        <f>NA()</f>
        <v>#N/A</v>
      </c>
      <c r="F27" s="38" t="e">
        <f>NA()</f>
        <v>#N/A</v>
      </c>
    </row>
    <row r="28" spans="1:6">
      <c r="A28" s="4" t="s">
        <v>41</v>
      </c>
      <c r="B28" s="4" t="s">
        <v>38</v>
      </c>
      <c r="C28" s="4" t="s">
        <v>7</v>
      </c>
      <c r="D28" s="9">
        <v>7</v>
      </c>
      <c r="E28" s="9" t="s">
        <v>27</v>
      </c>
      <c r="F28" s="10" t="s">
        <v>27</v>
      </c>
    </row>
    <row r="29" spans="1:6">
      <c r="A29" s="4" t="s">
        <v>41</v>
      </c>
      <c r="B29" s="4" t="s">
        <v>39</v>
      </c>
      <c r="C29" s="4" t="s">
        <v>7</v>
      </c>
      <c r="D29" s="9">
        <v>4</v>
      </c>
      <c r="E29" s="9" t="s">
        <v>27</v>
      </c>
      <c r="F29" s="10" t="s">
        <v>27</v>
      </c>
    </row>
    <row r="30" spans="1:6">
      <c r="A30" s="4" t="s">
        <v>41</v>
      </c>
      <c r="B30" s="4" t="s">
        <v>8</v>
      </c>
      <c r="C30" s="4" t="s">
        <v>7</v>
      </c>
      <c r="D30" s="9">
        <v>27</v>
      </c>
      <c r="E30" s="9" t="s">
        <v>27</v>
      </c>
      <c r="F30" s="10" t="s">
        <v>27</v>
      </c>
    </row>
    <row r="31" spans="1:6">
      <c r="A31" s="4" t="s">
        <v>41</v>
      </c>
      <c r="B31" s="4" t="s">
        <v>28</v>
      </c>
      <c r="C31" s="4" t="s">
        <v>7</v>
      </c>
      <c r="D31" s="9">
        <v>999</v>
      </c>
      <c r="E31" s="9" t="s">
        <v>27</v>
      </c>
      <c r="F31" s="10" t="s">
        <v>27</v>
      </c>
    </row>
    <row r="32" spans="1:6">
      <c r="A32" s="4" t="s">
        <v>41</v>
      </c>
      <c r="B32" s="4" t="s">
        <v>36</v>
      </c>
      <c r="C32" s="4" t="s">
        <v>7</v>
      </c>
      <c r="D32" s="9">
        <v>6</v>
      </c>
      <c r="E32" s="9" t="s">
        <v>27</v>
      </c>
      <c r="F32" s="10" t="s">
        <v>27</v>
      </c>
    </row>
    <row r="33" spans="1:6">
      <c r="A33" s="4" t="s">
        <v>41</v>
      </c>
      <c r="B33" s="4" t="s">
        <v>25</v>
      </c>
      <c r="C33" s="4" t="s">
        <v>26</v>
      </c>
      <c r="D33" s="52">
        <v>0</v>
      </c>
      <c r="E33" s="9" t="s">
        <v>27</v>
      </c>
      <c r="F33" s="9" t="s">
        <v>27</v>
      </c>
    </row>
    <row r="34" spans="1:6">
      <c r="A34" s="4" t="s">
        <v>41</v>
      </c>
      <c r="B34" s="4" t="s">
        <v>76</v>
      </c>
      <c r="C34" s="4" t="s">
        <v>77</v>
      </c>
      <c r="D34" s="44">
        <v>0.25</v>
      </c>
      <c r="E34" s="9" t="s">
        <v>27</v>
      </c>
      <c r="F34" s="10" t="s">
        <v>27</v>
      </c>
    </row>
    <row r="35" spans="1:6">
      <c r="A35" s="4" t="s">
        <v>41</v>
      </c>
      <c r="B35" s="4" t="s">
        <v>75</v>
      </c>
      <c r="C35" s="4" t="s">
        <v>78</v>
      </c>
      <c r="D35" s="44">
        <v>1.25</v>
      </c>
      <c r="E35" s="9" t="s">
        <v>27</v>
      </c>
      <c r="F35" s="10" t="s">
        <v>27</v>
      </c>
    </row>
  </sheetData>
  <autoFilter ref="B1:F9" xr:uid="{00000000-0009-0000-0000-000002000000}"/>
  <phoneticPr fontId="0" type="noConversion"/>
  <conditionalFormatting sqref="A35:F35 A34:C34 E34:F34">
    <cfRule type="expression" dxfId="36" priority="4">
      <formula>NOT(EXACT(INDIRECT("Z"&amp;ROW()-1&amp;"S1",FALSE()), INDIRECT("Z"&amp;ROW()&amp;"S1",FALSE())))</formula>
    </cfRule>
  </conditionalFormatting>
  <conditionalFormatting sqref="D34">
    <cfRule type="expression" dxfId="35" priority="3">
      <formula>NOT(EXACT(INDIRECT("Z"&amp;ROW()-1&amp;"S1",FALSE()), INDIRECT("Z"&amp;ROW()&amp;"S1",FALSE())))</formula>
    </cfRule>
  </conditionalFormatting>
  <conditionalFormatting sqref="B23:F23 B22:C22 E22:F22">
    <cfRule type="expression" dxfId="34" priority="2">
      <formula>NOT(EXACT(INDIRECT("Z"&amp;ROW()-1&amp;"S1",FALSE()), INDIRECT("Z"&amp;ROW()&amp;"S1",FALSE())))</formula>
    </cfRule>
  </conditionalFormatting>
  <conditionalFormatting sqref="D22">
    <cfRule type="expression" dxfId="3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4" workbookViewId="0">
      <selection activeCell="I24" sqref="I24"/>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69</v>
      </c>
      <c r="B1" s="13" t="s">
        <v>68</v>
      </c>
      <c r="C1" s="21" t="s">
        <v>11</v>
      </c>
      <c r="D1" s="21" t="s">
        <v>12</v>
      </c>
      <c r="E1" s="21" t="s">
        <v>81</v>
      </c>
      <c r="F1" s="49" t="s">
        <v>87</v>
      </c>
      <c r="G1" s="21" t="s">
        <v>14</v>
      </c>
      <c r="H1" s="21" t="s">
        <v>15</v>
      </c>
      <c r="I1" s="23" t="s">
        <v>16</v>
      </c>
      <c r="J1" s="65" t="s">
        <v>104</v>
      </c>
      <c r="K1" s="57" t="s">
        <v>17</v>
      </c>
      <c r="L1" s="20" t="s">
        <v>18</v>
      </c>
      <c r="M1" s="57" t="s">
        <v>89</v>
      </c>
    </row>
    <row r="2" spans="1:13">
      <c r="A2" s="4" t="s">
        <v>42</v>
      </c>
      <c r="B2" s="4" t="s">
        <v>63</v>
      </c>
      <c r="C2" s="28">
        <v>0</v>
      </c>
      <c r="D2" s="28">
        <v>1400</v>
      </c>
      <c r="E2" s="46" t="s">
        <v>27</v>
      </c>
      <c r="F2" s="50">
        <v>0</v>
      </c>
      <c r="G2" s="28">
        <v>1600000</v>
      </c>
      <c r="H2" s="28">
        <v>20000</v>
      </c>
      <c r="I2" s="30">
        <v>0</v>
      </c>
      <c r="J2" s="28">
        <v>0</v>
      </c>
      <c r="K2" s="59">
        <v>7.0000000000000007E-2</v>
      </c>
      <c r="L2" s="31">
        <v>50</v>
      </c>
      <c r="M2" s="60" t="e">
        <v>#N/A</v>
      </c>
    </row>
    <row r="3" spans="1:13">
      <c r="A3" s="4" t="s">
        <v>42</v>
      </c>
      <c r="B3" s="4" t="s">
        <v>64</v>
      </c>
      <c r="C3" s="28">
        <v>0</v>
      </c>
      <c r="D3" s="28">
        <v>13000</v>
      </c>
      <c r="E3" s="46" t="s">
        <v>27</v>
      </c>
      <c r="F3" s="50">
        <v>0</v>
      </c>
      <c r="G3" s="28">
        <v>1500000</v>
      </c>
      <c r="H3" s="28">
        <v>30000</v>
      </c>
      <c r="I3" s="30">
        <v>0</v>
      </c>
      <c r="J3" s="28">
        <v>0</v>
      </c>
      <c r="K3" s="59">
        <v>7.0000000000000007E-2</v>
      </c>
      <c r="L3" s="31">
        <v>25</v>
      </c>
      <c r="M3" s="60" t="e">
        <v>#N/A</v>
      </c>
    </row>
    <row r="4" spans="1:13">
      <c r="A4" s="4" t="s">
        <v>42</v>
      </c>
      <c r="B4" s="4" t="s">
        <v>60</v>
      </c>
      <c r="C4" s="28">
        <v>15000</v>
      </c>
      <c r="D4" s="28">
        <v>160000</v>
      </c>
      <c r="E4" s="46" t="s">
        <v>27</v>
      </c>
      <c r="F4" s="50">
        <v>0</v>
      </c>
      <c r="G4" s="28">
        <v>600000</v>
      </c>
      <c r="H4" s="28">
        <v>12000</v>
      </c>
      <c r="I4" s="30">
        <v>0</v>
      </c>
      <c r="J4" s="28">
        <v>0</v>
      </c>
      <c r="K4" s="59">
        <v>7.0000000000000007E-2</v>
      </c>
      <c r="L4" s="31">
        <v>25</v>
      </c>
      <c r="M4" s="59">
        <v>14000</v>
      </c>
    </row>
    <row r="5" spans="1:13">
      <c r="A5" s="4" t="s">
        <v>42</v>
      </c>
      <c r="B5" s="4" t="s">
        <v>66</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42</v>
      </c>
      <c r="B6" s="4" t="s">
        <v>61</v>
      </c>
      <c r="C6" s="28">
        <v>0</v>
      </c>
      <c r="D6" s="28">
        <v>0</v>
      </c>
      <c r="E6" s="46" t="s">
        <v>27</v>
      </c>
      <c r="F6" s="50">
        <v>0</v>
      </c>
      <c r="G6" s="28">
        <v>0</v>
      </c>
      <c r="H6" s="28">
        <v>99999</v>
      </c>
      <c r="I6" s="30">
        <v>0</v>
      </c>
      <c r="J6" s="28">
        <v>99999</v>
      </c>
      <c r="K6" s="59">
        <v>7.0000000000000007E-2</v>
      </c>
      <c r="L6" s="31">
        <v>1</v>
      </c>
      <c r="M6" s="60" t="e">
        <v>#N/A</v>
      </c>
    </row>
    <row r="7" spans="1:13">
      <c r="A7" s="4" t="s">
        <v>42</v>
      </c>
      <c r="B7" s="4" t="s">
        <v>67</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42</v>
      </c>
      <c r="B8" s="4" t="s">
        <v>62</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t="s">
        <v>40</v>
      </c>
      <c r="B9" s="4" t="s">
        <v>63</v>
      </c>
      <c r="C9" s="28">
        <v>0</v>
      </c>
      <c r="D9" s="28">
        <v>0</v>
      </c>
      <c r="E9" s="46" t="s">
        <v>27</v>
      </c>
      <c r="F9" s="50">
        <v>0</v>
      </c>
      <c r="G9" s="28">
        <v>1600000</v>
      </c>
      <c r="H9" s="28">
        <v>20000</v>
      </c>
      <c r="I9" s="30">
        <v>0</v>
      </c>
      <c r="J9" s="28">
        <v>0</v>
      </c>
      <c r="K9" s="59">
        <v>7.0000000000000007E-2</v>
      </c>
      <c r="L9" s="31">
        <v>50</v>
      </c>
      <c r="M9" s="60" t="e">
        <v>#N/A</v>
      </c>
    </row>
    <row r="10" spans="1:13">
      <c r="A10" s="4" t="s">
        <v>40</v>
      </c>
      <c r="B10" s="4" t="s">
        <v>64</v>
      </c>
      <c r="C10" s="28">
        <v>0</v>
      </c>
      <c r="D10" s="28">
        <v>200000</v>
      </c>
      <c r="E10" s="46" t="s">
        <v>27</v>
      </c>
      <c r="F10" s="50">
        <v>0</v>
      </c>
      <c r="G10" s="28">
        <v>1500000</v>
      </c>
      <c r="H10" s="28">
        <v>30000</v>
      </c>
      <c r="I10" s="30">
        <v>0</v>
      </c>
      <c r="J10" s="28">
        <v>0</v>
      </c>
      <c r="K10" s="59">
        <v>7.0000000000000007E-2</v>
      </c>
      <c r="L10" s="31">
        <v>25</v>
      </c>
      <c r="M10" s="60" t="e">
        <v>#N/A</v>
      </c>
    </row>
    <row r="11" spans="1:13">
      <c r="A11" s="4" t="s">
        <v>40</v>
      </c>
      <c r="B11" s="4" t="s">
        <v>60</v>
      </c>
      <c r="C11" s="28">
        <v>20000</v>
      </c>
      <c r="D11" s="28">
        <v>600000</v>
      </c>
      <c r="E11" s="46" t="s">
        <v>27</v>
      </c>
      <c r="F11" s="50">
        <v>0</v>
      </c>
      <c r="G11" s="28">
        <v>600000</v>
      </c>
      <c r="H11" s="28">
        <v>12000</v>
      </c>
      <c r="I11" s="30">
        <v>0</v>
      </c>
      <c r="J11" s="28">
        <v>0</v>
      </c>
      <c r="K11" s="59">
        <v>7.0000000000000007E-2</v>
      </c>
      <c r="L11" s="31">
        <v>25</v>
      </c>
      <c r="M11" s="59">
        <v>14000</v>
      </c>
    </row>
    <row r="12" spans="1:13">
      <c r="A12" s="4" t="s">
        <v>40</v>
      </c>
      <c r="B12" s="4" t="s">
        <v>65</v>
      </c>
      <c r="C12" s="28">
        <v>0</v>
      </c>
      <c r="D12" s="28">
        <v>100000</v>
      </c>
      <c r="E12" s="46">
        <f>1/100*60</f>
        <v>0.6</v>
      </c>
      <c r="F12" s="50">
        <v>0.5</v>
      </c>
      <c r="G12" s="28">
        <f>0.4*1500000</f>
        <v>600000</v>
      </c>
      <c r="H12" s="28">
        <f>0.4*45000</f>
        <v>18000</v>
      </c>
      <c r="I12" s="30">
        <f>0.4*1.5</f>
        <v>0.60000000000000009</v>
      </c>
      <c r="J12" s="28">
        <v>0</v>
      </c>
      <c r="K12" s="59">
        <v>7.0000000000000007E-2</v>
      </c>
      <c r="L12" s="31">
        <v>40</v>
      </c>
      <c r="M12" s="60" t="e">
        <v>#N/A</v>
      </c>
    </row>
    <row r="13" spans="1:13">
      <c r="A13" s="4" t="s">
        <v>40</v>
      </c>
      <c r="B13" s="4" t="s">
        <v>66</v>
      </c>
      <c r="C13" s="28">
        <v>0</v>
      </c>
      <c r="D13" s="28">
        <v>100000</v>
      </c>
      <c r="E13" s="46">
        <f>8/100*60</f>
        <v>4.8</v>
      </c>
      <c r="F13" s="50">
        <v>0.25</v>
      </c>
      <c r="G13" s="28">
        <f>0.6*750000</f>
        <v>450000</v>
      </c>
      <c r="H13" s="28">
        <f>0.6*10000</f>
        <v>6000</v>
      </c>
      <c r="I13" s="30">
        <f>0.6*2.7</f>
        <v>1.62</v>
      </c>
      <c r="J13" s="28">
        <v>0</v>
      </c>
      <c r="K13" s="59">
        <v>7.0000000000000007E-2</v>
      </c>
      <c r="L13" s="31">
        <v>30</v>
      </c>
      <c r="M13" s="60" t="e">
        <v>#N/A</v>
      </c>
    </row>
    <row r="14" spans="1:13">
      <c r="A14" s="4" t="s">
        <v>40</v>
      </c>
      <c r="B14" s="4" t="s">
        <v>61</v>
      </c>
      <c r="C14" s="28">
        <v>0</v>
      </c>
      <c r="D14" s="28">
        <v>0</v>
      </c>
      <c r="E14" s="46" t="s">
        <v>27</v>
      </c>
      <c r="F14" s="50">
        <v>0</v>
      </c>
      <c r="G14" s="28">
        <v>0</v>
      </c>
      <c r="H14" s="28">
        <v>99999</v>
      </c>
      <c r="I14" s="30">
        <v>0</v>
      </c>
      <c r="J14" s="28">
        <v>99999</v>
      </c>
      <c r="K14" s="59">
        <v>7.0000000000000007E-2</v>
      </c>
      <c r="L14" s="31">
        <v>1</v>
      </c>
      <c r="M14" s="60" t="e">
        <v>#N/A</v>
      </c>
    </row>
    <row r="15" spans="1:13">
      <c r="A15" s="4" t="s">
        <v>40</v>
      </c>
      <c r="B15" s="4" t="s">
        <v>62</v>
      </c>
      <c r="C15" s="28">
        <v>0</v>
      </c>
      <c r="D15" s="28">
        <v>2000</v>
      </c>
      <c r="E15" s="46">
        <f>2/100*60</f>
        <v>1.2</v>
      </c>
      <c r="F15" s="50">
        <v>0</v>
      </c>
      <c r="G15" s="28">
        <f>0.35*2500000</f>
        <v>875000</v>
      </c>
      <c r="H15" s="28">
        <f>0.35*80000</f>
        <v>28000</v>
      </c>
      <c r="I15" s="30">
        <f>0.35*4</f>
        <v>1.4</v>
      </c>
      <c r="J15" s="28">
        <v>0</v>
      </c>
      <c r="K15" s="59">
        <v>7.0000000000000007E-2</v>
      </c>
      <c r="L15" s="31">
        <v>25</v>
      </c>
      <c r="M15" s="60" t="e">
        <v>#N/A</v>
      </c>
    </row>
    <row r="16" spans="1:13">
      <c r="A16" s="4" t="s">
        <v>40</v>
      </c>
      <c r="B16" s="4" t="s">
        <v>79</v>
      </c>
      <c r="C16" s="28">
        <v>0</v>
      </c>
      <c r="D16" s="28">
        <v>1500</v>
      </c>
      <c r="E16" s="46" t="s">
        <v>27</v>
      </c>
      <c r="F16" s="50">
        <v>0</v>
      </c>
      <c r="G16" s="28">
        <v>0</v>
      </c>
      <c r="H16" s="28">
        <v>0</v>
      </c>
      <c r="I16" s="45">
        <v>0</v>
      </c>
      <c r="J16" s="28">
        <v>0</v>
      </c>
      <c r="K16" s="59">
        <v>7.0000000000000007E-2</v>
      </c>
      <c r="L16" s="31">
        <v>1</v>
      </c>
      <c r="M16" s="60" t="e">
        <v>#N/A</v>
      </c>
    </row>
    <row r="17" spans="1:13">
      <c r="A17" s="4" t="s">
        <v>40</v>
      </c>
      <c r="B17" s="4" t="s">
        <v>80</v>
      </c>
      <c r="C17" s="28">
        <v>0</v>
      </c>
      <c r="D17" s="28">
        <v>1500</v>
      </c>
      <c r="E17" s="46" t="s">
        <v>27</v>
      </c>
      <c r="F17" s="50">
        <v>0</v>
      </c>
      <c r="G17" s="28">
        <v>0</v>
      </c>
      <c r="H17" s="28">
        <v>80</v>
      </c>
      <c r="I17" s="45">
        <v>0</v>
      </c>
      <c r="J17" s="28">
        <v>0</v>
      </c>
      <c r="K17" s="59">
        <v>7.0000000000000007E-2</v>
      </c>
      <c r="L17" s="31">
        <v>1</v>
      </c>
      <c r="M17" s="60" t="e">
        <v>#N/A</v>
      </c>
    </row>
    <row r="18" spans="1:13">
      <c r="A18" s="4" t="s">
        <v>41</v>
      </c>
      <c r="B18" s="4" t="s">
        <v>63</v>
      </c>
      <c r="C18" s="28">
        <v>0</v>
      </c>
      <c r="D18" s="28">
        <v>20000</v>
      </c>
      <c r="E18" s="46" t="s">
        <v>27</v>
      </c>
      <c r="F18" s="50">
        <v>0</v>
      </c>
      <c r="G18" s="28">
        <v>1600000</v>
      </c>
      <c r="H18" s="28">
        <v>20000</v>
      </c>
      <c r="I18" s="30">
        <v>0</v>
      </c>
      <c r="J18" s="28">
        <v>0</v>
      </c>
      <c r="K18" s="59">
        <v>7.0000000000000007E-2</v>
      </c>
      <c r="L18" s="31">
        <v>50</v>
      </c>
      <c r="M18" s="60" t="e">
        <v>#N/A</v>
      </c>
    </row>
    <row r="19" spans="1:13">
      <c r="A19" s="4" t="s">
        <v>41</v>
      </c>
      <c r="B19" s="4" t="s">
        <v>64</v>
      </c>
      <c r="C19" s="28">
        <v>0</v>
      </c>
      <c r="D19" s="28">
        <v>60000</v>
      </c>
      <c r="E19" s="46" t="s">
        <v>27</v>
      </c>
      <c r="F19" s="50">
        <v>0</v>
      </c>
      <c r="G19" s="28">
        <v>1500000</v>
      </c>
      <c r="H19" s="28">
        <v>30000</v>
      </c>
      <c r="I19" s="30">
        <v>0</v>
      </c>
      <c r="J19" s="28">
        <v>0</v>
      </c>
      <c r="K19" s="59">
        <v>7.0000000000000007E-2</v>
      </c>
      <c r="L19" s="31">
        <v>25</v>
      </c>
      <c r="M19" s="60" t="e">
        <v>#N/A</v>
      </c>
    </row>
    <row r="20" spans="1:13">
      <c r="A20" s="4" t="s">
        <v>41</v>
      </c>
      <c r="B20" s="4" t="s">
        <v>60</v>
      </c>
      <c r="C20" s="28">
        <v>0</v>
      </c>
      <c r="D20" s="28">
        <v>3000</v>
      </c>
      <c r="E20" s="46" t="s">
        <v>27</v>
      </c>
      <c r="F20" s="50">
        <v>0</v>
      </c>
      <c r="G20" s="28">
        <v>600000</v>
      </c>
      <c r="H20" s="28">
        <v>12000</v>
      </c>
      <c r="I20" s="30">
        <v>0</v>
      </c>
      <c r="J20" s="28">
        <v>0</v>
      </c>
      <c r="K20" s="59">
        <v>7.0000000000000007E-2</v>
      </c>
      <c r="L20" s="31">
        <v>25</v>
      </c>
      <c r="M20" s="59">
        <v>14000</v>
      </c>
    </row>
    <row r="21" spans="1:13">
      <c r="A21" s="4" t="s">
        <v>41</v>
      </c>
      <c r="B21" s="4" t="s">
        <v>65</v>
      </c>
      <c r="C21" s="28">
        <v>0</v>
      </c>
      <c r="D21" s="28">
        <v>100000</v>
      </c>
      <c r="E21" s="46">
        <f>1/100*60</f>
        <v>0.6</v>
      </c>
      <c r="F21" s="50">
        <v>0.5</v>
      </c>
      <c r="G21" s="28">
        <f>0.4*1500000</f>
        <v>600000</v>
      </c>
      <c r="H21" s="28">
        <f>0.4*45000</f>
        <v>18000</v>
      </c>
      <c r="I21" s="30">
        <f>0.4*1.5</f>
        <v>0.60000000000000009</v>
      </c>
      <c r="J21" s="28">
        <v>0</v>
      </c>
      <c r="K21" s="59">
        <v>7.0000000000000007E-2</v>
      </c>
      <c r="L21" s="31">
        <v>40</v>
      </c>
      <c r="M21" s="60" t="e">
        <v>#N/A</v>
      </c>
    </row>
    <row r="22" spans="1:13">
      <c r="A22" s="4" t="s">
        <v>41</v>
      </c>
      <c r="B22" s="4" t="s">
        <v>66</v>
      </c>
      <c r="C22" s="28">
        <v>0</v>
      </c>
      <c r="D22" s="28">
        <v>100000</v>
      </c>
      <c r="E22" s="46">
        <f>8/100*60</f>
        <v>4.8</v>
      </c>
      <c r="F22" s="50">
        <v>0.25</v>
      </c>
      <c r="G22" s="28">
        <f>0.6*750000</f>
        <v>450000</v>
      </c>
      <c r="H22" s="28">
        <f>0.6*10000</f>
        <v>6000</v>
      </c>
      <c r="I22" s="30">
        <f>0.6*2.7</f>
        <v>1.62</v>
      </c>
      <c r="J22" s="28">
        <v>0</v>
      </c>
      <c r="K22" s="59">
        <v>7.0000000000000007E-2</v>
      </c>
      <c r="L22" s="31">
        <v>30</v>
      </c>
      <c r="M22" s="60" t="e">
        <v>#N/A</v>
      </c>
    </row>
    <row r="23" spans="1:13">
      <c r="A23" s="4" t="s">
        <v>41</v>
      </c>
      <c r="B23" s="4" t="s">
        <v>61</v>
      </c>
      <c r="C23" s="28">
        <v>0</v>
      </c>
      <c r="D23" s="28">
        <v>0</v>
      </c>
      <c r="E23" s="46" t="s">
        <v>27</v>
      </c>
      <c r="F23" s="50">
        <v>0</v>
      </c>
      <c r="G23" s="28">
        <v>0</v>
      </c>
      <c r="H23" s="28">
        <v>99999</v>
      </c>
      <c r="I23" s="30">
        <v>0</v>
      </c>
      <c r="J23" s="28">
        <v>99999</v>
      </c>
      <c r="K23" s="59">
        <v>7.0000000000000007E-2</v>
      </c>
      <c r="L23" s="31">
        <v>1</v>
      </c>
      <c r="M23" s="60" t="e">
        <v>#N/A</v>
      </c>
    </row>
    <row r="24" spans="1:13">
      <c r="A24" s="4" t="s">
        <v>41</v>
      </c>
      <c r="B24" s="4" t="s">
        <v>62</v>
      </c>
      <c r="C24" s="28">
        <v>0</v>
      </c>
      <c r="D24" s="28">
        <v>6000</v>
      </c>
      <c r="E24" s="46">
        <f>2/100*60</f>
        <v>1.2</v>
      </c>
      <c r="F24" s="50">
        <v>0</v>
      </c>
      <c r="G24" s="28">
        <f>0.35*2500000</f>
        <v>875000</v>
      </c>
      <c r="H24" s="28">
        <f>0.35*80000</f>
        <v>28000</v>
      </c>
      <c r="I24" s="30">
        <f>0.35*4</f>
        <v>1.4</v>
      </c>
      <c r="J24" s="28">
        <v>0</v>
      </c>
      <c r="K24" s="59">
        <v>7.0000000000000007E-2</v>
      </c>
      <c r="L24" s="31">
        <v>25</v>
      </c>
      <c r="M24" s="60" t="e">
        <v>#N/A</v>
      </c>
    </row>
    <row r="25" spans="1:13">
      <c r="A25" s="4" t="s">
        <v>41</v>
      </c>
      <c r="B25" s="4" t="s">
        <v>79</v>
      </c>
      <c r="C25" s="28">
        <v>0</v>
      </c>
      <c r="D25" s="28">
        <v>2500</v>
      </c>
      <c r="E25" s="46" t="s">
        <v>27</v>
      </c>
      <c r="F25" s="50">
        <v>0</v>
      </c>
      <c r="G25" s="28">
        <v>0</v>
      </c>
      <c r="H25" s="28">
        <v>0</v>
      </c>
      <c r="I25" s="45">
        <v>0</v>
      </c>
      <c r="J25" s="28">
        <v>0</v>
      </c>
      <c r="K25" s="59">
        <v>7.0000000000000007E-2</v>
      </c>
      <c r="L25" s="31">
        <v>1</v>
      </c>
      <c r="M25" s="60" t="e">
        <v>#N/A</v>
      </c>
    </row>
    <row r="26" spans="1:13">
      <c r="A26" s="4" t="s">
        <v>41</v>
      </c>
      <c r="B26" s="4" t="s">
        <v>80</v>
      </c>
      <c r="C26" s="28">
        <v>0</v>
      </c>
      <c r="D26" s="28">
        <v>2500</v>
      </c>
      <c r="E26" s="46" t="s">
        <v>27</v>
      </c>
      <c r="F26" s="50">
        <v>0</v>
      </c>
      <c r="G26" s="28">
        <v>0</v>
      </c>
      <c r="H26" s="28">
        <v>80</v>
      </c>
      <c r="I26" s="45">
        <v>0</v>
      </c>
      <c r="J26" s="28">
        <v>0</v>
      </c>
      <c r="K26" s="59">
        <v>7.0000000000000007E-2</v>
      </c>
      <c r="L26" s="31">
        <v>1</v>
      </c>
      <c r="M26" s="60" t="e">
        <v>#N/A</v>
      </c>
    </row>
  </sheetData>
  <autoFilter ref="A1:L26" xr:uid="{00000000-0009-0000-0000-000003000000}"/>
  <phoneticPr fontId="0" type="noConversion"/>
  <conditionalFormatting sqref="A23 A14 A6 N1:XFD1048576 M2:M26 G1:I15 G18:I24 L27:M1048576 L1:M2 L18:L25 L3:L16 K1:K1048576 A24:B24 A18:B22 A7:B13 A15:B15 A1:B5 A27:I1048576 C1:F26">
    <cfRule type="expression" dxfId="32" priority="29">
      <formula>NOT(EXACT(INDIRECT("Z"&amp;ROW()-1&amp;"S1",FALSE()), INDIRECT("Z"&amp;ROW()&amp;"S1",FALSE())))</formula>
    </cfRule>
  </conditionalFormatting>
  <conditionalFormatting sqref="B23">
    <cfRule type="expression" dxfId="31" priority="28">
      <formula>NOT(EXACT(INDIRECT("Z"&amp;ROW()-1&amp;"S1",FALSE()), INDIRECT("Z"&amp;ROW()&amp;"S1",FALSE())))</formula>
    </cfRule>
  </conditionalFormatting>
  <conditionalFormatting sqref="B14">
    <cfRule type="expression" dxfId="30" priority="27">
      <formula>NOT(EXACT(INDIRECT("Z"&amp;ROW()-1&amp;"S1",FALSE()), INDIRECT("Z"&amp;ROW()&amp;"S1",FALSE())))</formula>
    </cfRule>
  </conditionalFormatting>
  <conditionalFormatting sqref="B6">
    <cfRule type="expression" dxfId="29" priority="26">
      <formula>NOT(EXACT(INDIRECT("Z"&amp;ROW()-1&amp;"S1",FALSE()), INDIRECT("Z"&amp;ROW()&amp;"S1",FALSE())))</formula>
    </cfRule>
  </conditionalFormatting>
  <conditionalFormatting sqref="A25:A26">
    <cfRule type="expression" dxfId="28" priority="25">
      <formula>NOT(EXACT(INDIRECT("Z"&amp;ROW()-1&amp;"S1",FALSE()), INDIRECT("Z"&amp;ROW()&amp;"S1",FALSE())))</formula>
    </cfRule>
  </conditionalFormatting>
  <conditionalFormatting sqref="G25:I25">
    <cfRule type="expression" dxfId="27" priority="24">
      <formula>NOT(EXACT(INDIRECT("Z"&amp;ROW()-1&amp;"S1",FALSE()), INDIRECT("Z"&amp;ROW()&amp;"S1",FALSE())))</formula>
    </cfRule>
  </conditionalFormatting>
  <conditionalFormatting sqref="B25">
    <cfRule type="expression" dxfId="26" priority="23">
      <formula>NOT(EXACT(INDIRECT("Z"&amp;ROW()-1&amp;"S1",FALSE()), INDIRECT("Z"&amp;ROW()&amp;"S1",FALSE())))</formula>
    </cfRule>
  </conditionalFormatting>
  <conditionalFormatting sqref="L26 G26:I26">
    <cfRule type="expression" dxfId="25" priority="22">
      <formula>NOT(EXACT(INDIRECT("Z"&amp;ROW()-1&amp;"S1",FALSE()), INDIRECT("Z"&amp;ROW()&amp;"S1",FALSE())))</formula>
    </cfRule>
  </conditionalFormatting>
  <conditionalFormatting sqref="B26">
    <cfRule type="expression" dxfId="24" priority="21">
      <formula>NOT(EXACT(INDIRECT("Z"&amp;ROW()-1&amp;"S1",FALSE()), INDIRECT("Z"&amp;ROW()&amp;"S1",FALSE())))</formula>
    </cfRule>
  </conditionalFormatting>
  <conditionalFormatting sqref="A16:A17">
    <cfRule type="expression" dxfId="23" priority="19">
      <formula>NOT(EXACT(INDIRECT("Z"&amp;ROW()-1&amp;"S1",FALSE()), INDIRECT("Z"&amp;ROW()&amp;"S1",FALSE())))</formula>
    </cfRule>
  </conditionalFormatting>
  <conditionalFormatting sqref="G16:I16">
    <cfRule type="expression" dxfId="22" priority="18">
      <formula>NOT(EXACT(INDIRECT("Z"&amp;ROW()-1&amp;"S1",FALSE()), INDIRECT("Z"&amp;ROW()&amp;"S1",FALSE())))</formula>
    </cfRule>
  </conditionalFormatting>
  <conditionalFormatting sqref="B16">
    <cfRule type="expression" dxfId="21" priority="17">
      <formula>NOT(EXACT(INDIRECT("Z"&amp;ROW()-1&amp;"S1",FALSE()), INDIRECT("Z"&amp;ROW()&amp;"S1",FALSE())))</formula>
    </cfRule>
  </conditionalFormatting>
  <conditionalFormatting sqref="L17 G17:I17">
    <cfRule type="expression" dxfId="20" priority="16">
      <formula>NOT(EXACT(INDIRECT("Z"&amp;ROW()-1&amp;"S1",FALSE()), INDIRECT("Z"&amp;ROW()&amp;"S1",FALSE())))</formula>
    </cfRule>
  </conditionalFormatting>
  <conditionalFormatting sqref="B17">
    <cfRule type="expression" dxfId="19" priority="15">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27:J1048576 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00000000-0002-0000-0300-000001000000}"/>
    <dataValidation allowBlank="1" showInputMessage="1" showErrorMessage="1" promptTitle="Maximum capacity (MW)" prompt="Maximum allowed power throughput capacity per process. Must be bigger than or equal to max('cap-lo', 'inst-cap')." sqref="D1" xr:uid="{00000000-0002-0000-0300-000002000000}"/>
    <dataValidation allowBlank="1" showInputMessage="1" showErrorMessage="1" promptTitle="Investment cost (€/MW)" prompt="Total investement cost for adding capacity. Is annualized in the model using the annuity factor derived from 'wacc' and 'depreciation'." sqref="G1" xr:uid="{00000000-0002-0000-0300-000003000000}"/>
    <dataValidation allowBlank="1" showInputMessage="1" showErrorMessage="1" promptTitle="Annual fix cost (€/MW/a)" prompt="Operation independent costs for existing and new capacities per MW throughput power." sqref="H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E1" xr:uid="{00000000-0002-0000-0300-000007000000}"/>
    <dataValidation allowBlank="1" showInputMessage="1" showErrorMessage="1" promptTitle="Minimum load fraction" prompt="This value sets the minimum possible fraction of the process capacity which the process can run at." sqref="F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 allowBlank="1" showInputMessage="1" showErrorMessage="1" promptTitle="Startup Cost (€)" prompt="The process cost which is incurred when the process is switched on from off condition at a timestep." sqref="J1" xr:uid="{109AB055-F5FB-43E7-A327-1A77B37E0F8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68</v>
      </c>
      <c r="B1" s="13" t="s">
        <v>56</v>
      </c>
      <c r="C1" s="13" t="s">
        <v>55</v>
      </c>
      <c r="D1" s="22" t="s">
        <v>59</v>
      </c>
      <c r="E1" s="22" t="s">
        <v>86</v>
      </c>
    </row>
    <row r="2" spans="1:5">
      <c r="A2" s="4" t="s">
        <v>63</v>
      </c>
      <c r="B2" s="4" t="s">
        <v>3</v>
      </c>
      <c r="C2" s="4" t="s">
        <v>57</v>
      </c>
      <c r="D2" s="29">
        <v>1</v>
      </c>
      <c r="E2" s="29" t="e">
        <f>NA()</f>
        <v>#N/A</v>
      </c>
    </row>
    <row r="3" spans="1:5">
      <c r="A3" s="4" t="s">
        <v>63</v>
      </c>
      <c r="B3" s="4" t="s">
        <v>37</v>
      </c>
      <c r="C3" s="4" t="s">
        <v>58</v>
      </c>
      <c r="D3" s="29">
        <v>1</v>
      </c>
      <c r="E3" s="29" t="e">
        <f>NA()</f>
        <v>#N/A</v>
      </c>
    </row>
    <row r="4" spans="1:5">
      <c r="A4" s="4" t="s">
        <v>64</v>
      </c>
      <c r="B4" s="4" t="s">
        <v>1</v>
      </c>
      <c r="C4" s="4" t="s">
        <v>57</v>
      </c>
      <c r="D4" s="29">
        <v>1</v>
      </c>
      <c r="E4" s="29" t="e">
        <f>NA()</f>
        <v>#N/A</v>
      </c>
    </row>
    <row r="5" spans="1:5">
      <c r="A5" s="4" t="s">
        <v>64</v>
      </c>
      <c r="B5" s="4" t="s">
        <v>37</v>
      </c>
      <c r="C5" s="4" t="s">
        <v>58</v>
      </c>
      <c r="D5" s="29">
        <v>1</v>
      </c>
      <c r="E5" s="29" t="e">
        <f>NA()</f>
        <v>#N/A</v>
      </c>
    </row>
    <row r="6" spans="1:5">
      <c r="A6" s="4" t="s">
        <v>60</v>
      </c>
      <c r="B6" s="4" t="s">
        <v>2</v>
      </c>
      <c r="C6" s="4" t="s">
        <v>57</v>
      </c>
      <c r="D6" s="29">
        <v>1</v>
      </c>
      <c r="E6" s="29" t="e">
        <f>NA()</f>
        <v>#N/A</v>
      </c>
    </row>
    <row r="7" spans="1:5">
      <c r="A7" s="4" t="s">
        <v>60</v>
      </c>
      <c r="B7" s="4" t="s">
        <v>37</v>
      </c>
      <c r="C7" s="4" t="s">
        <v>58</v>
      </c>
      <c r="D7" s="29">
        <v>1</v>
      </c>
      <c r="E7" s="29" t="e">
        <f>NA()</f>
        <v>#N/A</v>
      </c>
    </row>
    <row r="8" spans="1:5">
      <c r="A8" s="4" t="s">
        <v>66</v>
      </c>
      <c r="B8" s="4" t="s">
        <v>8</v>
      </c>
      <c r="C8" s="4" t="s">
        <v>57</v>
      </c>
      <c r="D8" s="29">
        <v>1</v>
      </c>
      <c r="E8" s="29">
        <v>1.2</v>
      </c>
    </row>
    <row r="9" spans="1:5">
      <c r="A9" s="4" t="s">
        <v>66</v>
      </c>
      <c r="B9" s="4" t="s">
        <v>37</v>
      </c>
      <c r="C9" s="4" t="s">
        <v>58</v>
      </c>
      <c r="D9" s="29">
        <v>0.6</v>
      </c>
      <c r="E9" s="29" t="e">
        <f>NA()</f>
        <v>#N/A</v>
      </c>
    </row>
    <row r="10" spans="1:5">
      <c r="A10" s="4" t="s">
        <v>66</v>
      </c>
      <c r="B10" s="4" t="s">
        <v>25</v>
      </c>
      <c r="C10" s="4" t="s">
        <v>58</v>
      </c>
      <c r="D10" s="29">
        <v>0.2</v>
      </c>
      <c r="E10" s="29">
        <f>D10*E8</f>
        <v>0.24</v>
      </c>
    </row>
    <row r="11" spans="1:5">
      <c r="A11" s="4" t="s">
        <v>65</v>
      </c>
      <c r="B11" s="4" t="s">
        <v>38</v>
      </c>
      <c r="C11" s="4" t="s">
        <v>57</v>
      </c>
      <c r="D11" s="29">
        <v>1</v>
      </c>
      <c r="E11" s="29">
        <v>1.4</v>
      </c>
    </row>
    <row r="12" spans="1:5">
      <c r="A12" s="4" t="s">
        <v>65</v>
      </c>
      <c r="B12" s="4" t="s">
        <v>37</v>
      </c>
      <c r="C12" s="4" t="s">
        <v>58</v>
      </c>
      <c r="D12" s="29">
        <v>0.4</v>
      </c>
      <c r="E12" s="29" t="e">
        <f>NA()</f>
        <v>#N/A</v>
      </c>
    </row>
    <row r="13" spans="1:5">
      <c r="A13" s="4" t="s">
        <v>65</v>
      </c>
      <c r="B13" s="4" t="s">
        <v>25</v>
      </c>
      <c r="C13" s="4" t="s">
        <v>58</v>
      </c>
      <c r="D13" s="29">
        <v>0.3</v>
      </c>
      <c r="E13" s="29">
        <f>D13*E11</f>
        <v>0.42</v>
      </c>
    </row>
    <row r="14" spans="1:5">
      <c r="A14" s="4" t="s">
        <v>67</v>
      </c>
      <c r="B14" s="4" t="s">
        <v>39</v>
      </c>
      <c r="C14" s="4" t="s">
        <v>57</v>
      </c>
      <c r="D14" s="29">
        <v>1</v>
      </c>
      <c r="E14" s="29">
        <v>2</v>
      </c>
    </row>
    <row r="15" spans="1:5">
      <c r="A15" s="4" t="s">
        <v>67</v>
      </c>
      <c r="B15" s="4" t="s">
        <v>37</v>
      </c>
      <c r="C15" s="4" t="s">
        <v>58</v>
      </c>
      <c r="D15" s="29">
        <v>0.4</v>
      </c>
      <c r="E15" s="29" t="e">
        <f>NA()</f>
        <v>#N/A</v>
      </c>
    </row>
    <row r="16" spans="1:5">
      <c r="A16" s="4" t="s">
        <v>67</v>
      </c>
      <c r="B16" s="4" t="s">
        <v>25</v>
      </c>
      <c r="C16" s="4" t="s">
        <v>58</v>
      </c>
      <c r="D16" s="29">
        <v>0.4</v>
      </c>
      <c r="E16" s="29">
        <v>0.8</v>
      </c>
    </row>
    <row r="17" spans="1:5">
      <c r="A17" s="4" t="s">
        <v>62</v>
      </c>
      <c r="B17" s="4" t="s">
        <v>36</v>
      </c>
      <c r="C17" s="4" t="s">
        <v>57</v>
      </c>
      <c r="D17" s="29">
        <v>1</v>
      </c>
      <c r="E17" s="29" t="e">
        <f>NA()</f>
        <v>#N/A</v>
      </c>
    </row>
    <row r="18" spans="1:5">
      <c r="A18" s="4" t="s">
        <v>62</v>
      </c>
      <c r="B18" s="4" t="s">
        <v>37</v>
      </c>
      <c r="C18" s="4" t="s">
        <v>58</v>
      </c>
      <c r="D18" s="29">
        <v>0.35</v>
      </c>
      <c r="E18" s="29" t="e">
        <f>NA()</f>
        <v>#N/A</v>
      </c>
    </row>
    <row r="19" spans="1:5">
      <c r="A19" s="4" t="s">
        <v>62</v>
      </c>
      <c r="B19" s="4" t="s">
        <v>25</v>
      </c>
      <c r="C19" s="4" t="s">
        <v>58</v>
      </c>
      <c r="D19" s="29">
        <v>0</v>
      </c>
      <c r="E19" s="29" t="e">
        <f>NA()</f>
        <v>#N/A</v>
      </c>
    </row>
    <row r="20" spans="1:5">
      <c r="A20" s="4" t="s">
        <v>61</v>
      </c>
      <c r="B20" s="4" t="s">
        <v>28</v>
      </c>
      <c r="C20" s="4" t="s">
        <v>57</v>
      </c>
      <c r="D20" s="29">
        <v>1</v>
      </c>
      <c r="E20" s="29" t="e">
        <f>NA()</f>
        <v>#N/A</v>
      </c>
    </row>
    <row r="21" spans="1:5">
      <c r="A21" s="4" t="s">
        <v>61</v>
      </c>
      <c r="B21" s="4" t="s">
        <v>37</v>
      </c>
      <c r="C21" s="4" t="s">
        <v>58</v>
      </c>
      <c r="D21" s="29">
        <v>1</v>
      </c>
      <c r="E21" s="29" t="e">
        <f>NA()</f>
        <v>#N/A</v>
      </c>
    </row>
    <row r="22" spans="1:5">
      <c r="A22" s="4" t="s">
        <v>61</v>
      </c>
      <c r="B22" s="4" t="s">
        <v>25</v>
      </c>
      <c r="C22" s="4" t="s">
        <v>58</v>
      </c>
      <c r="D22" s="29">
        <v>0</v>
      </c>
      <c r="E22" s="29" t="e">
        <f>NA()</f>
        <v>#N/A</v>
      </c>
    </row>
    <row r="23" spans="1:5">
      <c r="A23" s="4" t="s">
        <v>79</v>
      </c>
      <c r="B23" s="4" t="s">
        <v>37</v>
      </c>
      <c r="C23" s="4" t="s">
        <v>57</v>
      </c>
      <c r="D23" s="29">
        <v>1</v>
      </c>
      <c r="E23" s="29" t="e">
        <f>NA()</f>
        <v>#N/A</v>
      </c>
    </row>
    <row r="24" spans="1:5">
      <c r="A24" s="4" t="s">
        <v>79</v>
      </c>
      <c r="B24" s="4" t="s">
        <v>76</v>
      </c>
      <c r="C24" s="4" t="s">
        <v>58</v>
      </c>
      <c r="D24" s="29">
        <v>1</v>
      </c>
      <c r="E24" s="29" t="e">
        <f>NA()</f>
        <v>#N/A</v>
      </c>
    </row>
    <row r="25" spans="1:5">
      <c r="A25" s="4" t="s">
        <v>80</v>
      </c>
      <c r="B25" s="4" t="s">
        <v>75</v>
      </c>
      <c r="C25" s="4" t="s">
        <v>57</v>
      </c>
      <c r="D25" s="29">
        <v>1</v>
      </c>
      <c r="E25" s="29" t="e">
        <f>NA()</f>
        <v>#N/A</v>
      </c>
    </row>
    <row r="26" spans="1:5">
      <c r="A26" s="4" t="s">
        <v>80</v>
      </c>
      <c r="B26" s="4" t="s">
        <v>37</v>
      </c>
      <c r="C26" s="4" t="s">
        <v>58</v>
      </c>
      <c r="D26" s="29">
        <v>1</v>
      </c>
      <c r="E26" s="29" t="e">
        <f>NA()</f>
        <v>#N/A</v>
      </c>
    </row>
    <row r="27" spans="1:5">
      <c r="A27" s="4" t="s">
        <v>80</v>
      </c>
      <c r="B27" s="4" t="s">
        <v>25</v>
      </c>
      <c r="C27" s="4" t="s">
        <v>58</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tabSelected="1" workbookViewId="0">
      <selection activeCell="A2" sqref="A2:B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73</v>
      </c>
      <c r="B1" t="s">
        <v>72</v>
      </c>
      <c r="C1" t="s">
        <v>71</v>
      </c>
      <c r="D1" t="s">
        <v>56</v>
      </c>
      <c r="E1" s="22" t="s">
        <v>13</v>
      </c>
      <c r="F1" s="21" t="s">
        <v>14</v>
      </c>
      <c r="G1" s="21" t="s">
        <v>15</v>
      </c>
      <c r="H1" s="20" t="s">
        <v>16</v>
      </c>
      <c r="I1" s="21" t="s">
        <v>11</v>
      </c>
      <c r="J1" s="21" t="s">
        <v>12</v>
      </c>
      <c r="K1" s="57" t="s">
        <v>17</v>
      </c>
      <c r="L1" s="20" t="s">
        <v>18</v>
      </c>
    </row>
    <row r="2" spans="1:12">
      <c r="A2" s="8"/>
      <c r="B2" s="8"/>
      <c r="C2" s="8"/>
      <c r="D2" s="8"/>
      <c r="E2" s="29"/>
      <c r="F2" s="28"/>
      <c r="G2" s="28"/>
      <c r="H2" s="31"/>
      <c r="I2" s="28"/>
      <c r="J2" s="28"/>
      <c r="K2" s="46"/>
      <c r="L2" s="31"/>
    </row>
    <row r="3" spans="1:12">
      <c r="A3" s="8"/>
      <c r="B3" s="8"/>
      <c r="C3" s="8"/>
      <c r="D3" s="8"/>
      <c r="E3" s="29"/>
      <c r="F3" s="28"/>
      <c r="G3" s="28"/>
      <c r="H3" s="31"/>
      <c r="I3" s="28"/>
      <c r="J3" s="28"/>
      <c r="K3" s="46"/>
      <c r="L3" s="31"/>
    </row>
    <row r="4" spans="1:12">
      <c r="A4" s="8"/>
      <c r="B4" s="8"/>
      <c r="C4" s="8"/>
      <c r="D4" s="8"/>
      <c r="E4" s="29"/>
      <c r="F4" s="28"/>
      <c r="G4" s="28"/>
      <c r="H4" s="31"/>
      <c r="I4" s="28"/>
      <c r="J4" s="28"/>
      <c r="K4" s="46"/>
      <c r="L4" s="31"/>
    </row>
    <row r="5" spans="1:12">
      <c r="A5" s="34"/>
      <c r="B5" s="34"/>
      <c r="C5" s="34"/>
      <c r="D5" s="34"/>
      <c r="E5" s="35"/>
      <c r="F5" s="36"/>
      <c r="G5" s="36"/>
      <c r="H5" s="37"/>
      <c r="I5" s="36"/>
      <c r="J5" s="36"/>
      <c r="K5" s="63"/>
      <c r="L5" s="37"/>
    </row>
    <row r="6" spans="1:12">
      <c r="A6" s="34"/>
      <c r="B6" s="34"/>
      <c r="C6" s="34"/>
      <c r="D6" s="34"/>
      <c r="E6" s="35"/>
      <c r="F6" s="36"/>
      <c r="G6" s="36"/>
      <c r="H6" s="37"/>
      <c r="I6" s="36"/>
      <c r="J6" s="36"/>
      <c r="K6" s="63"/>
      <c r="L6" s="37"/>
    </row>
    <row r="7" spans="1:12">
      <c r="A7" s="34"/>
      <c r="B7" s="34"/>
      <c r="C7" s="34"/>
      <c r="D7" s="34"/>
      <c r="E7" s="35"/>
      <c r="F7" s="36"/>
      <c r="G7" s="36"/>
      <c r="H7" s="37"/>
      <c r="I7" s="36"/>
      <c r="J7" s="36"/>
      <c r="K7" s="63"/>
      <c r="L7" s="37"/>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G10" sqref="G10"/>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69</v>
      </c>
      <c r="B1" s="3" t="s">
        <v>70</v>
      </c>
      <c r="C1" s="3" t="s">
        <v>56</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90</v>
      </c>
      <c r="T1" s="65" t="s">
        <v>98</v>
      </c>
    </row>
    <row r="2" spans="1:20">
      <c r="A2" s="54" t="s">
        <v>42</v>
      </c>
      <c r="B2" s="54" t="s">
        <v>105</v>
      </c>
      <c r="C2" s="54" t="s">
        <v>37</v>
      </c>
      <c r="D2" s="28">
        <v>0</v>
      </c>
      <c r="E2" s="28" t="s">
        <v>27</v>
      </c>
      <c r="F2" s="28">
        <v>0</v>
      </c>
      <c r="G2" s="28" t="s">
        <v>27</v>
      </c>
      <c r="H2" s="29">
        <v>0.64</v>
      </c>
      <c r="I2" s="29">
        <v>0.64</v>
      </c>
      <c r="J2" s="28">
        <v>42000</v>
      </c>
      <c r="K2" s="59">
        <v>6.54</v>
      </c>
      <c r="L2" s="28">
        <v>0</v>
      </c>
      <c r="M2" s="59">
        <f t="shared" ref="M2:M7" si="0">0.05*K2</f>
        <v>0.32700000000000001</v>
      </c>
      <c r="N2" s="59">
        <v>0.02</v>
      </c>
      <c r="O2" s="59">
        <v>0</v>
      </c>
      <c r="P2" s="59">
        <v>7.0000000000000007E-2</v>
      </c>
      <c r="Q2" s="59">
        <v>50</v>
      </c>
      <c r="R2" s="59">
        <v>0.5</v>
      </c>
      <c r="S2" s="62">
        <v>3.4999999999999999E-6</v>
      </c>
      <c r="T2" s="59"/>
    </row>
    <row r="3" spans="1:20">
      <c r="A3" s="54" t="s">
        <v>42</v>
      </c>
      <c r="B3" s="54" t="s">
        <v>106</v>
      </c>
      <c r="C3" s="54" t="s">
        <v>37</v>
      </c>
      <c r="D3" s="28">
        <v>60000</v>
      </c>
      <c r="E3" s="28" t="s">
        <v>27</v>
      </c>
      <c r="F3" s="28">
        <v>8000</v>
      </c>
      <c r="G3" s="28" t="s">
        <v>27</v>
      </c>
      <c r="H3" s="29">
        <v>0.94</v>
      </c>
      <c r="I3" s="29">
        <v>0.94</v>
      </c>
      <c r="J3" s="28">
        <v>100000</v>
      </c>
      <c r="K3" s="59">
        <v>0</v>
      </c>
      <c r="L3" s="28">
        <v>20000</v>
      </c>
      <c r="M3" s="59">
        <f t="shared" si="0"/>
        <v>0</v>
      </c>
      <c r="N3" s="59">
        <v>0.02</v>
      </c>
      <c r="O3" s="59">
        <v>0</v>
      </c>
      <c r="P3" s="59">
        <v>7.0000000000000007E-2</v>
      </c>
      <c r="Q3" s="59">
        <v>50</v>
      </c>
      <c r="R3" s="59">
        <v>0.5</v>
      </c>
      <c r="S3" s="59">
        <v>0</v>
      </c>
      <c r="T3" s="59"/>
    </row>
    <row r="4" spans="1:20">
      <c r="A4" s="54" t="s">
        <v>40</v>
      </c>
      <c r="B4" s="54" t="s">
        <v>105</v>
      </c>
      <c r="C4" s="54" t="s">
        <v>37</v>
      </c>
      <c r="D4" s="28">
        <v>0</v>
      </c>
      <c r="E4" s="28" t="s">
        <v>27</v>
      </c>
      <c r="F4" s="28">
        <v>0</v>
      </c>
      <c r="G4" s="28" t="s">
        <v>27</v>
      </c>
      <c r="H4" s="29">
        <v>0.64</v>
      </c>
      <c r="I4" s="29">
        <v>0.64</v>
      </c>
      <c r="J4" s="28">
        <v>42000</v>
      </c>
      <c r="K4" s="59">
        <v>6.54</v>
      </c>
      <c r="L4" s="28">
        <v>0</v>
      </c>
      <c r="M4" s="59">
        <f t="shared" si="0"/>
        <v>0.32700000000000001</v>
      </c>
      <c r="N4" s="59">
        <v>0.02</v>
      </c>
      <c r="O4" s="59">
        <v>0</v>
      </c>
      <c r="P4" s="59">
        <v>7.0000000000000007E-2</v>
      </c>
      <c r="Q4" s="59">
        <v>50</v>
      </c>
      <c r="R4" s="59">
        <v>0.5</v>
      </c>
      <c r="S4" s="62">
        <v>3.4999999999999999E-6</v>
      </c>
      <c r="T4" s="59"/>
    </row>
    <row r="5" spans="1:20">
      <c r="A5" s="54" t="s">
        <v>40</v>
      </c>
      <c r="B5" s="54" t="s">
        <v>106</v>
      </c>
      <c r="C5" s="54" t="s">
        <v>37</v>
      </c>
      <c r="D5" s="28">
        <v>163000</v>
      </c>
      <c r="E5" s="28" t="s">
        <v>27</v>
      </c>
      <c r="F5" s="28">
        <v>500</v>
      </c>
      <c r="G5" s="28" t="s">
        <v>27</v>
      </c>
      <c r="H5" s="29">
        <v>0.94</v>
      </c>
      <c r="I5" s="29">
        <v>0.94</v>
      </c>
      <c r="J5" s="28">
        <v>100000</v>
      </c>
      <c r="K5" s="59">
        <v>0</v>
      </c>
      <c r="L5" s="28">
        <v>20000</v>
      </c>
      <c r="M5" s="59">
        <f t="shared" si="0"/>
        <v>0</v>
      </c>
      <c r="N5" s="59">
        <v>0.02</v>
      </c>
      <c r="O5" s="59">
        <v>0</v>
      </c>
      <c r="P5" s="59">
        <v>7.0000000000000007E-2</v>
      </c>
      <c r="Q5" s="59">
        <v>50</v>
      </c>
      <c r="R5" s="59">
        <v>0.5</v>
      </c>
      <c r="S5" s="59">
        <v>0</v>
      </c>
      <c r="T5" s="59"/>
    </row>
    <row r="6" spans="1:20">
      <c r="A6" s="54" t="s">
        <v>41</v>
      </c>
      <c r="B6" s="54" t="s">
        <v>105</v>
      </c>
      <c r="C6" s="54" t="s">
        <v>37</v>
      </c>
      <c r="D6" s="28">
        <v>0</v>
      </c>
      <c r="E6" s="28" t="s">
        <v>27</v>
      </c>
      <c r="F6" s="28">
        <v>0</v>
      </c>
      <c r="G6" s="28" t="s">
        <v>27</v>
      </c>
      <c r="H6" s="29">
        <v>0.64</v>
      </c>
      <c r="I6" s="29">
        <v>0.64</v>
      </c>
      <c r="J6" s="28">
        <v>42000</v>
      </c>
      <c r="K6" s="59">
        <v>6.54</v>
      </c>
      <c r="L6" s="28">
        <v>0</v>
      </c>
      <c r="M6" s="59">
        <f t="shared" si="0"/>
        <v>0.32700000000000001</v>
      </c>
      <c r="N6" s="59">
        <v>0.02</v>
      </c>
      <c r="O6" s="59">
        <v>0</v>
      </c>
      <c r="P6" s="59">
        <v>7.0000000000000007E-2</v>
      </c>
      <c r="Q6" s="59">
        <v>50</v>
      </c>
      <c r="R6" s="59">
        <v>0.5</v>
      </c>
      <c r="S6" s="62">
        <v>3.4999999999999999E-6</v>
      </c>
      <c r="T6" s="59"/>
    </row>
    <row r="7" spans="1:20">
      <c r="A7" s="54" t="s">
        <v>41</v>
      </c>
      <c r="B7" s="54" t="s">
        <v>106</v>
      </c>
      <c r="C7" s="54" t="s">
        <v>37</v>
      </c>
      <c r="D7" s="28">
        <v>700000</v>
      </c>
      <c r="E7" s="28" t="s">
        <v>27</v>
      </c>
      <c r="F7" s="28">
        <v>1500</v>
      </c>
      <c r="G7" s="28" t="s">
        <v>27</v>
      </c>
      <c r="H7" s="29">
        <v>0.94</v>
      </c>
      <c r="I7" s="29">
        <v>0.94</v>
      </c>
      <c r="J7" s="28">
        <v>100000</v>
      </c>
      <c r="K7" s="59">
        <v>0</v>
      </c>
      <c r="L7" s="28">
        <v>20000</v>
      </c>
      <c r="M7" s="59">
        <f t="shared" si="0"/>
        <v>0</v>
      </c>
      <c r="N7" s="59">
        <v>0.02</v>
      </c>
      <c r="O7" s="59">
        <v>0</v>
      </c>
      <c r="P7" s="59">
        <v>7.0000000000000007E-2</v>
      </c>
      <c r="Q7" s="59">
        <v>50</v>
      </c>
      <c r="R7" s="59">
        <v>0.5</v>
      </c>
      <c r="S7" s="59">
        <v>0</v>
      </c>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E1F3AF2D-C54A-4E25-8CAD-CC921F45866E}"/>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69</v>
      </c>
      <c r="B1" s="3" t="s">
        <v>56</v>
      </c>
      <c r="C1" s="21" t="s">
        <v>82</v>
      </c>
      <c r="D1" s="47" t="s">
        <v>13</v>
      </c>
      <c r="E1" s="21" t="s">
        <v>83</v>
      </c>
      <c r="F1" s="21" t="s">
        <v>84</v>
      </c>
      <c r="G1" s="21" t="s">
        <v>85</v>
      </c>
    </row>
    <row r="2" spans="1:7">
      <c r="A2" s="4" t="s">
        <v>42</v>
      </c>
      <c r="B2" s="4" t="s">
        <v>37</v>
      </c>
      <c r="C2" s="28">
        <v>1</v>
      </c>
      <c r="D2" s="46">
        <v>1</v>
      </c>
      <c r="E2" s="28">
        <v>1</v>
      </c>
      <c r="F2" s="28">
        <v>0</v>
      </c>
      <c r="G2" s="28">
        <v>0</v>
      </c>
    </row>
    <row r="3" spans="1:7">
      <c r="A3" s="4" t="s">
        <v>40</v>
      </c>
      <c r="B3" s="4" t="s">
        <v>37</v>
      </c>
      <c r="C3" s="28">
        <v>16</v>
      </c>
      <c r="D3" s="46">
        <v>0.9</v>
      </c>
      <c r="E3" s="28">
        <v>1</v>
      </c>
      <c r="F3" s="28">
        <v>2000</v>
      </c>
      <c r="G3" s="28">
        <v>2000</v>
      </c>
    </row>
    <row r="4" spans="1:7">
      <c r="A4" s="4" t="s">
        <v>41</v>
      </c>
      <c r="B4" s="4" t="s">
        <v>37</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43</v>
      </c>
      <c r="C1" s="6" t="s">
        <v>44</v>
      </c>
      <c r="D1" s="6" t="s">
        <v>45</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46</v>
      </c>
      <c r="C1" s="18" t="s">
        <v>47</v>
      </c>
      <c r="D1" s="18" t="s">
        <v>48</v>
      </c>
      <c r="E1" s="18" t="s">
        <v>49</v>
      </c>
      <c r="F1" s="18" t="s">
        <v>50</v>
      </c>
      <c r="G1" s="18" t="s">
        <v>51</v>
      </c>
      <c r="H1" s="18" t="s">
        <v>52</v>
      </c>
      <c r="I1" s="18" t="s">
        <v>53</v>
      </c>
      <c r="J1" s="18" t="s">
        <v>54</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75</v>
      </c>
      <c r="C1" s="18" t="s">
        <v>76</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96</v>
      </c>
      <c r="C1" s="6" t="s">
        <v>97</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2019-01-28T15:34:58Z</dcterms:modified>
</cp:coreProperties>
</file>