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chrisrichards/Desktop/FrogWork/Chris/CODE/MuJoCo/mjMOD_3SegRMdevel/RMsim/"/>
    </mc:Choice>
  </mc:AlternateContent>
  <bookViews>
    <workbookView xWindow="940" yWindow="1020" windowWidth="26620" windowHeight="116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6" i="1"/>
  <c r="K7" i="1"/>
  <c r="K8" i="1"/>
  <c r="K9" i="1"/>
  <c r="K4" i="1"/>
  <c r="J16" i="1"/>
  <c r="K16" i="1"/>
  <c r="I16" i="1"/>
  <c r="H5" i="1"/>
  <c r="H6" i="1"/>
  <c r="H7" i="1"/>
  <c r="H8" i="1"/>
  <c r="H9" i="1"/>
  <c r="H4" i="1"/>
  <c r="I9" i="1"/>
  <c r="I8" i="1"/>
  <c r="I7" i="1"/>
  <c r="I6" i="1"/>
  <c r="I5" i="1"/>
  <c r="I4" i="1"/>
  <c r="E14" i="1"/>
  <c r="E12" i="1"/>
  <c r="E10" i="1"/>
  <c r="E8" i="1"/>
  <c r="E6" i="1"/>
  <c r="E4" i="1"/>
  <c r="D15" i="1"/>
  <c r="D13" i="1"/>
  <c r="D11" i="1"/>
  <c r="D9" i="1"/>
  <c r="D7" i="1"/>
  <c r="D5" i="1"/>
  <c r="D14" i="1"/>
  <c r="D12" i="1"/>
  <c r="D10" i="1"/>
  <c r="D8" i="1"/>
  <c r="B14" i="1"/>
  <c r="B12" i="1"/>
</calcChain>
</file>

<file path=xl/sharedStrings.xml><?xml version="1.0" encoding="utf-8"?>
<sst xmlns="http://schemas.openxmlformats.org/spreadsheetml/2006/main" count="40" uniqueCount="38">
  <si>
    <t>Body segment</t>
  </si>
  <si>
    <t>Volume (mm3)</t>
  </si>
  <si>
    <t>Body skeleton</t>
  </si>
  <si>
    <t>Pelvic skeleton</t>
  </si>
  <si>
    <t>Body /Pelvis soft tissue</t>
  </si>
  <si>
    <t>Density (g/cm3)</t>
  </si>
  <si>
    <t>Thigh skeleton</t>
  </si>
  <si>
    <t>Thigh soft tissues</t>
  </si>
  <si>
    <t>Shank skeleton</t>
  </si>
  <si>
    <t>Shank soft tissues</t>
  </si>
  <si>
    <t>Tarsus skeleton</t>
  </si>
  <si>
    <t>Tarsus soft tissues</t>
  </si>
  <si>
    <t>Foot skeleton</t>
  </si>
  <si>
    <t>Foot soft tissues</t>
  </si>
  <si>
    <t>lumped segment mass (from uCT)</t>
  </si>
  <si>
    <t>Body soft tissues</t>
  </si>
  <si>
    <t>NA</t>
  </si>
  <si>
    <t>Pelvic soft tissues</t>
  </si>
  <si>
    <t>segment</t>
  </si>
  <si>
    <t>Body</t>
  </si>
  <si>
    <t>pelvis</t>
  </si>
  <si>
    <t>thigh</t>
  </si>
  <si>
    <t>shank</t>
  </si>
  <si>
    <t>tarsus</t>
  </si>
  <si>
    <t>foot</t>
  </si>
  <si>
    <t>volume weighting (estimated at 0.05 for body and pelvis for now)</t>
  </si>
  <si>
    <t>density weighted avg</t>
  </si>
  <si>
    <t>avg density</t>
  </si>
  <si>
    <t>scaled masses</t>
  </si>
  <si>
    <t>Ratio</t>
  </si>
  <si>
    <t>length</t>
  </si>
  <si>
    <t>length scaled</t>
  </si>
  <si>
    <t>mass 1</t>
  </si>
  <si>
    <t>mass2</t>
  </si>
  <si>
    <t>length 1</t>
  </si>
  <si>
    <t>length 2</t>
  </si>
  <si>
    <t>Nominal mass (g)</t>
  </si>
  <si>
    <t>mass for scaled model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</si>
</sst>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workbookViewId="0">
      <selection activeCell="F10" sqref="F10"/>
    </sheetView>
  </sheetViews>
  <sheetFormatPr baseColWidth="10" defaultColWidth="8.83203125" defaultRowHeight="15" x14ac:dyDescent="0.2"/>
  <cols>
    <col min="1" max="1" width="18" customWidth="1"/>
    <col min="2" max="2" width="16.5" customWidth="1"/>
    <col min="3" max="3" width="18.83203125" customWidth="1"/>
    <col min="4" max="4" width="30.1640625" customWidth="1"/>
    <col min="5" max="6" width="18.83203125" customWidth="1"/>
    <col min="7" max="8" width="26.83203125" customWidth="1"/>
    <col min="9" max="9" width="10" customWidth="1"/>
  </cols>
  <sheetData>
    <row r="1" spans="1:11" x14ac:dyDescent="0.2">
      <c r="E1" t="s">
        <v>29</v>
      </c>
    </row>
    <row r="2" spans="1:11" x14ac:dyDescent="0.2">
      <c r="A2" s="1" t="s">
        <v>36</v>
      </c>
      <c r="B2" s="1">
        <v>11.4</v>
      </c>
      <c r="C2" s="2" t="s">
        <v>37</v>
      </c>
      <c r="D2" s="2">
        <v>11.4</v>
      </c>
      <c r="E2">
        <f>D2/B2</f>
        <v>1</v>
      </c>
    </row>
    <row r="3" spans="1:11" x14ac:dyDescent="0.2">
      <c r="A3" t="s">
        <v>0</v>
      </c>
      <c r="B3" t="s">
        <v>1</v>
      </c>
      <c r="C3" t="s">
        <v>5</v>
      </c>
      <c r="D3" t="s">
        <v>25</v>
      </c>
      <c r="E3" t="s">
        <v>26</v>
      </c>
      <c r="F3" t="s">
        <v>18</v>
      </c>
      <c r="G3" t="s">
        <v>14</v>
      </c>
      <c r="H3" t="s">
        <v>28</v>
      </c>
      <c r="I3" t="s">
        <v>27</v>
      </c>
      <c r="J3" t="s">
        <v>30</v>
      </c>
      <c r="K3" t="s">
        <v>31</v>
      </c>
    </row>
    <row r="4" spans="1:11" x14ac:dyDescent="0.2">
      <c r="A4" t="s">
        <v>2</v>
      </c>
      <c r="B4">
        <v>260.7</v>
      </c>
      <c r="C4">
        <v>1.93</v>
      </c>
      <c r="D4">
        <v>0.05</v>
      </c>
      <c r="E4">
        <f>(D4*C4+D5*C5)</f>
        <v>1.0997000000000001</v>
      </c>
      <c r="F4" t="s">
        <v>19</v>
      </c>
      <c r="G4">
        <v>7.1999999999999998E-3</v>
      </c>
      <c r="H4">
        <f>G4*$E$2</f>
        <v>7.1999999999999998E-3</v>
      </c>
      <c r="I4">
        <f>E4</f>
        <v>1.0997000000000001</v>
      </c>
      <c r="J4">
        <v>1.9743900000000002E-2</v>
      </c>
      <c r="K4">
        <f>J4*($E$2^(1/3))</f>
        <v>1.9743900000000002E-2</v>
      </c>
    </row>
    <row r="5" spans="1:11" x14ac:dyDescent="0.2">
      <c r="A5" t="s">
        <v>15</v>
      </c>
      <c r="B5" t="s">
        <v>16</v>
      </c>
      <c r="C5">
        <v>1.056</v>
      </c>
      <c r="D5">
        <f>1-D4</f>
        <v>0.95</v>
      </c>
      <c r="F5" t="s">
        <v>20</v>
      </c>
      <c r="G5">
        <v>1.2999999999999999E-3</v>
      </c>
      <c r="H5">
        <f t="shared" ref="H5:H9" si="0">G5*$E$2</f>
        <v>1.2999999999999999E-3</v>
      </c>
      <c r="I5">
        <f>E6</f>
        <v>1.0997000000000001</v>
      </c>
      <c r="J5" t="s">
        <v>16</v>
      </c>
    </row>
    <row r="6" spans="1:11" x14ac:dyDescent="0.2">
      <c r="A6" t="s">
        <v>3</v>
      </c>
      <c r="B6">
        <v>67.8</v>
      </c>
      <c r="C6">
        <v>1.93</v>
      </c>
      <c r="D6">
        <v>0.05</v>
      </c>
      <c r="E6">
        <f>D6*C6+D7*C7</f>
        <v>1.0997000000000001</v>
      </c>
      <c r="F6" t="s">
        <v>21</v>
      </c>
      <c r="G6">
        <v>7.7612999999999998E-4</v>
      </c>
      <c r="H6">
        <f t="shared" si="0"/>
        <v>7.7612999999999998E-4</v>
      </c>
      <c r="I6">
        <f>E8</f>
        <v>1.0806231520223153</v>
      </c>
      <c r="J6">
        <v>1.77912E-2</v>
      </c>
      <c r="K6">
        <f t="shared" ref="K5:K9" si="1">J6*($E$2^(1/3))</f>
        <v>1.77912E-2</v>
      </c>
    </row>
    <row r="7" spans="1:11" x14ac:dyDescent="0.2">
      <c r="A7" t="s">
        <v>17</v>
      </c>
      <c r="B7" t="s">
        <v>16</v>
      </c>
      <c r="C7">
        <v>1.056</v>
      </c>
      <c r="D7">
        <f>1-D6</f>
        <v>0.95</v>
      </c>
      <c r="F7" t="s">
        <v>22</v>
      </c>
      <c r="G7">
        <v>3.6152999999999999E-4</v>
      </c>
      <c r="H7">
        <f t="shared" si="0"/>
        <v>3.6152999999999999E-4</v>
      </c>
      <c r="I7">
        <f>E10</f>
        <v>1.1300727394060728</v>
      </c>
      <c r="J7">
        <v>8.0277000000000005E-3</v>
      </c>
      <c r="K7">
        <f t="shared" si="1"/>
        <v>8.0277000000000005E-3</v>
      </c>
    </row>
    <row r="8" spans="1:11" x14ac:dyDescent="0.2">
      <c r="A8" t="s">
        <v>6</v>
      </c>
      <c r="B8">
        <v>20.2</v>
      </c>
      <c r="C8">
        <v>1.93</v>
      </c>
      <c r="D8">
        <f>B8/B9</f>
        <v>2.817294281729428E-2</v>
      </c>
      <c r="E8">
        <f>D8*C8+D9*C9</f>
        <v>1.0806231520223153</v>
      </c>
      <c r="F8" t="s">
        <v>23</v>
      </c>
      <c r="G8">
        <v>1.5557E-4</v>
      </c>
      <c r="H8">
        <f t="shared" si="0"/>
        <v>1.5557E-4</v>
      </c>
      <c r="I8">
        <f>E12</f>
        <v>1.154644041041831</v>
      </c>
      <c r="J8">
        <v>8.0277000000000005E-3</v>
      </c>
      <c r="K8">
        <f t="shared" si="1"/>
        <v>8.0277000000000005E-3</v>
      </c>
    </row>
    <row r="9" spans="1:11" x14ac:dyDescent="0.2">
      <c r="A9" t="s">
        <v>7</v>
      </c>
      <c r="B9">
        <v>717</v>
      </c>
      <c r="C9">
        <v>1.056</v>
      </c>
      <c r="D9">
        <f>1-D8</f>
        <v>0.97182705718270568</v>
      </c>
      <c r="F9" t="s">
        <v>24</v>
      </c>
      <c r="G9">
        <v>1.6291999999999999E-4</v>
      </c>
      <c r="H9">
        <f t="shared" si="0"/>
        <v>1.6291999999999999E-4</v>
      </c>
      <c r="I9">
        <f>E14</f>
        <v>1.2015483346872462</v>
      </c>
      <c r="J9">
        <v>0.01</v>
      </c>
      <c r="K9">
        <f t="shared" si="1"/>
        <v>0.01</v>
      </c>
    </row>
    <row r="10" spans="1:11" x14ac:dyDescent="0.2">
      <c r="A10" t="s">
        <v>8</v>
      </c>
      <c r="B10">
        <v>25.4</v>
      </c>
      <c r="C10">
        <v>1.93</v>
      </c>
      <c r="D10">
        <f>B10/B11</f>
        <v>8.4751418084751423E-2</v>
      </c>
      <c r="E10">
        <f>D10*C10+D11*C11</f>
        <v>1.1300727394060728</v>
      </c>
    </row>
    <row r="11" spans="1:11" x14ac:dyDescent="0.2">
      <c r="A11" t="s">
        <v>9</v>
      </c>
      <c r="B11">
        <v>299.7</v>
      </c>
      <c r="C11">
        <v>1.056</v>
      </c>
      <c r="D11">
        <f>1-D10</f>
        <v>0.9152485819152486</v>
      </c>
    </row>
    <row r="12" spans="1:11" x14ac:dyDescent="0.2">
      <c r="A12" t="s">
        <v>10</v>
      </c>
      <c r="B12">
        <f>8.8+5.5</f>
        <v>14.3</v>
      </c>
      <c r="C12">
        <v>1.93</v>
      </c>
      <c r="D12">
        <f>B12/B13</f>
        <v>0.11286503551696922</v>
      </c>
      <c r="E12">
        <f>D12*C12+D13*C13</f>
        <v>1.154644041041831</v>
      </c>
    </row>
    <row r="13" spans="1:11" x14ac:dyDescent="0.2">
      <c r="A13" t="s">
        <v>11</v>
      </c>
      <c r="B13">
        <v>126.7</v>
      </c>
      <c r="C13">
        <v>1.056</v>
      </c>
      <c r="D13">
        <f>1-D12</f>
        <v>0.88713496448303075</v>
      </c>
    </row>
    <row r="14" spans="1:11" x14ac:dyDescent="0.2">
      <c r="A14" t="s">
        <v>12</v>
      </c>
      <c r="B14">
        <f>12.5+4.9+2.4+0.7</f>
        <v>20.499999999999996</v>
      </c>
      <c r="C14">
        <v>1.93</v>
      </c>
      <c r="D14">
        <f>B14/B15</f>
        <v>0.16653127538586512</v>
      </c>
      <c r="E14">
        <f>D14*C14+D15*C15</f>
        <v>1.2015483346872462</v>
      </c>
    </row>
    <row r="15" spans="1:11" x14ac:dyDescent="0.2">
      <c r="A15" t="s">
        <v>13</v>
      </c>
      <c r="B15">
        <v>123.1</v>
      </c>
      <c r="C15">
        <v>1.056</v>
      </c>
      <c r="D15">
        <f>1-D14</f>
        <v>0.8334687246141349</v>
      </c>
      <c r="G15" t="s">
        <v>32</v>
      </c>
      <c r="H15" t="s">
        <v>33</v>
      </c>
      <c r="I15" t="s">
        <v>34</v>
      </c>
      <c r="J15" t="s">
        <v>35</v>
      </c>
    </row>
    <row r="16" spans="1:11" x14ac:dyDescent="0.2">
      <c r="G16">
        <v>27</v>
      </c>
      <c r="H16">
        <v>10</v>
      </c>
      <c r="I16">
        <f>G16^(1/3)</f>
        <v>2.9999999999999996</v>
      </c>
      <c r="J16">
        <f>I16*(H16/G16)^(1/3)</f>
        <v>2.1544346900318834</v>
      </c>
      <c r="K16">
        <f>J16^3</f>
        <v>9.9999999999999947</v>
      </c>
    </row>
    <row r="18" spans="1:3" x14ac:dyDescent="0.2">
      <c r="A18" t="s">
        <v>4</v>
      </c>
      <c r="B18">
        <v>7779.7</v>
      </c>
      <c r="C18">
        <v>1.056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Porro</dc:creator>
  <cp:lastModifiedBy>Microsoft Office User</cp:lastModifiedBy>
  <dcterms:created xsi:type="dcterms:W3CDTF">2017-04-26T09:39:01Z</dcterms:created>
  <dcterms:modified xsi:type="dcterms:W3CDTF">2017-05-10T09:58:10Z</dcterms:modified>
</cp:coreProperties>
</file>