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mc:AlternateContent xmlns:mc="http://schemas.openxmlformats.org/markup-compatibility/2006">
    <mc:Choice Requires="x15">
      <x15ac:absPath xmlns:x15ac="http://schemas.microsoft.com/office/spreadsheetml/2010/11/ac" url="C:\Users\grazianige\Documents\GitHub\interfaces\"/>
    </mc:Choice>
  </mc:AlternateContent>
  <xr:revisionPtr revIDLastSave="0" documentId="13_ncr:1_{107C5310-2CAF-4148-A068-11F6D85720AA}" xr6:coauthVersionLast="36" xr6:coauthVersionMax="36" xr10:uidLastSave="{00000000-0000-0000-0000-000000000000}"/>
  <bookViews>
    <workbookView xWindow="0" yWindow="0" windowWidth="23040" windowHeight="8778" activeTab="6" xr2:uid="{00000000-000D-0000-FFFF-FFFF00000000}"/>
  </bookViews>
  <sheets>
    <sheet name="BoundingBox" sheetId="1" r:id="rId1"/>
    <sheet name="ObjectManipulator" sheetId="3" r:id="rId2"/>
    <sheet name="Slider" sheetId="4" r:id="rId3"/>
    <sheet name="Button" sheetId="5" r:id="rId4"/>
    <sheet name="Joystick" sheetId="6" r:id="rId5"/>
    <sheet name="Completion Times" sheetId="2" r:id="rId6"/>
    <sheet name="Completion Analysis" sheetId="7" r:id="rId7"/>
  </sheets>
  <definedNames>
    <definedName name="BB_outlier1">'Completion Analysis'!#REF!</definedName>
    <definedName name="boundingbox_email">BoundingBox!$D$2:$D$11</definedName>
    <definedName name="objectman_email">ObjectManipulator!$D$2:$D$12</definedName>
  </definedNames>
  <calcPr calcId="191029"/>
</workbook>
</file>

<file path=xl/calcChain.xml><?xml version="1.0" encoding="utf-8"?>
<calcChain xmlns="http://schemas.openxmlformats.org/spreadsheetml/2006/main">
  <c r="C64" i="7" l="1"/>
  <c r="C63" i="7"/>
  <c r="C62" i="7"/>
  <c r="C61" i="7"/>
  <c r="C60" i="7"/>
  <c r="C59" i="7"/>
  <c r="G49" i="7"/>
  <c r="C53" i="7"/>
  <c r="C52" i="7"/>
  <c r="C51" i="7"/>
  <c r="C50" i="7"/>
  <c r="C49" i="7"/>
  <c r="C48" i="7"/>
  <c r="C47" i="7"/>
  <c r="C46" i="7"/>
  <c r="C45" i="7"/>
  <c r="C44" i="7"/>
  <c r="C43" i="7"/>
  <c r="C38" i="7"/>
  <c r="C37" i="7"/>
  <c r="C36" i="7"/>
  <c r="C35" i="7"/>
  <c r="C34" i="7"/>
  <c r="C33" i="7"/>
  <c r="C32" i="7"/>
  <c r="C17" i="7"/>
  <c r="G10" i="7"/>
  <c r="C11" i="7"/>
  <c r="C10" i="7"/>
  <c r="C9" i="7"/>
  <c r="C8" i="7"/>
  <c r="C4" i="7"/>
  <c r="C5" i="7"/>
  <c r="C6" i="7"/>
  <c r="C7" i="7"/>
  <c r="S5" i="7"/>
  <c r="R5" i="7"/>
  <c r="Q5" i="7"/>
  <c r="P5" i="7"/>
  <c r="O5" i="7"/>
  <c r="S4" i="7"/>
  <c r="R4" i="7"/>
  <c r="Q4" i="7"/>
  <c r="P4" i="7"/>
  <c r="O4" i="7"/>
  <c r="G63" i="7"/>
  <c r="G61" i="7"/>
  <c r="G59" i="7"/>
  <c r="G47" i="7"/>
  <c r="G45" i="7"/>
  <c r="G43" i="7"/>
  <c r="G36" i="7"/>
  <c r="G34" i="7"/>
  <c r="G32" i="7"/>
  <c r="J19" i="7"/>
  <c r="G19" i="7"/>
  <c r="G17" i="7"/>
  <c r="G23" i="7"/>
  <c r="G21" i="7"/>
  <c r="E19" i="2"/>
  <c r="C20" i="2"/>
  <c r="G8" i="7"/>
  <c r="G6" i="7"/>
  <c r="G4" i="7"/>
  <c r="K19" i="2"/>
  <c r="G19" i="2"/>
  <c r="C19" i="2"/>
  <c r="I19" i="2"/>
  <c r="G65" i="7" l="1"/>
  <c r="G38" i="7"/>
  <c r="J59" i="7"/>
  <c r="J61" i="7"/>
  <c r="J43" i="7"/>
  <c r="J45" i="7"/>
  <c r="J32" i="7"/>
  <c r="J34" i="7"/>
  <c r="J17" i="7"/>
  <c r="J4" i="7"/>
  <c r="J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Gabriella Graziani</author>
  </authors>
  <commentList>
    <comment ref="A13" authorId="0" shapeId="0" xr:uid="{2864A701-0097-402F-A8BB-BF6EC41A7376}">
      <text>
        <r>
          <rPr>
            <b/>
            <sz val="9"/>
            <color indexed="81"/>
            <rFont val="Tahoma"/>
            <family val="2"/>
          </rPr>
          <t>Gabriella Graziani:</t>
        </r>
        <r>
          <rPr>
            <sz val="9"/>
            <color indexed="81"/>
            <rFont val="Tahoma"/>
            <family val="2"/>
          </rPr>
          <t xml:space="preserve">
One participant was removed from data because of bias
</t>
        </r>
      </text>
    </comment>
    <comment ref="C54" authorId="0" shapeId="0" xr:uid="{F286C012-B17D-4653-B261-1E9482AE8660}">
      <text>
        <r>
          <rPr>
            <b/>
            <sz val="9"/>
            <color indexed="81"/>
            <rFont val="Tahoma"/>
            <family val="2"/>
          </rPr>
          <t>Gabriella Graziani:</t>
        </r>
        <r>
          <rPr>
            <sz val="9"/>
            <color indexed="81"/>
            <rFont val="Tahoma"/>
            <family val="2"/>
          </rPr>
          <t xml:space="preserve">
Missing time data from one participant</t>
        </r>
      </text>
    </comment>
  </commentList>
</comments>
</file>

<file path=xl/sharedStrings.xml><?xml version="1.0" encoding="utf-8"?>
<sst xmlns="http://schemas.openxmlformats.org/spreadsheetml/2006/main" count="753" uniqueCount="341">
  <si>
    <t>Timestamp</t>
  </si>
  <si>
    <t xml:space="preserve">What jogging interface did the participant use? </t>
  </si>
  <si>
    <t>Was the participant able to complete the task?</t>
  </si>
  <si>
    <t>Participant Email</t>
  </si>
  <si>
    <t>What is your major? (If you do not have a major, are you undeclared or a part of a technical program?)</t>
  </si>
  <si>
    <t xml:space="preserve">What is your current year in college? </t>
  </si>
  <si>
    <t xml:space="preserve">Excluding the practice session from the previous week, have you had any prior experience with mixed reality? </t>
  </si>
  <si>
    <t xml:space="preserve">Have you ever worked with robotics before? </t>
  </si>
  <si>
    <t>I think that I would like to use the bounding box interface frequently.</t>
  </si>
  <si>
    <t xml:space="preserve">I found the bounding box interface unnecessarily complex. </t>
  </si>
  <si>
    <t xml:space="preserve">I thought that the bounding box interface was easy to use. </t>
  </si>
  <si>
    <t xml:space="preserve">I think that I would need assistance to be able to use the bounding box interface. </t>
  </si>
  <si>
    <t xml:space="preserve">I found the various functions in the bounding box interface were well integrated. </t>
  </si>
  <si>
    <t xml:space="preserve">I thought there was too much inconsistency in the bounding box interface. </t>
  </si>
  <si>
    <t>I would imagine that most people learn to use the bounding box interface very quickly.</t>
  </si>
  <si>
    <t xml:space="preserve">I found the bounding box interface very cumbersome/awkward to use. </t>
  </si>
  <si>
    <t>I felt very confident using the bounding box interface.</t>
  </si>
  <si>
    <t>I needed to learn a lot of things before I could get going with the bounding box interface.</t>
  </si>
  <si>
    <t>Tell us what you found easy when using the bounding box interface.</t>
  </si>
  <si>
    <t>Tell us what you found difficult when using the bounding box interface.</t>
  </si>
  <si>
    <t xml:space="preserve">Do you have any other feedback regarding the overall experience you had today? </t>
  </si>
  <si>
    <t>Bounding Box Interface</t>
  </si>
  <si>
    <t>Yes</t>
  </si>
  <si>
    <t>nashdt@vcu.edu</t>
  </si>
  <si>
    <t>Computer Science</t>
  </si>
  <si>
    <t>Senior</t>
  </si>
  <si>
    <t>No</t>
  </si>
  <si>
    <t>Understanding the layout and moving the mesh</t>
  </si>
  <si>
    <t>Accurately stopping the object</t>
  </si>
  <si>
    <t>N/A</t>
  </si>
  <si>
    <t>loweryce@vcu.edu</t>
  </si>
  <si>
    <t>Junior</t>
  </si>
  <si>
    <t>Easy to tell where I was supposed to grab/use</t>
  </si>
  <si>
    <t>Trying to look at the board and move the arm at the same time, if the camera moved out of the arms view you lose the ability to move/control the arm.</t>
  </si>
  <si>
    <t>trying to let go of stuff you've "grabbed" can be hard sometimes and it moves the piece in a place you didnt want</t>
  </si>
  <si>
    <t>halterje@vcu.edu</t>
  </si>
  <si>
    <t>Sophomore</t>
  </si>
  <si>
    <t>Being able to determine which actions would be performed by the different motions you could do was pretty self explanatory.</t>
  </si>
  <si>
    <t>Letting go of objects was often difficult and the object would still move even if I let go with my fingers. The FOV of the object also was very narrow, which provided some difficulty.</t>
  </si>
  <si>
    <t>Maybe make a... more available display of what to do. Looking away from what I was doing to look where the computer thought the object was made it so I couldn't let go unless I turned my head back, which would cause error.</t>
  </si>
  <si>
    <t>Alexander Harris</t>
  </si>
  <si>
    <t>o</t>
  </si>
  <si>
    <t>Controlling the axes and position were somewhat easy, if imprecise at times due to the hololens not always picking up hand movements.</t>
  </si>
  <si>
    <t>The inability to simply drag and drop the entire object seems like an oversight. The precision is nice, but it would be simpler to move the entire object in 3 dimensions all at once would reduce the amount of time spent dragging it over a single axis to position it correctly.</t>
  </si>
  <si>
    <t>Overall it seems to function as intended, but I would say that it's somewhat difficult to both see and operate the task while maintaining sight of the readout for the position.</t>
  </si>
  <si>
    <t>adawizi@vcu.edu</t>
  </si>
  <si>
    <t>I thought it was easy to physically grip the objects used to move the arm and move them. The motion felt pretty responsive overall.</t>
  </si>
  <si>
    <t>I found it a bit difficult to accurately let go of the objects. Sometimes when I was rotating/translating something, when I finished I tried to let go, but then it would drag a bit with my hand and the rotation/translation values would go off.</t>
  </si>
  <si>
    <t>Overall, I thought the interface was easy to comprehend and use. However, I thought the letting go action was a bit unresponsive and it would make it a bit difficult to use.</t>
  </si>
  <si>
    <t>kentca2@vcu.edu</t>
  </si>
  <si>
    <t>I thought moving it around was easy</t>
  </si>
  <si>
    <t>letting go once it was grabbed was a little tricky</t>
  </si>
  <si>
    <t>overall it was good but sometimes if i were to rotate on the axis one of the other axis values would change</t>
  </si>
  <si>
    <t>appiahl2@vcu.edu</t>
  </si>
  <si>
    <t>moving the sides/handles of the box</t>
  </si>
  <si>
    <t>figuring out which handle moved it in which direction</t>
  </si>
  <si>
    <t>nope</t>
  </si>
  <si>
    <t>devkotas@vcu.edu</t>
  </si>
  <si>
    <t>using x,y,z axis and rotation interface</t>
  </si>
  <si>
    <t>getting the exact axis points and rotation points</t>
  </si>
  <si>
    <t>it was overall good experience. i would suggest to make when user grabs the points,it's hard to grab that points.</t>
  </si>
  <si>
    <t>ensermuff@vcu.edu</t>
  </si>
  <si>
    <t>Moving the rotation</t>
  </si>
  <si>
    <t>Trying to move the transformation was a bit annoying</t>
  </si>
  <si>
    <t xml:space="preserve">It was annoying to move at first but once I got familiar with it, then it became easier  </t>
  </si>
  <si>
    <t>anansa@vcu.edu</t>
  </si>
  <si>
    <t>Virtual reality fun</t>
  </si>
  <si>
    <t>rotating</t>
  </si>
  <si>
    <t>Bounding Box</t>
  </si>
  <si>
    <t>Object Manipulator</t>
  </si>
  <si>
    <t>Sliders</t>
  </si>
  <si>
    <t>Buttons</t>
  </si>
  <si>
    <t>Joystick</t>
  </si>
  <si>
    <t>Time</t>
  </si>
  <si>
    <t>Notes</t>
  </si>
  <si>
    <t>Participant 1</t>
  </si>
  <si>
    <t xml:space="preserve">When proctor checked the participant's values,  
the proctor noticed that not all numbers were
green. The participant said that they must have moved 
a little bit. </t>
  </si>
  <si>
    <t>Timed Out; Did not complete task</t>
  </si>
  <si>
    <t>Participant 2</t>
  </si>
  <si>
    <t>Participant started about 5 min later than other participants - 2:45; participant timed out</t>
  </si>
  <si>
    <t>Participant 3</t>
  </si>
  <si>
    <t>One participant used both hands and rescaled the gripper. We didn't that noticed in the configuration rescaling was enabled for two hands. Maybe this was the reason why he didn't accomplish the task.</t>
  </si>
  <si>
    <t>Had trouble gripping the sliders at first</t>
  </si>
  <si>
    <t>Windows Button was toggled and participent 
was confused</t>
  </si>
  <si>
    <t>timed out; Did not complete task</t>
  </si>
  <si>
    <t>Participant 4</t>
  </si>
  <si>
    <t>Participant 5</t>
  </si>
  <si>
    <t>This participant accidentally removed his statistics and had to restart. Upon restart, he achieved this time.</t>
  </si>
  <si>
    <t>Participant 6</t>
  </si>
  <si>
    <t>Rotation would change other varibles other
 than the one specified, when pressing decrease 
for x y would change.</t>
  </si>
  <si>
    <t>successful!</t>
  </si>
  <si>
    <t>Participant 7</t>
  </si>
  <si>
    <t>Participant 8</t>
  </si>
  <si>
    <t>his hair messed up the finger tracking because the headset could not fit all the way on</t>
  </si>
  <si>
    <t>Participant 9</t>
  </si>
  <si>
    <t>This participant was having genuine trouble manuvering the bounding box.</t>
  </si>
  <si>
    <t>Participant 10</t>
  </si>
  <si>
    <t>This participant manuvered the gripper to be upside-down and became confused when his rotation values would not reach the goal.</t>
  </si>
  <si>
    <t>Participant 11</t>
  </si>
  <si>
    <t>Participant 12</t>
  </si>
  <si>
    <t xml:space="preserve">Day's Average: </t>
  </si>
  <si>
    <t>Days Average:</t>
  </si>
  <si>
    <t>- Excluding Outliers:</t>
  </si>
  <si>
    <t>I think that I would like to use the object manipulator interface frequently.</t>
  </si>
  <si>
    <t xml:space="preserve">I found the object manipulator interface unnecessarily complex. </t>
  </si>
  <si>
    <t xml:space="preserve">I thought that the object manipulator interface was easy to use. </t>
  </si>
  <si>
    <t xml:space="preserve">I think that I would need assistance to be able to use the object manipulator interface. </t>
  </si>
  <si>
    <t xml:space="preserve">I found the various functions in the object manipulator interface were well integrated. </t>
  </si>
  <si>
    <t xml:space="preserve">I thought there was too much inconsistency in the object manipulator interface. </t>
  </si>
  <si>
    <t>I would imagine that most people learn to use the object manipulator interface very quickly.</t>
  </si>
  <si>
    <t xml:space="preserve">I found the object manipulator interface very cumbersome/awkward to use. </t>
  </si>
  <si>
    <t>I felt very confident using the object manipulator interface.</t>
  </si>
  <si>
    <t>I needed to learn a lot of things before I could get going with the object manipulator interface.</t>
  </si>
  <si>
    <t>Tell us what you found easy when using the object manipulator interface.</t>
  </si>
  <si>
    <t>Tell us what you found difficult when using the object manipulator interface.</t>
  </si>
  <si>
    <t>Object Manipulation Interface</t>
  </si>
  <si>
    <t>yorkj2@vcu.edu</t>
  </si>
  <si>
    <t>Computer Science-Software Engineering</t>
  </si>
  <si>
    <t>Moving the object manipulator was relatively easy</t>
  </si>
  <si>
    <t>Getting fine details about translation and rotation were a little difficult</t>
  </si>
  <si>
    <t>It would be nice to have a sensitivity adjustment on the movement</t>
  </si>
  <si>
    <t>ruffinjr@vcu.edu</t>
  </si>
  <si>
    <t>moving objects up/down/left/right was easy to do</t>
  </si>
  <si>
    <t>Rotating the object was not fluid. It was very buggy and kind of had a mind of its own. Just by "picking up" the object it started to shake and move on its own. Precision movements were very difficult to use whereas general movement was easier</t>
  </si>
  <si>
    <t>Overall it was pretty cool, but the movement was not fluid enough to be worth using for actual applications</t>
  </si>
  <si>
    <t>kearneyja@vcu.edu</t>
  </si>
  <si>
    <t>It was easy to pick up and use; I didn't have any trouble understanding what to do or how to do it.</t>
  </si>
  <si>
    <t>Doing fine motions is near impossible. I am not myself a robot, I cannot hold my hand perfectly still, as this task required.</t>
  </si>
  <si>
    <t>The option needs to be available to move/rotate the object one dimension at a time to be even close to usable. I do not think most people would be able to use this effectively.</t>
  </si>
  <si>
    <t>angelescc@vcu.edu</t>
  </si>
  <si>
    <t>Grabbing the pointer was easy as you would just have to touch the object and pinch.</t>
  </si>
  <si>
    <t xml:space="preserve">The most difficult part of using the object manipulator interface was trying to get the pointer to stay still. It was sensitive to any movement. I could not get it to match the exact coordinates. </t>
  </si>
  <si>
    <t>Overall, it was interesting to use this interface as I have not had any experience with this before. I would recommend to have the object snap in position if one of the coordinates were met so that it would be easier to adjust.</t>
  </si>
  <si>
    <t>lykt2@vcu.edu</t>
  </si>
  <si>
    <t>computer science</t>
  </si>
  <si>
    <t>I found that the object manipulator interface was easy to grasp and grab. In addition it was easy to move around</t>
  </si>
  <si>
    <t>One difficult thing about the object manipulator interface was how sensitive it was. I would unpinch my fingers, or hand, but the OMI would twitch around. For example, I had multiple 6 green numbers, but when I unpinch my fingers it would move.</t>
  </si>
  <si>
    <t>Possibly, make it less sensitive to unpinching? Possibly have a ghost of an object of where it is supposed to grab the crate.</t>
  </si>
  <si>
    <t>youngstons@vcu.edu</t>
  </si>
  <si>
    <t>It was easy to move the object around generally</t>
  </si>
  <si>
    <t>It was basically impossible to position the object with a fine degree of control. You could roughly approximate an orientation and position with relative ease, but anything more specific didn't work due to the imprecision of the opening/closing hand controls, minor positional jitters even when standing completely still, and the fact that all six of the measured features were changing at once.</t>
  </si>
  <si>
    <t>This seems like a decent interface if you only care about approximating a location for the object, or if it has snap-to-grid functionality. A task like this that requires finely tuned motions would probably benefit from the ability to control a single position/axis of rotation at a time, and to use a slider or numerical entry to fine tune the position.</t>
  </si>
  <si>
    <t>scheercookgd@vcu.edu</t>
  </si>
  <si>
    <t xml:space="preserve">computer science </t>
  </si>
  <si>
    <t>post bacc</t>
  </si>
  <si>
    <t>It was easy to figure out how to manipulate the object and how to grasp the object</t>
  </si>
  <si>
    <t>When releasing, I found it difficult to keep the arm steady and it would shift a tiny bit no matter what I would do</t>
  </si>
  <si>
    <t>It was easy to start using, but when trying precision movements, it felt very difficult to keep steady</t>
  </si>
  <si>
    <t>seabergmwa@vcu.edu</t>
  </si>
  <si>
    <t>The xyz coordinates were useful in seeing which direction to turn.</t>
  </si>
  <si>
    <t>I could get any single one of the translation/rotation parts correct but not all at once, I wish I could isolate one at a time. Translation was not hard to get all XYZ but rotation felt impossible. Arm would move when I was just trying to let go. I got within green for translation and 359 for all rotation, that was the closest.</t>
  </si>
  <si>
    <t>Nope :)</t>
  </si>
  <si>
    <t>georgesbz@vcu.edu</t>
  </si>
  <si>
    <t>Computer science</t>
  </si>
  <si>
    <t>grabbing the object</t>
  </si>
  <si>
    <t>letting go without changing the translation and rotation slightly</t>
  </si>
  <si>
    <t>even if you have the exact specifications the window for the correct dimensions is too small so when letting go it will change from green</t>
  </si>
  <si>
    <t>fowlerzw@vcu.edu</t>
  </si>
  <si>
    <t>Grabbing an object</t>
  </si>
  <si>
    <t>It was very sensitive to movement that it was hard to focus on one movement at a time.</t>
  </si>
  <si>
    <t>nah</t>
  </si>
  <si>
    <t>munkhgerek@vcu.edu</t>
  </si>
  <si>
    <t>Aligning the forceps between the box</t>
  </si>
  <si>
    <t xml:space="preserve">Making the z axis horizontal </t>
  </si>
  <si>
    <t>Different method to move the handle other than pinching. Maybe including 2 hands</t>
  </si>
  <si>
    <t>I think that I would like to use the slider interface frequently.</t>
  </si>
  <si>
    <t xml:space="preserve">I found the slider interface unnecessarily complex. </t>
  </si>
  <si>
    <t xml:space="preserve">I thought that the slider interface was easy to use. </t>
  </si>
  <si>
    <t xml:space="preserve">I think that I would need assistance to be able to use the slider interface. </t>
  </si>
  <si>
    <t xml:space="preserve">I found the various functions in the slider interface were well integrated. </t>
  </si>
  <si>
    <t xml:space="preserve">I thought there was too much inconsistency in the slider interface. </t>
  </si>
  <si>
    <t>I would imagine that most people learn to use the slider interface very quickly.</t>
  </si>
  <si>
    <t xml:space="preserve">I found the slider interface very cumbersome/awkward to use. </t>
  </si>
  <si>
    <t>I felt very confident using the slider interface.</t>
  </si>
  <si>
    <t>I needed to learn a lot of things before I could get going with the slider interface.</t>
  </si>
  <si>
    <t>Tell us what you found easy when using the slider interface.</t>
  </si>
  <si>
    <t>Tell us what you found difficult when using the slider interface.</t>
  </si>
  <si>
    <t>Slider Interface</t>
  </si>
  <si>
    <t>sunvoldsj@vcu.edu</t>
  </si>
  <si>
    <t>Moving forwards and backwards</t>
  </si>
  <si>
    <t>Gripping the slider and being precise</t>
  </si>
  <si>
    <t>taylorac3@vcu.edu</t>
  </si>
  <si>
    <t>Once I figured it out, it was consistent and easy enough to get precise values.</t>
  </si>
  <si>
    <t>It is very hard to see the value while also using the slider.</t>
  </si>
  <si>
    <t>Either remove or make it more clear that the slider is constantly adding or subtracting the value you are at. At first I thought the value only changed when the slider was let go, resulting in very inaccurate changes.</t>
  </si>
  <si>
    <t>patelt6@vcu.edu</t>
  </si>
  <si>
    <t>targeting and moving the interface to desired location was easy</t>
  </si>
  <si>
    <t>getting right angle to be able to grip the interface took some time</t>
  </si>
  <si>
    <t>the slider could be more efficient if it didn't reset to origin after every move</t>
  </si>
  <si>
    <t>dunnt5@vcu.edu</t>
  </si>
  <si>
    <t>Its intuitive</t>
  </si>
  <si>
    <t>Minute changes are difficult</t>
  </si>
  <si>
    <t>lopezboutije@vcu.edu</t>
  </si>
  <si>
    <t>I found grabbing and sliding the slider was the easiest part.</t>
  </si>
  <si>
    <t>Looking at the changes made while using the slider at the same time.</t>
  </si>
  <si>
    <t xml:space="preserve">When looking up to see what changes I was making, the lens would detect my hand on other sliders and change the value making me have to redo it. Also the detection on which slider I was aiming for was a bit tricky as they were a little close together. </t>
  </si>
  <si>
    <t>saprad@vcu.edu</t>
  </si>
  <si>
    <t>The gestures to control it.</t>
  </si>
  <si>
    <t>Having my gesture register in the interface.</t>
  </si>
  <si>
    <t>It was very easy, but the gestures registering can be improved for the interface.</t>
  </si>
  <si>
    <t>zhengc2@vcu.edu</t>
  </si>
  <si>
    <t>Easy control just have to pinch it and slide to left or right</t>
  </si>
  <si>
    <t xml:space="preserve">I have to pinch the slider multiple time and difficult time to get the exact number </t>
  </si>
  <si>
    <t>none</t>
  </si>
  <si>
    <t>I think that I would like to use the button interface frequently.</t>
  </si>
  <si>
    <t xml:space="preserve">I found the button interface unnecessarily complex. </t>
  </si>
  <si>
    <t xml:space="preserve">I thought that the button interface was easy to use. </t>
  </si>
  <si>
    <t xml:space="preserve">I think that I would need assistance to be able to use the button interface. </t>
  </si>
  <si>
    <t xml:space="preserve">I found the various functions in the button interface were well integrated. </t>
  </si>
  <si>
    <t xml:space="preserve">I thought there was too much inconsistency in the button interface. </t>
  </si>
  <si>
    <t>I would imagine that most people learn to use the button interface very quickly.</t>
  </si>
  <si>
    <t xml:space="preserve">I found the button interface very cumbersome/awkward to use. </t>
  </si>
  <si>
    <t>I felt very confident using the button interface.</t>
  </si>
  <si>
    <t>I needed to learn a lot of things before I could get going with the button interface.</t>
  </si>
  <si>
    <t>Tell us what you found easy when using the button interface.</t>
  </si>
  <si>
    <t>Tell us what you found difficult when using the button interface.</t>
  </si>
  <si>
    <t>Button Interface</t>
  </si>
  <si>
    <t>brownk17@vcu.edu</t>
  </si>
  <si>
    <t>Pretty straightforward task</t>
  </si>
  <si>
    <t>Trying to not pinch and move the menu</t>
  </si>
  <si>
    <t>It was a great experience and I'm glad I was able to participate.</t>
  </si>
  <si>
    <t>manzanoa@vcu.edu</t>
  </si>
  <si>
    <t>The pressing mainly</t>
  </si>
  <si>
    <t>having the pressing be registered</t>
  </si>
  <si>
    <t>It was fun but also tiring on the shoulders</t>
  </si>
  <si>
    <t>cantillond@vcu.edu</t>
  </si>
  <si>
    <t>Hovering to the buttons</t>
  </si>
  <si>
    <t>Actually pressing the buttons</t>
  </si>
  <si>
    <t>I wasn't sure how much increment the translation and rotation decreases/increases</t>
  </si>
  <si>
    <t>nguyen24@vcu.edu</t>
  </si>
  <si>
    <t>natural movement</t>
  </si>
  <si>
    <t xml:space="preserve">nothing difficult, just maybe a little sensitive </t>
  </si>
  <si>
    <t>very fun! nice experience</t>
  </si>
  <si>
    <t>guaouguaoue@vcu.edu</t>
  </si>
  <si>
    <t>The display and placement, the design to indicate when it was pressed and reflection of my changes on the dashboard</t>
  </si>
  <si>
    <t>It wouldn't register some taps so I would have to tap more than once for a one tap goal</t>
  </si>
  <si>
    <t>Its a bit confusing to know where to place your arms and hands so it doesn't mistakenly register something it shouldn't but otherwise fairly simple and easy to use, well done :)</t>
  </si>
  <si>
    <t>truongc2@vcu.edu</t>
  </si>
  <si>
    <t>The intuition to click a button.</t>
  </si>
  <si>
    <t>When I tried to get the number to 0, it would skip from 360 to 3. Changing the X also changed the Y Z.</t>
  </si>
  <si>
    <t>It was fun, but I was a little worried about changing one axis, which changed two other axis's.</t>
  </si>
  <si>
    <t>rathb@vcu.edu</t>
  </si>
  <si>
    <t xml:space="preserve">moving the menu panel around, x,y,z values updated quickly after button was pressed </t>
  </si>
  <si>
    <t>pressing the button itself and accuracy for pressing the button</t>
  </si>
  <si>
    <t>nope! great job everyone this is very cool!</t>
  </si>
  <si>
    <t>nathih@vcu.edu</t>
  </si>
  <si>
    <t>BME</t>
  </si>
  <si>
    <t>The UI for the controls were easy to understand</t>
  </si>
  <si>
    <t>Actually pressing the buttons themselves</t>
  </si>
  <si>
    <t>I wish there was more of a auditory cues for when I pressed the buttons</t>
  </si>
  <si>
    <t>prestong@vcu.edu</t>
  </si>
  <si>
    <t>I liked how the coordinate lines followed arm movement along with a visual change when the line was on top of a selectable object. The circle gave me good confirmation.</t>
  </si>
  <si>
    <t xml:space="preserve">The biggest issue I found was the button only registered every 3-5 clicks. So I had go extremely slow when pressing the button. Another issue I found is that the interface had a confirmation animation when clicking/pressing the button but it didn't increment the counter. I had to keep adjusting the way I clicked the button in order to get it to work. </t>
  </si>
  <si>
    <t xml:space="preserve">The button could've been a bit more sensitive. The confirmation on click/press was a bit confusing when the counter didnt increment. </t>
  </si>
  <si>
    <t>clarksonc2@vcu.edu</t>
  </si>
  <si>
    <t>BM Vocal Performance</t>
  </si>
  <si>
    <t>Getting used to the system was easy.</t>
  </si>
  <si>
    <t>The amount of times I clicked the buttons, didn't correspond with the number that showed.</t>
  </si>
  <si>
    <t>This was cool to interact with!</t>
  </si>
  <si>
    <t>franklinja@vcu.edu</t>
  </si>
  <si>
    <t>It was easy to press the buttons once I got the hang of it.</t>
  </si>
  <si>
    <t>I had difficulty with the buttons recognizing my finger when I pushed on it.</t>
  </si>
  <si>
    <t>No, my experience was good.</t>
  </si>
  <si>
    <t>brooksja5@vcu.edu</t>
  </si>
  <si>
    <t>When using the button interface, I found it easy to press the buttons.</t>
  </si>
  <si>
    <t>The most difficult part was knowing that you were tapping the button and it having an effect because you can't immediately see everything.</t>
  </si>
  <si>
    <t>Adding a function to press and hold a button would be nice.</t>
  </si>
  <si>
    <t>I think that I would like to use the joystick interface frequently.</t>
  </si>
  <si>
    <t xml:space="preserve">I found the joystick interface unnecessarily complex. </t>
  </si>
  <si>
    <t xml:space="preserve">I thought that the joystick interface was easy to use. </t>
  </si>
  <si>
    <t xml:space="preserve">I think that I would need assistance to be able to use the joystick interface. </t>
  </si>
  <si>
    <t xml:space="preserve">I found the various functions in the joystick interface were well integrated. </t>
  </si>
  <si>
    <t xml:space="preserve">I thought there was too much inconsistency in the joystick interface. </t>
  </si>
  <si>
    <t>I would imagine that most people learn to use the joystick interface very quickly.</t>
  </si>
  <si>
    <t xml:space="preserve">I found the joystick interface very cumbersome/awkward to use. </t>
  </si>
  <si>
    <t>I felt very confident using the joystick interface.</t>
  </si>
  <si>
    <t>I needed to learn a lot of things before I could get going with the joystick interface.</t>
  </si>
  <si>
    <t>Tell us what you found easy when using the joystick interface.</t>
  </si>
  <si>
    <t>Tell us what you found difficult when using the joystick interface.</t>
  </si>
  <si>
    <t>Joystick Interface</t>
  </si>
  <si>
    <t>brightwelt@vcu.edu</t>
  </si>
  <si>
    <t>COMPUTER SCIENCE</t>
  </si>
  <si>
    <t>To quickly bring the grabber near you</t>
  </si>
  <si>
    <t>A little difficult to grab the sphere, maybe user error</t>
  </si>
  <si>
    <t>Really cool to use the hololens and pretty cool what the team put together!</t>
  </si>
  <si>
    <t>choiy11@vcu.edu</t>
  </si>
  <si>
    <t>communication arts</t>
  </si>
  <si>
    <t>actually being able to grab the ball of the joystick, instead of using the pointers, was a lot more intuitive than having to use pointers</t>
  </si>
  <si>
    <t>trying to manipulate one axis after adjusting another (i.e. doing the z axis after the x) moved the different coordinates as well, which confused me a lot</t>
  </si>
  <si>
    <t xml:space="preserve">it was fun trying out virtual reality devices! </t>
  </si>
  <si>
    <t>romerodac@vcu.edu</t>
  </si>
  <si>
    <t>x and y direction are easy to use</t>
  </si>
  <si>
    <t xml:space="preserve">getting the z axis right </t>
  </si>
  <si>
    <t xml:space="preserve">it was a fun experience, since is the first time using the holo lens </t>
  </si>
  <si>
    <t>caseronj@vcu.edu</t>
  </si>
  <si>
    <t>The translation joystick was more straight forward to use.</t>
  </si>
  <si>
    <t xml:space="preserve">the rotational joystick was slower and harder to use. for both joysticks, it was hard to grip the joystick. </t>
  </si>
  <si>
    <t>n/a</t>
  </si>
  <si>
    <t>nguyenm26@vcu.edu</t>
  </si>
  <si>
    <t>The translation joystick aspect of it was the easier part of it.</t>
  </si>
  <si>
    <t>It was hard to grip the sphere.</t>
  </si>
  <si>
    <t>Nothing:)</t>
  </si>
  <si>
    <t>shawlah@vcu.edu</t>
  </si>
  <si>
    <t>It was easy to move just Z by itself.</t>
  </si>
  <si>
    <t xml:space="preserve">It was really difficult to move just X or Y by itself, often the sensitivity was so high that if i moved it in the X direction, it would simultaneously move in the Y direction as well, and the Z direction would activate almost every time i grabbed the ball. </t>
  </si>
  <si>
    <t>I think overall you could improve it by making it so you need to go over 50% on any axis with the ball in order to move it at all, so that way moving the ball can be more intentioned than at the mercy of small involuntary hand movements and twitches the user may experience, as well as overall inaccuracy of a user. Also you could make it so you move the joystick on the real Z axis rather than rotate it to move on the Z axis, to create a more intuitive interface.</t>
  </si>
  <si>
    <t>ortikovam@vcu.edu</t>
  </si>
  <si>
    <t>CS</t>
  </si>
  <si>
    <t>the pinch</t>
  </si>
  <si>
    <t>other letters moving at the same time as the one i m trying to move</t>
  </si>
  <si>
    <t xml:space="preserve">be able to move one at a time easily </t>
  </si>
  <si>
    <t>smithmb11@vcu.edu</t>
  </si>
  <si>
    <t>Computer Science (Software Engineering Specialization)</t>
  </si>
  <si>
    <t>Understanding how the movements of the joystick translated into movements of the gripper, and seeing the movements respond in real-time.</t>
  </si>
  <si>
    <t>My movements of the joystick didn't translate very well into how the interface interpreted it, particularly when trying to move one direction could move it in other directions unintentionally, when trying to move to a precise location, this became problematic.</t>
  </si>
  <si>
    <t>One thing that could help is to offer degrees of control with the joystick, such as a precision mode that let you manipulate in a particular axis slowly, rather than multiple at once, as well as large and small movements. Otherwise, very cool experience for someone with not experience in using AR.</t>
  </si>
  <si>
    <t>nguyenv17@vcu.edu</t>
  </si>
  <si>
    <t>The concept of the task is easy to understand</t>
  </si>
  <si>
    <t>It's hard to look at 3 three different things with the small screen. Sensitivity of turning the joystick is hard to control and easy to mess up. Would be helpful if we could lock either X, Y or Z coordinate when it is at the location we want it to. Maybe add more information on what arrows do what thing more specifically on screen as helper's information. Should have  more information to help people on screen than just videos.</t>
  </si>
  <si>
    <t>no thats all</t>
  </si>
  <si>
    <t xml:space="preserve">Days Average: </t>
  </si>
  <si>
    <t>Completion</t>
  </si>
  <si>
    <t>Completion Time</t>
  </si>
  <si>
    <t xml:space="preserve">Total Incomplete: </t>
  </si>
  <si>
    <t xml:space="preserve">Total Complete: </t>
  </si>
  <si>
    <t>Participant</t>
  </si>
  <si>
    <t xml:space="preserve">Total Participants: </t>
  </si>
  <si>
    <t xml:space="preserve">Percent Complete: </t>
  </si>
  <si>
    <t xml:space="preserve">Percent Incomplete: </t>
  </si>
  <si>
    <t>Bounding Box Completion Table</t>
  </si>
  <si>
    <t xml:space="preserve">Average Completion Time: </t>
  </si>
  <si>
    <t>Object Manipulator Completion Table</t>
  </si>
  <si>
    <t>Slider Completion Table</t>
  </si>
  <si>
    <t>Button Completion Table</t>
  </si>
  <si>
    <t>Joystick Completion Table</t>
  </si>
  <si>
    <t>Total Completion Table</t>
  </si>
  <si>
    <t>Slider</t>
  </si>
  <si>
    <t>Button</t>
  </si>
  <si>
    <t>Percent Complete</t>
  </si>
  <si>
    <t>Percent Incomplete</t>
  </si>
  <si>
    <t xml:space="preserve">Average Completion Float: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</si>
</sst>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dddd\,\ m/d/yyyy"/>
  </numFmts>
  <fonts count="15" x14ac:knownFonts="1">
    <font>
      <sz val="10"/>
      <color rgb="FF000000"/>
      <name val="Arial"/>
      <scheme val="minor"/>
    </font>
    <font>
      <sz val="10"/>
      <color theme="1"/>
      <name val="Arial"/>
      <scheme val="minor"/>
    </font>
    <font>
      <sz val="10"/>
      <color theme="1"/>
      <name val="Arial"/>
    </font>
    <font>
      <b/>
      <sz val="10"/>
      <color theme="1"/>
      <name val="Arial"/>
    </font>
    <font>
      <b/>
      <i/>
      <sz val="10"/>
      <color theme="1"/>
      <name val="Arial"/>
    </font>
    <font>
      <i/>
      <sz val="10"/>
      <color theme="1"/>
      <name val="Arial"/>
    </font>
    <font>
      <sz val="10"/>
      <color rgb="FFFF0000"/>
      <name val="Arial"/>
    </font>
    <font>
      <sz val="10"/>
      <color rgb="FF000000"/>
      <name val="Arial"/>
      <scheme val="minor"/>
    </font>
    <font>
      <sz val="10"/>
      <color theme="1"/>
      <name val="Arial"/>
      <family val="2"/>
    </font>
    <font>
      <b/>
      <sz val="10"/>
      <color rgb="FF000000"/>
      <name val="Arial"/>
      <family val="2"/>
      <scheme val="minor"/>
    </font>
    <font>
      <b/>
      <sz val="12"/>
      <color rgb="FF000000"/>
      <name val="Arial"/>
      <family val="2"/>
      <scheme val="minor"/>
    </font>
    <font>
      <sz val="10"/>
      <color rgb="FF000000"/>
      <name val="Arial"/>
      <family val="2"/>
      <scheme val="minor"/>
    </font>
    <font>
      <sz val="9"/>
      <color indexed="81"/>
      <name val="Tahoma"/>
      <family val="2"/>
    </font>
    <font>
      <sz val="10"/>
      <name val="Arial"/>
      <family val="2"/>
    </font>
    <font>
      <b/>
      <sz val="9"/>
      <color indexed="81"/>
      <name val="Tahoma"/>
      <family val="2"/>
    </font>
  </fonts>
  <fills count="3">
    <fill>
      <patternFill patternType="none"/>
    </fill>
    <fill>
      <patternFill patternType="gray125"/>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style="double">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double">
        <color indexed="64"/>
      </bottom>
      <diagonal/>
    </border>
  </borders>
  <cellStyleXfs count="2">
    <xf numFmtId="0" fontId="0" fillId="0" borderId="0"/>
    <xf numFmtId="9" fontId="7" fillId="0" borderId="0" applyFont="0" applyFill="0" applyBorder="0" applyAlignment="0" applyProtection="0"/>
  </cellStyleXfs>
  <cellXfs count="42">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2" fillId="0" borderId="0" xfId="0" applyFont="1" applyAlignment="1"/>
    <xf numFmtId="0" fontId="5" fillId="0" borderId="0" xfId="0" applyFont="1" applyAlignment="1">
      <alignment wrapText="1"/>
    </xf>
    <xf numFmtId="20" fontId="2" fillId="0" borderId="0" xfId="0" applyNumberFormat="1" applyFont="1" applyAlignment="1">
      <alignment horizontal="right" wrapText="1"/>
    </xf>
    <xf numFmtId="0" fontId="2" fillId="0" borderId="0" xfId="0" applyFont="1" applyAlignment="1">
      <alignment wrapText="1"/>
    </xf>
    <xf numFmtId="0" fontId="6" fillId="0" borderId="0" xfId="0" applyFont="1" applyAlignment="1">
      <alignment wrapText="1"/>
    </xf>
    <xf numFmtId="20" fontId="6" fillId="0" borderId="0" xfId="0" applyNumberFormat="1" applyFont="1" applyAlignment="1">
      <alignment horizontal="right" wrapText="1"/>
    </xf>
    <xf numFmtId="0" fontId="2" fillId="2" borderId="0" xfId="0" applyFont="1" applyFill="1" applyAlignment="1">
      <alignment wrapText="1"/>
    </xf>
    <xf numFmtId="0" fontId="5" fillId="0" borderId="0" xfId="0" applyFont="1" applyAlignment="1">
      <alignment horizontal="right" wrapText="1"/>
    </xf>
    <xf numFmtId="0" fontId="2" fillId="0" borderId="1" xfId="0" applyFont="1" applyBorder="1" applyAlignment="1"/>
    <xf numFmtId="0" fontId="2" fillId="0" borderId="1" xfId="0" applyFont="1" applyBorder="1" applyAlignment="1"/>
    <xf numFmtId="164" fontId="2" fillId="0" borderId="0" xfId="0" applyNumberFormat="1" applyFont="1" applyAlignment="1">
      <alignment horizontal="right"/>
    </xf>
    <xf numFmtId="0" fontId="2" fillId="0" borderId="0" xfId="0" applyFont="1" applyAlignment="1">
      <alignment horizontal="right"/>
    </xf>
    <xf numFmtId="0" fontId="2" fillId="0" borderId="0" xfId="0" applyFont="1" applyBorder="1" applyAlignment="1"/>
    <xf numFmtId="165" fontId="3" fillId="0" borderId="0" xfId="0" applyNumberFormat="1" applyFont="1" applyBorder="1" applyAlignment="1">
      <alignment horizontal="center" wrapText="1"/>
    </xf>
    <xf numFmtId="0" fontId="0" fillId="0" borderId="0" xfId="0" applyFont="1" applyBorder="1" applyAlignment="1"/>
    <xf numFmtId="0" fontId="4" fillId="0" borderId="0" xfId="0" applyFont="1" applyBorder="1" applyAlignment="1">
      <alignment horizontal="center" wrapText="1"/>
    </xf>
    <xf numFmtId="0" fontId="2" fillId="0" borderId="2" xfId="0" applyFont="1" applyBorder="1" applyAlignment="1"/>
    <xf numFmtId="0" fontId="3" fillId="0" borderId="2" xfId="0" applyFont="1" applyBorder="1" applyAlignment="1">
      <alignment horizontal="center" wrapText="1"/>
    </xf>
    <xf numFmtId="0" fontId="5" fillId="0" borderId="3" xfId="0" applyFont="1" applyBorder="1" applyAlignment="1">
      <alignment wrapText="1"/>
    </xf>
    <xf numFmtId="0" fontId="5" fillId="0" borderId="3" xfId="0" applyFont="1" applyBorder="1" applyAlignment="1">
      <alignment horizontal="right" wrapText="1"/>
    </xf>
    <xf numFmtId="0" fontId="2" fillId="0" borderId="3" xfId="0" applyFont="1" applyBorder="1" applyAlignment="1"/>
    <xf numFmtId="0" fontId="2" fillId="0" borderId="0" xfId="0" applyFont="1" applyBorder="1" applyAlignment="1">
      <alignment wrapText="1"/>
    </xf>
    <xf numFmtId="20" fontId="2" fillId="0" borderId="0" xfId="0" applyNumberFormat="1" applyFont="1" applyBorder="1" applyAlignment="1">
      <alignment horizontal="right" wrapText="1"/>
    </xf>
    <xf numFmtId="20" fontId="2" fillId="0" borderId="0" xfId="0" applyNumberFormat="1" applyFont="1" applyBorder="1" applyAlignment="1"/>
    <xf numFmtId="20" fontId="2" fillId="0" borderId="0" xfId="0" applyNumberFormat="1" applyFont="1" applyAlignment="1"/>
    <xf numFmtId="0" fontId="10" fillId="0" borderId="2" xfId="0" applyFont="1" applyBorder="1" applyAlignment="1">
      <alignment horizontal="center"/>
    </xf>
    <xf numFmtId="20" fontId="0" fillId="0" borderId="0" xfId="0" applyNumberFormat="1" applyFont="1" applyAlignment="1"/>
    <xf numFmtId="0" fontId="11" fillId="0" borderId="0" xfId="0" applyFont="1" applyAlignment="1"/>
    <xf numFmtId="0" fontId="8" fillId="0" borderId="0" xfId="0" applyFont="1" applyAlignment="1">
      <alignment wrapText="1"/>
    </xf>
    <xf numFmtId="20" fontId="13" fillId="0" borderId="0" xfId="0" applyNumberFormat="1" applyFont="1" applyAlignment="1">
      <alignment horizontal="right" wrapText="1"/>
    </xf>
    <xf numFmtId="0" fontId="9" fillId="0" borderId="4" xfId="0" applyFont="1" applyBorder="1" applyAlignment="1"/>
    <xf numFmtId="9" fontId="0" fillId="0" borderId="0" xfId="1" applyFont="1" applyAlignment="1"/>
    <xf numFmtId="9" fontId="0" fillId="0" borderId="0" xfId="0" applyNumberFormat="1" applyFont="1" applyAlignment="1"/>
    <xf numFmtId="0" fontId="10" fillId="0" borderId="5" xfId="0" applyFont="1" applyBorder="1" applyAlignment="1">
      <alignment horizontal="center"/>
    </xf>
    <xf numFmtId="2" fontId="2" fillId="0" borderId="0" xfId="0" applyNumberFormat="1" applyFont="1" applyAlignment="1">
      <alignment horizontal="right" wrapText="1"/>
    </xf>
    <xf numFmtId="2" fontId="0" fillId="0" borderId="0" xfId="0" applyNumberFormat="1" applyFont="1" applyAlignment="1"/>
    <xf numFmtId="2" fontId="8" fillId="0" borderId="0" xfId="0" applyNumberFormat="1" applyFont="1" applyAlignment="1">
      <alignment horizontal="right" wrapText="1"/>
    </xf>
    <xf numFmtId="2" fontId="13" fillId="0" borderId="0" xfId="0" applyNumberFormat="1" applyFont="1" applyAlignment="1">
      <alignment horizontal="righ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'Completion Analysis'!$N$4</c:f>
              <c:strCache>
                <c:ptCount val="1"/>
                <c:pt idx="0">
                  <c:v>Percent Complete</c:v>
                </c:pt>
              </c:strCache>
            </c:strRef>
          </c:tx>
          <c:spPr>
            <a:solidFill>
              <a:schemeClr val="accent1"/>
            </a:solidFill>
            <a:ln>
              <a:noFill/>
            </a:ln>
            <a:effectLst/>
          </c:spPr>
          <c:invertIfNegative val="0"/>
          <c:cat>
            <c:strRef>
              <c:f>'Completion Analysis'!$O$3:$S$3</c:f>
              <c:strCache>
                <c:ptCount val="5"/>
                <c:pt idx="0">
                  <c:v>Bounding Box</c:v>
                </c:pt>
                <c:pt idx="1">
                  <c:v>Object Manipulator</c:v>
                </c:pt>
                <c:pt idx="2">
                  <c:v>Slider</c:v>
                </c:pt>
                <c:pt idx="3">
                  <c:v>Button</c:v>
                </c:pt>
                <c:pt idx="4">
                  <c:v>Joystick</c:v>
                </c:pt>
              </c:strCache>
            </c:strRef>
          </c:cat>
          <c:val>
            <c:numRef>
              <c:f>'Completion Analysis'!$O$4:$S$4</c:f>
              <c:numCache>
                <c:formatCode>0%</c:formatCode>
                <c:ptCount val="5"/>
                <c:pt idx="0">
                  <c:v>0.88888888888888884</c:v>
                </c:pt>
                <c:pt idx="1">
                  <c:v>9.0909090909090912E-2</c:v>
                </c:pt>
                <c:pt idx="2">
                  <c:v>1</c:v>
                </c:pt>
                <c:pt idx="3">
                  <c:v>0.91666666666666663</c:v>
                </c:pt>
                <c:pt idx="4">
                  <c:v>0.1111111111111111</c:v>
                </c:pt>
              </c:numCache>
            </c:numRef>
          </c:val>
          <c:extLst>
            <c:ext xmlns:c16="http://schemas.microsoft.com/office/drawing/2014/chart" uri="{C3380CC4-5D6E-409C-BE32-E72D297353CC}">
              <c16:uniqueId val="{00000000-041A-4A7B-85FC-D846403190B2}"/>
            </c:ext>
          </c:extLst>
        </c:ser>
        <c:ser>
          <c:idx val="1"/>
          <c:order val="1"/>
          <c:tx>
            <c:strRef>
              <c:f>'Completion Analysis'!$N$5</c:f>
              <c:strCache>
                <c:ptCount val="1"/>
                <c:pt idx="0">
                  <c:v>Percent Incomplete</c:v>
                </c:pt>
              </c:strCache>
            </c:strRef>
          </c:tx>
          <c:spPr>
            <a:solidFill>
              <a:schemeClr val="accent2"/>
            </a:solidFill>
            <a:ln>
              <a:noFill/>
            </a:ln>
            <a:effectLst/>
          </c:spPr>
          <c:invertIfNegative val="0"/>
          <c:cat>
            <c:strRef>
              <c:f>'Completion Analysis'!$O$3:$S$3</c:f>
              <c:strCache>
                <c:ptCount val="5"/>
                <c:pt idx="0">
                  <c:v>Bounding Box</c:v>
                </c:pt>
                <c:pt idx="1">
                  <c:v>Object Manipulator</c:v>
                </c:pt>
                <c:pt idx="2">
                  <c:v>Slider</c:v>
                </c:pt>
                <c:pt idx="3">
                  <c:v>Button</c:v>
                </c:pt>
                <c:pt idx="4">
                  <c:v>Joystick</c:v>
                </c:pt>
              </c:strCache>
            </c:strRef>
          </c:cat>
          <c:val>
            <c:numRef>
              <c:f>'Completion Analysis'!$O$5:$S$5</c:f>
              <c:numCache>
                <c:formatCode>0%</c:formatCode>
                <c:ptCount val="5"/>
                <c:pt idx="0">
                  <c:v>0.1111111111111111</c:v>
                </c:pt>
                <c:pt idx="1">
                  <c:v>0.90909090909090906</c:v>
                </c:pt>
                <c:pt idx="2">
                  <c:v>0</c:v>
                </c:pt>
                <c:pt idx="3">
                  <c:v>8.3333333333333329E-2</c:v>
                </c:pt>
                <c:pt idx="4">
                  <c:v>0.88888888888888884</c:v>
                </c:pt>
              </c:numCache>
            </c:numRef>
          </c:val>
          <c:extLst>
            <c:ext xmlns:c16="http://schemas.microsoft.com/office/drawing/2014/chart" uri="{C3380CC4-5D6E-409C-BE32-E72D297353CC}">
              <c16:uniqueId val="{00000001-041A-4A7B-85FC-D846403190B2}"/>
            </c:ext>
          </c:extLst>
        </c:ser>
        <c:dLbls>
          <c:showLegendKey val="0"/>
          <c:showVal val="0"/>
          <c:showCatName val="0"/>
          <c:showSerName val="0"/>
          <c:showPercent val="0"/>
          <c:showBubbleSize val="0"/>
        </c:dLbls>
        <c:gapWidth val="150"/>
        <c:overlap val="100"/>
        <c:axId val="762926656"/>
        <c:axId val="756203152"/>
      </c:barChart>
      <c:catAx>
        <c:axId val="76292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203152"/>
        <c:crosses val="autoZero"/>
        <c:auto val="1"/>
        <c:lblAlgn val="ctr"/>
        <c:lblOffset val="100"/>
        <c:noMultiLvlLbl val="0"/>
      </c:catAx>
      <c:valAx>
        <c:axId val="756203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92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BoundingBox</c:v>
          </c:tx>
          <c:spPr>
            <a:solidFill>
              <a:schemeClr val="accent1"/>
            </a:solidFill>
            <a:ln>
              <a:noFill/>
            </a:ln>
            <a:effectLst/>
          </c:spPr>
          <c:invertIfNegative val="0"/>
          <c:cat>
            <c:strLit>
              <c:ptCount val="1"/>
              <c:pt idx="0">
                <c:v>Interfaces</c:v>
              </c:pt>
            </c:strLit>
          </c:cat>
          <c:val>
            <c:numRef>
              <c:f>'Completion Analysis'!$G$10</c:f>
              <c:numCache>
                <c:formatCode>0.00</c:formatCode>
                <c:ptCount val="1"/>
                <c:pt idx="0">
                  <c:v>6.5851851851851855</c:v>
                </c:pt>
              </c:numCache>
            </c:numRef>
          </c:val>
          <c:extLst>
            <c:ext xmlns:c16="http://schemas.microsoft.com/office/drawing/2014/chart" uri="{C3380CC4-5D6E-409C-BE32-E72D297353CC}">
              <c16:uniqueId val="{00000000-19F0-4053-85AA-A512B02A60C0}"/>
            </c:ext>
          </c:extLst>
        </c:ser>
        <c:ser>
          <c:idx val="1"/>
          <c:order val="1"/>
          <c:tx>
            <c:v>ObjectManipulator</c:v>
          </c:tx>
          <c:spPr>
            <a:solidFill>
              <a:schemeClr val="accent2"/>
            </a:solidFill>
            <a:ln>
              <a:noFill/>
            </a:ln>
            <a:effectLst/>
          </c:spPr>
          <c:invertIfNegative val="0"/>
          <c:cat>
            <c:strLit>
              <c:ptCount val="1"/>
              <c:pt idx="0">
                <c:v>Interfaces</c:v>
              </c:pt>
            </c:strLit>
          </c:cat>
          <c:val>
            <c:numRef>
              <c:f>'Completion Analysis'!$G$23</c:f>
              <c:numCache>
                <c:formatCode>0.00</c:formatCode>
                <c:ptCount val="1"/>
                <c:pt idx="0">
                  <c:v>13.939393939393938</c:v>
                </c:pt>
              </c:numCache>
            </c:numRef>
          </c:val>
          <c:extLst>
            <c:ext xmlns:c16="http://schemas.microsoft.com/office/drawing/2014/chart" uri="{C3380CC4-5D6E-409C-BE32-E72D297353CC}">
              <c16:uniqueId val="{00000001-19F0-4053-85AA-A512B02A60C0}"/>
            </c:ext>
          </c:extLst>
        </c:ser>
        <c:dLbls>
          <c:showLegendKey val="0"/>
          <c:showVal val="0"/>
          <c:showCatName val="0"/>
          <c:showSerName val="0"/>
          <c:showPercent val="0"/>
          <c:showBubbleSize val="0"/>
        </c:dLbls>
        <c:gapWidth val="219"/>
        <c:overlap val="-27"/>
        <c:axId val="1301437040"/>
        <c:axId val="752924144"/>
      </c:barChart>
      <c:catAx>
        <c:axId val="130143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924144"/>
        <c:crosses val="autoZero"/>
        <c:auto val="1"/>
        <c:lblAlgn val="ctr"/>
        <c:lblOffset val="100"/>
        <c:noMultiLvlLbl val="0"/>
      </c:catAx>
      <c:valAx>
        <c:axId val="7529241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3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519203</xdr:colOff>
      <xdr:row>6</xdr:row>
      <xdr:rowOff>50353</xdr:rowOff>
    </xdr:from>
    <xdr:to>
      <xdr:col>18</xdr:col>
      <xdr:colOff>425823</xdr:colOff>
      <xdr:row>24</xdr:row>
      <xdr:rowOff>97117</xdr:rowOff>
    </xdr:to>
    <xdr:graphicFrame macro="">
      <xdr:nvGraphicFramePr>
        <xdr:cNvPr id="5" name="Chart 4">
          <a:extLst>
            <a:ext uri="{FF2B5EF4-FFF2-40B4-BE49-F238E27FC236}">
              <a16:creationId xmlns:a16="http://schemas.microsoft.com/office/drawing/2014/main" id="{6B2A214B-0FE4-4B42-A032-ACB0A6C12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324970</xdr:colOff>
      <xdr:row>30</xdr:row>
      <xdr:rowOff>40342</xdr:rowOff>
    </xdr:from>
    <xdr:to>
      <xdr:col>16</xdr:col>
      <xdr:colOff>459441</xdr:colOff>
      <xdr:row>47</xdr:row>
      <xdr:rowOff>79189</xdr:rowOff>
    </xdr:to>
    <xdr:graphicFrame macro="">
      <xdr:nvGraphicFramePr>
        <xdr:cNvPr id="8" name="Chart 7">
          <a:extLst>
            <a:ext uri="{FF2B5EF4-FFF2-40B4-BE49-F238E27FC236}">
              <a16:creationId xmlns:a16="http://schemas.microsoft.com/office/drawing/2014/main" id="{D0E6462C-83E0-4E58-8697-D7EF8E664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1"/>
  <sheetViews>
    <sheetView workbookViewId="0">
      <pane ySplit="1" topLeftCell="A2" activePane="bottomLeft" state="frozen"/>
      <selection pane="bottomLeft" activeCell="T14" sqref="T14"/>
    </sheetView>
  </sheetViews>
  <sheetFormatPr defaultColWidth="12.609375" defaultRowHeight="15.75" customHeight="1" x14ac:dyDescent="0.4"/>
  <cols>
    <col min="1" max="18" width="18.88671875" customWidth="1"/>
    <col min="19" max="19" width="113.21875" bestFit="1" customWidth="1"/>
    <col min="20" max="27" width="18.88671875" customWidth="1"/>
  </cols>
  <sheetData>
    <row r="1" spans="1:21" ht="15.75" customHeight="1"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5.75" customHeight="1" x14ac:dyDescent="0.4">
      <c r="A2" s="2">
        <v>44662.764504872684</v>
      </c>
      <c r="B2" s="3" t="s">
        <v>21</v>
      </c>
      <c r="C2" s="3" t="s">
        <v>22</v>
      </c>
      <c r="D2" s="3" t="s">
        <v>23</v>
      </c>
      <c r="E2" s="3" t="s">
        <v>24</v>
      </c>
      <c r="F2" s="3" t="s">
        <v>25</v>
      </c>
      <c r="G2" s="3" t="s">
        <v>26</v>
      </c>
      <c r="H2" s="3" t="s">
        <v>26</v>
      </c>
      <c r="I2" s="3">
        <v>5</v>
      </c>
      <c r="J2" s="3">
        <v>3</v>
      </c>
      <c r="K2" s="3">
        <v>5</v>
      </c>
      <c r="L2" s="3">
        <v>3</v>
      </c>
      <c r="M2" s="3">
        <v>5</v>
      </c>
      <c r="N2" s="3">
        <v>2</v>
      </c>
      <c r="O2" s="3">
        <v>4</v>
      </c>
      <c r="P2" s="3">
        <v>2</v>
      </c>
      <c r="Q2" s="3">
        <v>5</v>
      </c>
      <c r="R2" s="3">
        <v>1</v>
      </c>
      <c r="S2" s="3" t="s">
        <v>27</v>
      </c>
      <c r="T2" s="3" t="s">
        <v>28</v>
      </c>
      <c r="U2" s="3" t="s">
        <v>29</v>
      </c>
    </row>
    <row r="3" spans="1:21" ht="15.75" customHeight="1" x14ac:dyDescent="0.4">
      <c r="A3" s="2">
        <v>44662.768266874999</v>
      </c>
      <c r="B3" s="3" t="s">
        <v>21</v>
      </c>
      <c r="C3" s="3" t="s">
        <v>22</v>
      </c>
      <c r="D3" s="3" t="s">
        <v>30</v>
      </c>
      <c r="E3" s="3" t="s">
        <v>24</v>
      </c>
      <c r="F3" s="3" t="s">
        <v>31</v>
      </c>
      <c r="G3" s="3" t="s">
        <v>26</v>
      </c>
      <c r="H3" s="3" t="s">
        <v>26</v>
      </c>
      <c r="I3" s="3">
        <v>3</v>
      </c>
      <c r="J3" s="3">
        <v>2</v>
      </c>
      <c r="K3" s="3">
        <v>4</v>
      </c>
      <c r="L3" s="3">
        <v>1</v>
      </c>
      <c r="M3" s="3">
        <v>4</v>
      </c>
      <c r="N3" s="3">
        <v>1</v>
      </c>
      <c r="O3" s="3">
        <v>3</v>
      </c>
      <c r="P3" s="3">
        <v>3</v>
      </c>
      <c r="Q3" s="3">
        <v>3</v>
      </c>
      <c r="R3" s="3">
        <v>1</v>
      </c>
      <c r="S3" s="3" t="s">
        <v>32</v>
      </c>
      <c r="T3" s="3" t="s">
        <v>33</v>
      </c>
      <c r="U3" s="3" t="s">
        <v>34</v>
      </c>
    </row>
    <row r="4" spans="1:21" ht="15.75" customHeight="1" x14ac:dyDescent="0.4">
      <c r="A4" s="2">
        <v>44662.784538136577</v>
      </c>
      <c r="B4" s="3" t="s">
        <v>21</v>
      </c>
      <c r="C4" s="3" t="s">
        <v>22</v>
      </c>
      <c r="D4" s="3" t="s">
        <v>35</v>
      </c>
      <c r="E4" s="3" t="s">
        <v>24</v>
      </c>
      <c r="F4" s="3" t="s">
        <v>36</v>
      </c>
      <c r="G4" s="3" t="s">
        <v>22</v>
      </c>
      <c r="H4" s="3" t="s">
        <v>26</v>
      </c>
      <c r="I4" s="3">
        <v>3</v>
      </c>
      <c r="J4" s="3">
        <v>1</v>
      </c>
      <c r="K4" s="3">
        <v>4</v>
      </c>
      <c r="L4" s="3">
        <v>1</v>
      </c>
      <c r="M4" s="3">
        <v>4</v>
      </c>
      <c r="N4" s="3">
        <v>1</v>
      </c>
      <c r="O4" s="3">
        <v>5</v>
      </c>
      <c r="P4" s="3">
        <v>3</v>
      </c>
      <c r="Q4" s="3">
        <v>4</v>
      </c>
      <c r="R4" s="3">
        <v>2</v>
      </c>
      <c r="S4" s="3" t="s">
        <v>37</v>
      </c>
      <c r="T4" s="3" t="s">
        <v>38</v>
      </c>
      <c r="U4" s="3" t="s">
        <v>39</v>
      </c>
    </row>
    <row r="5" spans="1:21" ht="15.75" customHeight="1" x14ac:dyDescent="0.4">
      <c r="A5" s="2">
        <v>44662.784967453699</v>
      </c>
      <c r="B5" s="3" t="s">
        <v>21</v>
      </c>
      <c r="C5" s="3" t="s">
        <v>22</v>
      </c>
      <c r="D5" s="3" t="s">
        <v>40</v>
      </c>
      <c r="E5" s="3" t="s">
        <v>41</v>
      </c>
      <c r="F5" s="3" t="s">
        <v>25</v>
      </c>
      <c r="G5" s="3" t="s">
        <v>22</v>
      </c>
      <c r="H5" s="3" t="s">
        <v>26</v>
      </c>
      <c r="I5" s="3">
        <v>5</v>
      </c>
      <c r="J5" s="3">
        <v>2</v>
      </c>
      <c r="K5" s="3">
        <v>5</v>
      </c>
      <c r="L5" s="3">
        <v>1</v>
      </c>
      <c r="M5" s="3">
        <v>4</v>
      </c>
      <c r="N5" s="3">
        <v>1</v>
      </c>
      <c r="O5" s="3">
        <v>5</v>
      </c>
      <c r="P5" s="3">
        <v>2</v>
      </c>
      <c r="Q5" s="3">
        <v>5</v>
      </c>
      <c r="R5" s="3">
        <v>1</v>
      </c>
      <c r="S5" s="3" t="s">
        <v>42</v>
      </c>
      <c r="T5" s="3" t="s">
        <v>43</v>
      </c>
      <c r="U5" s="3" t="s">
        <v>44</v>
      </c>
    </row>
    <row r="6" spans="1:21" ht="15.75" customHeight="1" x14ac:dyDescent="0.4">
      <c r="A6" s="2">
        <v>44662.785205960652</v>
      </c>
      <c r="B6" s="3" t="s">
        <v>21</v>
      </c>
      <c r="C6" s="3" t="s">
        <v>22</v>
      </c>
      <c r="D6" s="3" t="s">
        <v>45</v>
      </c>
      <c r="E6" s="3" t="s">
        <v>24</v>
      </c>
      <c r="F6" s="3" t="s">
        <v>25</v>
      </c>
      <c r="G6" s="3" t="s">
        <v>26</v>
      </c>
      <c r="H6" s="3" t="s">
        <v>26</v>
      </c>
      <c r="I6" s="3">
        <v>3</v>
      </c>
      <c r="J6" s="3">
        <v>1</v>
      </c>
      <c r="K6" s="3">
        <v>2</v>
      </c>
      <c r="L6" s="3">
        <v>1</v>
      </c>
      <c r="M6" s="3">
        <v>3</v>
      </c>
      <c r="N6" s="3">
        <v>2</v>
      </c>
      <c r="O6" s="3">
        <v>5</v>
      </c>
      <c r="P6" s="3">
        <v>4</v>
      </c>
      <c r="Q6" s="3">
        <v>4</v>
      </c>
      <c r="R6" s="3">
        <v>1</v>
      </c>
      <c r="S6" s="3" t="s">
        <v>46</v>
      </c>
      <c r="T6" s="3" t="s">
        <v>47</v>
      </c>
      <c r="U6" s="3" t="s">
        <v>48</v>
      </c>
    </row>
    <row r="7" spans="1:21" ht="15.75" customHeight="1" x14ac:dyDescent="0.4">
      <c r="A7" s="2">
        <v>44662.806147546296</v>
      </c>
      <c r="B7" s="3" t="s">
        <v>21</v>
      </c>
      <c r="C7" s="3" t="s">
        <v>22</v>
      </c>
      <c r="D7" s="3" t="s">
        <v>49</v>
      </c>
      <c r="E7" s="3" t="s">
        <v>24</v>
      </c>
      <c r="F7" s="3" t="s">
        <v>25</v>
      </c>
      <c r="G7" s="3" t="s">
        <v>26</v>
      </c>
      <c r="H7" s="3" t="s">
        <v>26</v>
      </c>
      <c r="I7" s="3">
        <v>3</v>
      </c>
      <c r="J7" s="3">
        <v>1</v>
      </c>
      <c r="K7" s="3">
        <v>5</v>
      </c>
      <c r="L7" s="3">
        <v>1</v>
      </c>
      <c r="M7" s="3">
        <v>4</v>
      </c>
      <c r="N7" s="3">
        <v>2</v>
      </c>
      <c r="O7" s="3">
        <v>5</v>
      </c>
      <c r="P7" s="3">
        <v>3</v>
      </c>
      <c r="Q7" s="3">
        <v>5</v>
      </c>
      <c r="R7" s="3">
        <v>1</v>
      </c>
      <c r="S7" s="3" t="s">
        <v>50</v>
      </c>
      <c r="T7" s="3" t="s">
        <v>51</v>
      </c>
      <c r="U7" s="3" t="s">
        <v>52</v>
      </c>
    </row>
    <row r="8" spans="1:21" ht="15.75" customHeight="1" x14ac:dyDescent="0.4">
      <c r="A8" s="2">
        <v>44662.806199826387</v>
      </c>
      <c r="B8" s="3" t="s">
        <v>21</v>
      </c>
      <c r="C8" s="3" t="s">
        <v>22</v>
      </c>
      <c r="D8" s="3" t="s">
        <v>53</v>
      </c>
      <c r="E8" s="3" t="s">
        <v>24</v>
      </c>
      <c r="F8" s="3" t="s">
        <v>31</v>
      </c>
      <c r="G8" s="3" t="s">
        <v>26</v>
      </c>
      <c r="H8" s="3" t="s">
        <v>26</v>
      </c>
      <c r="I8" s="3">
        <v>5</v>
      </c>
      <c r="J8" s="3">
        <v>1</v>
      </c>
      <c r="K8" s="3">
        <v>5</v>
      </c>
      <c r="L8" s="3">
        <v>1</v>
      </c>
      <c r="M8" s="3">
        <v>5</v>
      </c>
      <c r="N8" s="3">
        <v>5</v>
      </c>
      <c r="O8" s="3">
        <v>4</v>
      </c>
      <c r="P8" s="3">
        <v>5</v>
      </c>
      <c r="Q8" s="3">
        <v>5</v>
      </c>
      <c r="R8" s="3">
        <v>2</v>
      </c>
      <c r="S8" s="3" t="s">
        <v>54</v>
      </c>
      <c r="T8" s="3" t="s">
        <v>55</v>
      </c>
      <c r="U8" s="3" t="s">
        <v>56</v>
      </c>
    </row>
    <row r="9" spans="1:21" ht="15.75" customHeight="1" x14ac:dyDescent="0.4">
      <c r="A9" s="2">
        <v>44662.820703981481</v>
      </c>
      <c r="B9" s="3" t="s">
        <v>21</v>
      </c>
      <c r="C9" s="3" t="s">
        <v>22</v>
      </c>
      <c r="D9" s="3" t="s">
        <v>57</v>
      </c>
      <c r="E9" s="3" t="s">
        <v>24</v>
      </c>
      <c r="F9" s="3" t="s">
        <v>25</v>
      </c>
      <c r="G9" s="3" t="s">
        <v>22</v>
      </c>
      <c r="H9" s="3" t="s">
        <v>26</v>
      </c>
      <c r="I9" s="3">
        <v>4</v>
      </c>
      <c r="J9" s="3">
        <v>2</v>
      </c>
      <c r="K9" s="3">
        <v>5</v>
      </c>
      <c r="L9" s="3">
        <v>2</v>
      </c>
      <c r="M9" s="3">
        <v>4</v>
      </c>
      <c r="N9" s="3">
        <v>2</v>
      </c>
      <c r="O9" s="3">
        <v>4</v>
      </c>
      <c r="P9" s="3">
        <v>1</v>
      </c>
      <c r="Q9" s="3">
        <v>4</v>
      </c>
      <c r="R9" s="3">
        <v>3</v>
      </c>
      <c r="S9" s="3" t="s">
        <v>58</v>
      </c>
      <c r="T9" s="3" t="s">
        <v>59</v>
      </c>
      <c r="U9" s="3" t="s">
        <v>60</v>
      </c>
    </row>
    <row r="10" spans="1:21" ht="15.75" customHeight="1" x14ac:dyDescent="0.4">
      <c r="A10" s="2">
        <v>44662.82852664352</v>
      </c>
      <c r="B10" s="3" t="s">
        <v>21</v>
      </c>
      <c r="C10" s="3" t="s">
        <v>22</v>
      </c>
      <c r="D10" s="3" t="s">
        <v>61</v>
      </c>
      <c r="E10" s="3" t="s">
        <v>24</v>
      </c>
      <c r="F10" s="3" t="s">
        <v>31</v>
      </c>
      <c r="G10" s="3" t="s">
        <v>26</v>
      </c>
      <c r="H10" s="3" t="s">
        <v>26</v>
      </c>
      <c r="I10" s="3">
        <v>5</v>
      </c>
      <c r="J10" s="3">
        <v>2</v>
      </c>
      <c r="K10" s="3">
        <v>4</v>
      </c>
      <c r="L10" s="3">
        <v>1</v>
      </c>
      <c r="M10" s="3">
        <v>4</v>
      </c>
      <c r="N10" s="3">
        <v>3</v>
      </c>
      <c r="O10" s="3">
        <v>2</v>
      </c>
      <c r="P10" s="3">
        <v>5</v>
      </c>
      <c r="Q10" s="3">
        <v>5</v>
      </c>
      <c r="R10" s="3">
        <v>1</v>
      </c>
      <c r="S10" s="3" t="s">
        <v>62</v>
      </c>
      <c r="T10" s="3" t="s">
        <v>63</v>
      </c>
      <c r="U10" s="3" t="s">
        <v>64</v>
      </c>
    </row>
    <row r="11" spans="1:21" ht="15.75" customHeight="1" x14ac:dyDescent="0.4">
      <c r="A11" s="2">
        <v>44662.830078761574</v>
      </c>
      <c r="B11" s="3" t="s">
        <v>21</v>
      </c>
      <c r="C11" s="3" t="s">
        <v>26</v>
      </c>
      <c r="D11" s="3" t="s">
        <v>65</v>
      </c>
      <c r="E11" s="3" t="s">
        <v>24</v>
      </c>
      <c r="F11" s="3" t="s">
        <v>25</v>
      </c>
      <c r="G11" s="3" t="s">
        <v>26</v>
      </c>
      <c r="H11" s="3" t="s">
        <v>26</v>
      </c>
      <c r="I11" s="3">
        <v>4</v>
      </c>
      <c r="J11" s="3">
        <v>2</v>
      </c>
      <c r="K11" s="3">
        <v>3</v>
      </c>
      <c r="L11" s="3">
        <v>3</v>
      </c>
      <c r="M11" s="3">
        <v>4</v>
      </c>
      <c r="N11" s="3">
        <v>2</v>
      </c>
      <c r="O11" s="3">
        <v>5</v>
      </c>
      <c r="P11" s="3">
        <v>1</v>
      </c>
      <c r="Q11" s="3">
        <v>3</v>
      </c>
      <c r="R11" s="3">
        <v>2</v>
      </c>
      <c r="S11" s="3" t="s">
        <v>66</v>
      </c>
      <c r="T11" s="3" t="s">
        <v>67</v>
      </c>
      <c r="U11" s="3"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12"/>
  <sheetViews>
    <sheetView workbookViewId="0">
      <pane ySplit="1" topLeftCell="A2" activePane="bottomLeft" state="frozen"/>
      <selection pane="bottomLeft" activeCell="C2" sqref="C2:C12"/>
    </sheetView>
  </sheetViews>
  <sheetFormatPr defaultColWidth="12.609375" defaultRowHeight="15.75" customHeight="1" x14ac:dyDescent="0.4"/>
  <cols>
    <col min="1" max="27" width="18.88671875" customWidth="1"/>
  </cols>
  <sheetData>
    <row r="1" spans="1:21" ht="15.75" customHeight="1" x14ac:dyDescent="0.4">
      <c r="A1" s="1" t="s">
        <v>0</v>
      </c>
      <c r="B1" s="1" t="s">
        <v>1</v>
      </c>
      <c r="C1" s="1" t="s">
        <v>2</v>
      </c>
      <c r="D1" s="1" t="s">
        <v>3</v>
      </c>
      <c r="E1" s="1" t="s">
        <v>4</v>
      </c>
      <c r="F1" s="1" t="s">
        <v>5</v>
      </c>
      <c r="G1" s="1" t="s">
        <v>6</v>
      </c>
      <c r="H1" s="1" t="s">
        <v>7</v>
      </c>
      <c r="I1" s="1" t="s">
        <v>103</v>
      </c>
      <c r="J1" s="1" t="s">
        <v>104</v>
      </c>
      <c r="K1" s="1" t="s">
        <v>105</v>
      </c>
      <c r="L1" s="1" t="s">
        <v>106</v>
      </c>
      <c r="M1" s="1" t="s">
        <v>107</v>
      </c>
      <c r="N1" s="1" t="s">
        <v>108</v>
      </c>
      <c r="O1" s="1" t="s">
        <v>109</v>
      </c>
      <c r="P1" s="1" t="s">
        <v>110</v>
      </c>
      <c r="Q1" s="1" t="s">
        <v>111</v>
      </c>
      <c r="R1" s="1" t="s">
        <v>112</v>
      </c>
      <c r="S1" s="1" t="s">
        <v>113</v>
      </c>
      <c r="T1" s="1" t="s">
        <v>114</v>
      </c>
      <c r="U1" s="1" t="s">
        <v>20</v>
      </c>
    </row>
    <row r="2" spans="1:21" ht="15.75" customHeight="1" x14ac:dyDescent="0.4">
      <c r="A2" s="2">
        <v>44663.594970497681</v>
      </c>
      <c r="B2" s="3" t="s">
        <v>115</v>
      </c>
      <c r="C2" s="3" t="s">
        <v>22</v>
      </c>
      <c r="D2" s="3" t="s">
        <v>116</v>
      </c>
      <c r="E2" s="3" t="s">
        <v>117</v>
      </c>
      <c r="F2" s="3" t="s">
        <v>25</v>
      </c>
      <c r="G2" s="3" t="s">
        <v>22</v>
      </c>
      <c r="H2" s="3" t="s">
        <v>22</v>
      </c>
      <c r="I2" s="3">
        <v>4</v>
      </c>
      <c r="J2" s="3">
        <v>3</v>
      </c>
      <c r="K2" s="3">
        <v>4</v>
      </c>
      <c r="L2" s="3">
        <v>2</v>
      </c>
      <c r="M2" s="3">
        <v>4</v>
      </c>
      <c r="N2" s="3">
        <v>2</v>
      </c>
      <c r="O2" s="3">
        <v>3</v>
      </c>
      <c r="P2" s="3">
        <v>2</v>
      </c>
      <c r="Q2" s="3">
        <v>4</v>
      </c>
      <c r="R2" s="3">
        <v>3</v>
      </c>
      <c r="S2" s="3" t="s">
        <v>118</v>
      </c>
      <c r="T2" s="3" t="s">
        <v>119</v>
      </c>
      <c r="U2" s="3" t="s">
        <v>120</v>
      </c>
    </row>
    <row r="3" spans="1:21" ht="15.75" customHeight="1" x14ac:dyDescent="0.4">
      <c r="A3" s="2">
        <v>44663.603776215277</v>
      </c>
      <c r="B3" s="3" t="s">
        <v>115</v>
      </c>
      <c r="C3" s="3" t="s">
        <v>26</v>
      </c>
      <c r="D3" s="3" t="s">
        <v>121</v>
      </c>
      <c r="E3" s="3" t="s">
        <v>24</v>
      </c>
      <c r="F3" s="3" t="s">
        <v>25</v>
      </c>
      <c r="G3" s="3" t="s">
        <v>26</v>
      </c>
      <c r="H3" s="3" t="s">
        <v>26</v>
      </c>
      <c r="I3" s="3">
        <v>3</v>
      </c>
      <c r="J3" s="3">
        <v>4</v>
      </c>
      <c r="K3" s="3">
        <v>4</v>
      </c>
      <c r="L3" s="3">
        <v>2</v>
      </c>
      <c r="M3" s="3">
        <v>3</v>
      </c>
      <c r="N3" s="3">
        <v>4</v>
      </c>
      <c r="O3" s="3">
        <v>3</v>
      </c>
      <c r="P3" s="3">
        <v>2</v>
      </c>
      <c r="Q3" s="3">
        <v>3</v>
      </c>
      <c r="R3" s="3">
        <v>3</v>
      </c>
      <c r="S3" s="3" t="s">
        <v>122</v>
      </c>
      <c r="T3" s="3" t="s">
        <v>123</v>
      </c>
      <c r="U3" s="3" t="s">
        <v>124</v>
      </c>
    </row>
    <row r="4" spans="1:21" ht="15.75" customHeight="1" x14ac:dyDescent="0.4">
      <c r="A4" s="2">
        <v>44663.603800231482</v>
      </c>
      <c r="B4" s="3" t="s">
        <v>115</v>
      </c>
      <c r="C4" s="3" t="s">
        <v>26</v>
      </c>
      <c r="D4" s="3" t="s">
        <v>125</v>
      </c>
      <c r="E4" s="3" t="s">
        <v>24</v>
      </c>
      <c r="F4" s="3" t="s">
        <v>31</v>
      </c>
      <c r="G4" s="3" t="s">
        <v>26</v>
      </c>
      <c r="H4" s="3" t="s">
        <v>22</v>
      </c>
      <c r="I4" s="3">
        <v>1</v>
      </c>
      <c r="J4" s="3">
        <v>1</v>
      </c>
      <c r="K4" s="3">
        <v>2</v>
      </c>
      <c r="L4" s="3">
        <v>2</v>
      </c>
      <c r="M4" s="3">
        <v>1</v>
      </c>
      <c r="N4" s="3">
        <v>2</v>
      </c>
      <c r="O4" s="3">
        <v>3</v>
      </c>
      <c r="P4" s="3">
        <v>5</v>
      </c>
      <c r="Q4" s="3">
        <v>2</v>
      </c>
      <c r="R4" s="3">
        <v>1</v>
      </c>
      <c r="S4" s="3" t="s">
        <v>126</v>
      </c>
      <c r="T4" s="3" t="s">
        <v>127</v>
      </c>
      <c r="U4" s="3" t="s">
        <v>128</v>
      </c>
    </row>
    <row r="5" spans="1:21" ht="15.75" customHeight="1" x14ac:dyDescent="0.4">
      <c r="A5" s="2">
        <v>44663.624763854168</v>
      </c>
      <c r="B5" s="3" t="s">
        <v>115</v>
      </c>
      <c r="C5" s="3" t="s">
        <v>26</v>
      </c>
      <c r="D5" s="3" t="s">
        <v>129</v>
      </c>
      <c r="E5" s="3" t="s">
        <v>24</v>
      </c>
      <c r="F5" s="3" t="s">
        <v>31</v>
      </c>
      <c r="G5" s="3" t="s">
        <v>26</v>
      </c>
      <c r="H5" s="3" t="s">
        <v>26</v>
      </c>
      <c r="I5" s="3">
        <v>1</v>
      </c>
      <c r="J5" s="3">
        <v>4</v>
      </c>
      <c r="K5" s="3">
        <v>2</v>
      </c>
      <c r="L5" s="3">
        <v>5</v>
      </c>
      <c r="M5" s="3">
        <v>2</v>
      </c>
      <c r="N5" s="3">
        <v>4</v>
      </c>
      <c r="O5" s="3">
        <v>1</v>
      </c>
      <c r="P5" s="3">
        <v>5</v>
      </c>
      <c r="Q5" s="3">
        <v>1</v>
      </c>
      <c r="R5" s="3">
        <v>1</v>
      </c>
      <c r="S5" s="3" t="s">
        <v>130</v>
      </c>
      <c r="T5" s="3" t="s">
        <v>131</v>
      </c>
      <c r="U5" s="3" t="s">
        <v>132</v>
      </c>
    </row>
    <row r="6" spans="1:21" ht="15.75" customHeight="1" x14ac:dyDescent="0.4">
      <c r="A6" s="2">
        <v>44663.625191145838</v>
      </c>
      <c r="B6" s="3" t="s">
        <v>115</v>
      </c>
      <c r="C6" s="3" t="s">
        <v>26</v>
      </c>
      <c r="D6" s="3" t="s">
        <v>133</v>
      </c>
      <c r="E6" s="3" t="s">
        <v>134</v>
      </c>
      <c r="F6" s="3" t="s">
        <v>31</v>
      </c>
      <c r="G6" s="3" t="s">
        <v>26</v>
      </c>
      <c r="H6" s="3" t="s">
        <v>26</v>
      </c>
      <c r="I6" s="3">
        <v>2</v>
      </c>
      <c r="J6" s="3">
        <v>4</v>
      </c>
      <c r="K6" s="3">
        <v>1</v>
      </c>
      <c r="L6" s="3">
        <v>4</v>
      </c>
      <c r="M6" s="3">
        <v>4</v>
      </c>
      <c r="N6" s="3">
        <v>5</v>
      </c>
      <c r="O6" s="3">
        <v>2</v>
      </c>
      <c r="P6" s="3">
        <v>5</v>
      </c>
      <c r="R6" s="3">
        <v>2</v>
      </c>
      <c r="S6" s="3" t="s">
        <v>135</v>
      </c>
      <c r="T6" s="3" t="s">
        <v>136</v>
      </c>
      <c r="U6" s="3" t="s">
        <v>137</v>
      </c>
    </row>
    <row r="7" spans="1:21" ht="15.75" customHeight="1" x14ac:dyDescent="0.4">
      <c r="A7" s="2">
        <v>44663.625500902781</v>
      </c>
      <c r="B7" s="3" t="s">
        <v>115</v>
      </c>
      <c r="C7" s="3" t="s">
        <v>26</v>
      </c>
      <c r="D7" s="3" t="s">
        <v>138</v>
      </c>
      <c r="E7" s="3" t="s">
        <v>24</v>
      </c>
      <c r="F7" s="3" t="s">
        <v>25</v>
      </c>
      <c r="G7" s="3" t="s">
        <v>26</v>
      </c>
      <c r="H7" s="3" t="s">
        <v>22</v>
      </c>
      <c r="I7" s="3">
        <v>1</v>
      </c>
      <c r="J7" s="3">
        <v>5</v>
      </c>
      <c r="K7" s="3">
        <v>1</v>
      </c>
      <c r="L7" s="3">
        <v>3</v>
      </c>
      <c r="M7" s="3">
        <v>3</v>
      </c>
      <c r="N7" s="3">
        <v>5</v>
      </c>
      <c r="O7" s="3">
        <v>5</v>
      </c>
      <c r="P7" s="3">
        <v>5</v>
      </c>
      <c r="Q7" s="3">
        <v>1</v>
      </c>
      <c r="R7" s="3">
        <v>1</v>
      </c>
      <c r="S7" s="3" t="s">
        <v>139</v>
      </c>
      <c r="T7" s="3" t="s">
        <v>140</v>
      </c>
      <c r="U7" s="3" t="s">
        <v>141</v>
      </c>
    </row>
    <row r="8" spans="1:21" ht="15.75" customHeight="1" x14ac:dyDescent="0.4">
      <c r="A8" s="2">
        <v>44663.640625810185</v>
      </c>
      <c r="B8" s="3" t="s">
        <v>115</v>
      </c>
      <c r="C8" s="3" t="s">
        <v>26</v>
      </c>
      <c r="D8" s="3" t="s">
        <v>142</v>
      </c>
      <c r="E8" s="3" t="s">
        <v>143</v>
      </c>
      <c r="F8" s="3" t="s">
        <v>144</v>
      </c>
      <c r="G8" s="3" t="s">
        <v>22</v>
      </c>
      <c r="H8" s="3" t="s">
        <v>26</v>
      </c>
      <c r="I8" s="3">
        <v>2</v>
      </c>
      <c r="J8" s="3">
        <v>1</v>
      </c>
      <c r="L8" s="3">
        <v>3</v>
      </c>
      <c r="N8" s="3">
        <v>4</v>
      </c>
      <c r="O8" s="3">
        <v>4</v>
      </c>
      <c r="P8" s="3">
        <v>3</v>
      </c>
      <c r="R8" s="3">
        <v>2</v>
      </c>
      <c r="S8" s="3" t="s">
        <v>145</v>
      </c>
      <c r="T8" s="3" t="s">
        <v>146</v>
      </c>
      <c r="U8" s="3" t="s">
        <v>147</v>
      </c>
    </row>
    <row r="9" spans="1:21" ht="15.75" customHeight="1" x14ac:dyDescent="0.4">
      <c r="A9" s="2">
        <v>44663.641906284727</v>
      </c>
      <c r="B9" s="3" t="s">
        <v>115</v>
      </c>
      <c r="C9" s="3" t="s">
        <v>26</v>
      </c>
      <c r="D9" s="3" t="s">
        <v>148</v>
      </c>
      <c r="E9" s="3" t="s">
        <v>24</v>
      </c>
      <c r="F9" s="3" t="s">
        <v>31</v>
      </c>
      <c r="G9" s="3" t="s">
        <v>26</v>
      </c>
      <c r="H9" s="3" t="s">
        <v>22</v>
      </c>
      <c r="I9" s="3">
        <v>2</v>
      </c>
      <c r="J9" s="3">
        <v>2</v>
      </c>
      <c r="K9" s="3">
        <v>2</v>
      </c>
      <c r="L9" s="3">
        <v>2</v>
      </c>
      <c r="M9" s="3">
        <v>3</v>
      </c>
      <c r="N9" s="3">
        <v>1</v>
      </c>
      <c r="O9" s="3">
        <v>2</v>
      </c>
      <c r="P9" s="3">
        <v>4</v>
      </c>
      <c r="Q9" s="3">
        <v>2</v>
      </c>
      <c r="R9" s="3">
        <v>2</v>
      </c>
      <c r="S9" s="3" t="s">
        <v>149</v>
      </c>
      <c r="T9" s="3" t="s">
        <v>150</v>
      </c>
      <c r="U9" s="3" t="s">
        <v>151</v>
      </c>
    </row>
    <row r="10" spans="1:21" ht="15.75" customHeight="1" x14ac:dyDescent="0.4">
      <c r="A10" s="2">
        <v>44663.644386932865</v>
      </c>
      <c r="B10" s="3" t="s">
        <v>115</v>
      </c>
      <c r="C10" s="3" t="s">
        <v>26</v>
      </c>
      <c r="D10" s="3" t="s">
        <v>152</v>
      </c>
      <c r="E10" s="3" t="s">
        <v>153</v>
      </c>
      <c r="F10" s="3" t="s">
        <v>25</v>
      </c>
      <c r="G10" s="3" t="s">
        <v>26</v>
      </c>
      <c r="H10" s="3" t="s">
        <v>26</v>
      </c>
      <c r="I10" s="3">
        <v>3</v>
      </c>
      <c r="J10" s="3">
        <v>3</v>
      </c>
      <c r="K10" s="3">
        <v>3</v>
      </c>
      <c r="L10" s="3">
        <v>3</v>
      </c>
      <c r="M10" s="3">
        <v>3</v>
      </c>
      <c r="N10" s="3">
        <v>2</v>
      </c>
      <c r="O10" s="3">
        <v>4</v>
      </c>
      <c r="P10" s="3">
        <v>1</v>
      </c>
      <c r="Q10" s="3">
        <v>2</v>
      </c>
      <c r="R10" s="3">
        <v>2</v>
      </c>
      <c r="S10" s="3" t="s">
        <v>154</v>
      </c>
      <c r="T10" s="3" t="s">
        <v>155</v>
      </c>
      <c r="U10" s="3" t="s">
        <v>156</v>
      </c>
    </row>
    <row r="11" spans="1:21" ht="15.75" customHeight="1" x14ac:dyDescent="0.4">
      <c r="A11" s="2">
        <v>44663.658757534722</v>
      </c>
      <c r="B11" s="3" t="s">
        <v>115</v>
      </c>
      <c r="C11" s="3" t="s">
        <v>26</v>
      </c>
      <c r="D11" s="3" t="s">
        <v>157</v>
      </c>
      <c r="E11" s="3" t="s">
        <v>24</v>
      </c>
      <c r="F11" s="3" t="s">
        <v>25</v>
      </c>
      <c r="G11" s="3" t="s">
        <v>22</v>
      </c>
      <c r="H11" s="3" t="s">
        <v>26</v>
      </c>
      <c r="I11" s="3">
        <v>3</v>
      </c>
      <c r="J11" s="3">
        <v>4</v>
      </c>
      <c r="K11" s="3">
        <v>2</v>
      </c>
      <c r="L11" s="3">
        <v>4</v>
      </c>
      <c r="M11" s="3">
        <v>3</v>
      </c>
      <c r="N11" s="3">
        <v>4</v>
      </c>
      <c r="O11" s="3">
        <v>3</v>
      </c>
      <c r="P11" s="3">
        <v>4</v>
      </c>
      <c r="Q11" s="3">
        <v>4</v>
      </c>
      <c r="R11" s="3">
        <v>2</v>
      </c>
      <c r="S11" s="3" t="s">
        <v>158</v>
      </c>
      <c r="T11" s="3" t="s">
        <v>159</v>
      </c>
      <c r="U11" s="3" t="s">
        <v>160</v>
      </c>
    </row>
    <row r="12" spans="1:21" ht="15.75" customHeight="1" x14ac:dyDescent="0.4">
      <c r="A12" s="2">
        <v>44663.659951134265</v>
      </c>
      <c r="B12" s="3" t="s">
        <v>115</v>
      </c>
      <c r="C12" s="3" t="s">
        <v>26</v>
      </c>
      <c r="D12" s="3" t="s">
        <v>161</v>
      </c>
      <c r="E12" s="3" t="s">
        <v>24</v>
      </c>
      <c r="F12" s="3" t="s">
        <v>31</v>
      </c>
      <c r="G12" s="3" t="s">
        <v>26</v>
      </c>
      <c r="H12" s="3" t="s">
        <v>26</v>
      </c>
      <c r="I12" s="3">
        <v>2</v>
      </c>
      <c r="J12" s="3">
        <v>1</v>
      </c>
      <c r="K12" s="3">
        <v>3</v>
      </c>
      <c r="L12" s="3">
        <v>3</v>
      </c>
      <c r="M12" s="3">
        <v>3</v>
      </c>
      <c r="N12" s="3">
        <v>4</v>
      </c>
      <c r="O12" s="3">
        <v>2</v>
      </c>
      <c r="P12" s="3">
        <v>3</v>
      </c>
      <c r="Q12" s="3">
        <v>2</v>
      </c>
      <c r="R12" s="3">
        <v>3</v>
      </c>
      <c r="S12" s="3" t="s">
        <v>162</v>
      </c>
      <c r="T12" s="3" t="s">
        <v>163</v>
      </c>
      <c r="U12" s="3" t="s">
        <v>164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8"/>
  <sheetViews>
    <sheetView workbookViewId="0">
      <pane ySplit="1" topLeftCell="A2" activePane="bottomLeft" state="frozen"/>
      <selection pane="bottomLeft" activeCell="C2" sqref="C2:C8"/>
    </sheetView>
  </sheetViews>
  <sheetFormatPr defaultColWidth="12.609375" defaultRowHeight="15.75" customHeight="1" x14ac:dyDescent="0.4"/>
  <cols>
    <col min="1" max="27" width="18.88671875" customWidth="1"/>
  </cols>
  <sheetData>
    <row r="1" spans="1:21" ht="15.75" customHeight="1" x14ac:dyDescent="0.4">
      <c r="A1" s="1" t="s">
        <v>0</v>
      </c>
      <c r="B1" s="1" t="s">
        <v>1</v>
      </c>
      <c r="C1" s="1" t="s">
        <v>2</v>
      </c>
      <c r="D1" s="1" t="s">
        <v>3</v>
      </c>
      <c r="E1" s="1" t="s">
        <v>4</v>
      </c>
      <c r="F1" s="1" t="s">
        <v>5</v>
      </c>
      <c r="G1" s="1" t="s">
        <v>6</v>
      </c>
      <c r="H1" s="1" t="s">
        <v>7</v>
      </c>
      <c r="I1" s="1" t="s">
        <v>165</v>
      </c>
      <c r="J1" s="1" t="s">
        <v>166</v>
      </c>
      <c r="K1" s="1" t="s">
        <v>167</v>
      </c>
      <c r="L1" s="1" t="s">
        <v>168</v>
      </c>
      <c r="M1" s="1" t="s">
        <v>169</v>
      </c>
      <c r="N1" s="1" t="s">
        <v>170</v>
      </c>
      <c r="O1" s="1" t="s">
        <v>171</v>
      </c>
      <c r="P1" s="1" t="s">
        <v>172</v>
      </c>
      <c r="Q1" s="1" t="s">
        <v>173</v>
      </c>
      <c r="R1" s="1" t="s">
        <v>174</v>
      </c>
      <c r="S1" s="1" t="s">
        <v>175</v>
      </c>
      <c r="T1" s="1" t="s">
        <v>176</v>
      </c>
      <c r="U1" s="1" t="s">
        <v>20</v>
      </c>
    </row>
    <row r="2" spans="1:21" ht="15.75" customHeight="1" x14ac:dyDescent="0.4">
      <c r="A2" s="2">
        <v>44664.764147939815</v>
      </c>
      <c r="B2" s="3" t="s">
        <v>177</v>
      </c>
      <c r="C2" s="3" t="s">
        <v>22</v>
      </c>
      <c r="D2" s="3" t="s">
        <v>178</v>
      </c>
      <c r="E2" s="3" t="s">
        <v>24</v>
      </c>
      <c r="F2" s="3" t="s">
        <v>25</v>
      </c>
      <c r="G2" s="3" t="s">
        <v>26</v>
      </c>
      <c r="H2" s="3" t="s">
        <v>22</v>
      </c>
      <c r="I2" s="3">
        <v>4</v>
      </c>
      <c r="J2" s="3">
        <v>1</v>
      </c>
      <c r="K2" s="3">
        <v>3</v>
      </c>
      <c r="L2" s="3">
        <v>1</v>
      </c>
      <c r="M2" s="3">
        <v>4</v>
      </c>
      <c r="N2" s="3">
        <v>3</v>
      </c>
      <c r="O2" s="3">
        <v>4</v>
      </c>
      <c r="P2" s="3">
        <v>3</v>
      </c>
      <c r="Q2" s="3">
        <v>2</v>
      </c>
      <c r="R2" s="3">
        <v>3</v>
      </c>
      <c r="S2" s="3" t="s">
        <v>179</v>
      </c>
      <c r="T2" s="3" t="s">
        <v>180</v>
      </c>
      <c r="U2" s="3" t="s">
        <v>26</v>
      </c>
    </row>
    <row r="3" spans="1:21" ht="15.75" customHeight="1" x14ac:dyDescent="0.4">
      <c r="A3" s="2">
        <v>44664.785636238426</v>
      </c>
      <c r="B3" s="3" t="s">
        <v>177</v>
      </c>
      <c r="C3" s="3" t="s">
        <v>22</v>
      </c>
      <c r="D3" s="3" t="s">
        <v>181</v>
      </c>
      <c r="E3" s="3" t="s">
        <v>24</v>
      </c>
      <c r="F3" s="3" t="s">
        <v>31</v>
      </c>
      <c r="G3" s="3" t="s">
        <v>22</v>
      </c>
      <c r="H3" s="3" t="s">
        <v>22</v>
      </c>
      <c r="I3" s="3">
        <v>1</v>
      </c>
      <c r="J3" s="3">
        <v>3</v>
      </c>
      <c r="K3" s="3">
        <v>1</v>
      </c>
      <c r="L3" s="3">
        <v>2</v>
      </c>
      <c r="M3" s="3">
        <v>4</v>
      </c>
      <c r="N3" s="3">
        <v>1</v>
      </c>
      <c r="O3" s="3">
        <v>1</v>
      </c>
      <c r="P3" s="3">
        <v>5</v>
      </c>
      <c r="Q3" s="3">
        <v>3</v>
      </c>
      <c r="R3" s="3">
        <v>5</v>
      </c>
      <c r="S3" s="3" t="s">
        <v>182</v>
      </c>
      <c r="T3" s="3" t="s">
        <v>183</v>
      </c>
      <c r="U3" s="3" t="s">
        <v>184</v>
      </c>
    </row>
    <row r="4" spans="1:21" ht="15.75" customHeight="1" x14ac:dyDescent="0.4">
      <c r="A4" s="2">
        <v>44664.79058512731</v>
      </c>
      <c r="B4" s="3" t="s">
        <v>177</v>
      </c>
      <c r="C4" s="3" t="s">
        <v>22</v>
      </c>
      <c r="D4" s="3" t="s">
        <v>185</v>
      </c>
      <c r="E4" s="3" t="s">
        <v>24</v>
      </c>
      <c r="F4" s="3" t="s">
        <v>25</v>
      </c>
      <c r="G4" s="3" t="s">
        <v>26</v>
      </c>
      <c r="H4" s="3" t="s">
        <v>22</v>
      </c>
      <c r="I4" s="3">
        <v>4</v>
      </c>
      <c r="J4" s="3">
        <v>2</v>
      </c>
      <c r="K4" s="3">
        <v>3</v>
      </c>
      <c r="L4" s="3">
        <v>2</v>
      </c>
      <c r="M4" s="3">
        <v>5</v>
      </c>
      <c r="N4" s="3">
        <v>1</v>
      </c>
      <c r="O4" s="3">
        <v>3</v>
      </c>
      <c r="P4" s="3">
        <v>3</v>
      </c>
      <c r="Q4" s="3">
        <v>4</v>
      </c>
      <c r="R4" s="3">
        <v>1</v>
      </c>
      <c r="S4" s="3" t="s">
        <v>186</v>
      </c>
      <c r="T4" s="3" t="s">
        <v>187</v>
      </c>
      <c r="U4" s="3" t="s">
        <v>188</v>
      </c>
    </row>
    <row r="5" spans="1:21" ht="15.75" customHeight="1" x14ac:dyDescent="0.4">
      <c r="A5" s="2">
        <v>44664.804953321756</v>
      </c>
      <c r="B5" s="3" t="s">
        <v>177</v>
      </c>
      <c r="C5" s="3" t="s">
        <v>22</v>
      </c>
      <c r="D5" s="3" t="s">
        <v>189</v>
      </c>
      <c r="E5" s="3" t="s">
        <v>24</v>
      </c>
      <c r="F5" s="3" t="s">
        <v>25</v>
      </c>
      <c r="G5" s="3" t="s">
        <v>26</v>
      </c>
      <c r="H5" s="3" t="s">
        <v>26</v>
      </c>
      <c r="I5" s="3">
        <v>2</v>
      </c>
      <c r="J5" s="3">
        <v>2</v>
      </c>
      <c r="K5" s="3">
        <v>2</v>
      </c>
      <c r="L5" s="3">
        <v>1</v>
      </c>
      <c r="M5" s="3">
        <v>4</v>
      </c>
      <c r="N5" s="3">
        <v>2</v>
      </c>
      <c r="O5" s="3">
        <v>4</v>
      </c>
      <c r="P5" s="3">
        <v>5</v>
      </c>
      <c r="Q5" s="3">
        <v>3</v>
      </c>
      <c r="R5" s="3">
        <v>1</v>
      </c>
      <c r="S5" s="3" t="s">
        <v>190</v>
      </c>
      <c r="T5" s="3" t="s">
        <v>191</v>
      </c>
      <c r="U5" s="3" t="s">
        <v>26</v>
      </c>
    </row>
    <row r="6" spans="1:21" ht="15.75" customHeight="1" x14ac:dyDescent="0.4">
      <c r="A6" s="2">
        <v>44664.807968020832</v>
      </c>
      <c r="B6" s="3" t="s">
        <v>177</v>
      </c>
      <c r="C6" s="3" t="s">
        <v>22</v>
      </c>
      <c r="D6" s="3" t="s">
        <v>192</v>
      </c>
      <c r="E6" s="3" t="s">
        <v>24</v>
      </c>
      <c r="F6" s="3" t="s">
        <v>31</v>
      </c>
      <c r="G6" s="3" t="s">
        <v>26</v>
      </c>
      <c r="H6" s="3" t="s">
        <v>26</v>
      </c>
      <c r="I6" s="3">
        <v>2</v>
      </c>
      <c r="J6" s="3">
        <v>2</v>
      </c>
      <c r="K6" s="3">
        <v>1</v>
      </c>
      <c r="L6" s="3">
        <v>2</v>
      </c>
      <c r="M6" s="3">
        <v>4</v>
      </c>
      <c r="N6" s="3">
        <v>2</v>
      </c>
      <c r="O6" s="3">
        <v>4</v>
      </c>
      <c r="P6" s="3">
        <v>1</v>
      </c>
      <c r="Q6" s="3">
        <v>1</v>
      </c>
      <c r="R6" s="3">
        <v>2</v>
      </c>
      <c r="S6" s="3" t="s">
        <v>193</v>
      </c>
      <c r="T6" s="3" t="s">
        <v>194</v>
      </c>
      <c r="U6" s="3" t="s">
        <v>195</v>
      </c>
    </row>
    <row r="7" spans="1:21" ht="15.75" customHeight="1" x14ac:dyDescent="0.4">
      <c r="A7" s="2">
        <v>44664.827117106484</v>
      </c>
      <c r="B7" s="3" t="s">
        <v>177</v>
      </c>
      <c r="C7" s="3" t="s">
        <v>22</v>
      </c>
      <c r="D7" s="3" t="s">
        <v>196</v>
      </c>
      <c r="E7" s="3" t="s">
        <v>24</v>
      </c>
      <c r="F7" s="3" t="s">
        <v>25</v>
      </c>
      <c r="G7" s="3" t="s">
        <v>26</v>
      </c>
      <c r="H7" s="3" t="s">
        <v>26</v>
      </c>
      <c r="I7" s="3">
        <v>3</v>
      </c>
      <c r="J7" s="3">
        <v>1</v>
      </c>
      <c r="K7" s="3">
        <v>3</v>
      </c>
      <c r="L7" s="3">
        <v>4</v>
      </c>
      <c r="M7" s="3">
        <v>2</v>
      </c>
      <c r="N7" s="3">
        <v>4</v>
      </c>
      <c r="O7" s="3">
        <v>5</v>
      </c>
      <c r="P7" s="3">
        <v>3</v>
      </c>
      <c r="Q7" s="3">
        <v>3</v>
      </c>
      <c r="R7" s="3">
        <v>1</v>
      </c>
      <c r="S7" s="3" t="s">
        <v>197</v>
      </c>
      <c r="T7" s="3" t="s">
        <v>198</v>
      </c>
      <c r="U7" s="3" t="s">
        <v>199</v>
      </c>
    </row>
    <row r="8" spans="1:21" ht="15.75" customHeight="1" x14ac:dyDescent="0.4">
      <c r="A8" s="2">
        <v>44664.832164131949</v>
      </c>
      <c r="B8" s="3" t="s">
        <v>177</v>
      </c>
      <c r="C8" s="3" t="s">
        <v>22</v>
      </c>
      <c r="D8" s="3" t="s">
        <v>200</v>
      </c>
      <c r="E8" s="3" t="s">
        <v>24</v>
      </c>
      <c r="F8" s="3" t="s">
        <v>25</v>
      </c>
      <c r="G8" s="3" t="s">
        <v>26</v>
      </c>
      <c r="H8" s="3" t="s">
        <v>26</v>
      </c>
      <c r="I8" s="3">
        <v>3</v>
      </c>
      <c r="J8" s="3">
        <v>2</v>
      </c>
      <c r="K8" s="3">
        <v>2</v>
      </c>
      <c r="L8" s="3">
        <v>2</v>
      </c>
      <c r="M8" s="3">
        <v>3</v>
      </c>
      <c r="N8" s="3">
        <v>4</v>
      </c>
      <c r="O8" s="3">
        <v>3</v>
      </c>
      <c r="P8" s="3">
        <v>4</v>
      </c>
      <c r="Q8" s="3">
        <v>3</v>
      </c>
      <c r="R8" s="3">
        <v>1</v>
      </c>
      <c r="S8" s="3" t="s">
        <v>201</v>
      </c>
      <c r="T8" s="3" t="s">
        <v>202</v>
      </c>
      <c r="U8" s="3"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13"/>
  <sheetViews>
    <sheetView workbookViewId="0">
      <selection activeCell="C2" sqref="C2:C13"/>
    </sheetView>
  </sheetViews>
  <sheetFormatPr defaultColWidth="12.609375" defaultRowHeight="15.75" customHeight="1" x14ac:dyDescent="0.4"/>
  <sheetData>
    <row r="1" spans="1:27" ht="15.75" customHeight="1" x14ac:dyDescent="0.4">
      <c r="A1" s="4" t="s">
        <v>0</v>
      </c>
      <c r="B1" s="4" t="s">
        <v>1</v>
      </c>
      <c r="C1" s="4" t="s">
        <v>2</v>
      </c>
      <c r="D1" s="4" t="s">
        <v>3</v>
      </c>
      <c r="E1" s="4" t="s">
        <v>4</v>
      </c>
      <c r="F1" s="4" t="s">
        <v>5</v>
      </c>
      <c r="G1" s="4" t="s">
        <v>6</v>
      </c>
      <c r="H1" s="4" t="s">
        <v>7</v>
      </c>
      <c r="I1" s="4" t="s">
        <v>204</v>
      </c>
      <c r="J1" s="4" t="s">
        <v>205</v>
      </c>
      <c r="K1" s="4" t="s">
        <v>206</v>
      </c>
      <c r="L1" s="4" t="s">
        <v>207</v>
      </c>
      <c r="M1" s="4" t="s">
        <v>208</v>
      </c>
      <c r="N1" s="4" t="s">
        <v>209</v>
      </c>
      <c r="O1" s="4" t="s">
        <v>210</v>
      </c>
      <c r="P1" s="4" t="s">
        <v>211</v>
      </c>
      <c r="Q1" s="4" t="s">
        <v>212</v>
      </c>
      <c r="R1" s="4" t="s">
        <v>213</v>
      </c>
      <c r="S1" s="4" t="s">
        <v>214</v>
      </c>
      <c r="T1" s="4" t="s">
        <v>215</v>
      </c>
      <c r="U1" s="12" t="s">
        <v>20</v>
      </c>
      <c r="V1" s="13"/>
      <c r="W1" s="13"/>
      <c r="X1" s="4"/>
      <c r="Y1" s="4"/>
      <c r="Z1" s="4"/>
      <c r="AA1" s="4"/>
    </row>
    <row r="2" spans="1:27" ht="15.75" customHeight="1" x14ac:dyDescent="0.4">
      <c r="A2" s="14">
        <v>44665.594829328707</v>
      </c>
      <c r="B2" s="4" t="s">
        <v>216</v>
      </c>
      <c r="C2" s="4" t="s">
        <v>22</v>
      </c>
      <c r="D2" s="4" t="s">
        <v>217</v>
      </c>
      <c r="E2" s="4" t="s">
        <v>24</v>
      </c>
      <c r="F2" s="4" t="s">
        <v>31</v>
      </c>
      <c r="G2" s="4" t="s">
        <v>26</v>
      </c>
      <c r="H2" s="4" t="s">
        <v>26</v>
      </c>
      <c r="I2" s="15">
        <v>4</v>
      </c>
      <c r="J2" s="15">
        <v>2</v>
      </c>
      <c r="K2" s="15">
        <v>4</v>
      </c>
      <c r="L2" s="15">
        <v>3</v>
      </c>
      <c r="M2" s="15">
        <v>4</v>
      </c>
      <c r="N2" s="15">
        <v>2</v>
      </c>
      <c r="O2" s="15">
        <v>3</v>
      </c>
      <c r="P2" s="15">
        <v>3</v>
      </c>
      <c r="Q2" s="15">
        <v>4</v>
      </c>
      <c r="R2" s="15">
        <v>3</v>
      </c>
      <c r="S2" s="4" t="s">
        <v>218</v>
      </c>
      <c r="T2" s="4" t="s">
        <v>219</v>
      </c>
      <c r="U2" s="12" t="s">
        <v>220</v>
      </c>
      <c r="V2" s="13"/>
      <c r="W2" s="4"/>
      <c r="X2" s="4"/>
      <c r="Y2" s="4"/>
      <c r="Z2" s="4"/>
      <c r="AA2" s="4"/>
    </row>
    <row r="3" spans="1:27" ht="15.75" customHeight="1" x14ac:dyDescent="0.4">
      <c r="A3" s="14">
        <v>44665.59625091435</v>
      </c>
      <c r="B3" s="4" t="s">
        <v>216</v>
      </c>
      <c r="C3" s="4" t="s">
        <v>22</v>
      </c>
      <c r="D3" s="4" t="s">
        <v>221</v>
      </c>
      <c r="E3" s="4" t="s">
        <v>24</v>
      </c>
      <c r="F3" s="4" t="s">
        <v>25</v>
      </c>
      <c r="G3" s="4" t="s">
        <v>26</v>
      </c>
      <c r="H3" s="4" t="s">
        <v>26</v>
      </c>
      <c r="I3" s="15">
        <v>3</v>
      </c>
      <c r="J3" s="15">
        <v>1</v>
      </c>
      <c r="K3" s="15">
        <v>3</v>
      </c>
      <c r="L3" s="15">
        <v>4</v>
      </c>
      <c r="M3" s="15">
        <v>5</v>
      </c>
      <c r="N3" s="15">
        <v>2</v>
      </c>
      <c r="O3" s="15">
        <v>3</v>
      </c>
      <c r="P3" s="15">
        <v>3</v>
      </c>
      <c r="Q3" s="15">
        <v>5</v>
      </c>
      <c r="R3" s="15">
        <v>3</v>
      </c>
      <c r="S3" s="4" t="s">
        <v>222</v>
      </c>
      <c r="T3" s="4" t="s">
        <v>223</v>
      </c>
      <c r="U3" s="12" t="s">
        <v>224</v>
      </c>
      <c r="V3" s="4"/>
      <c r="W3" s="4"/>
      <c r="X3" s="4"/>
      <c r="Y3" s="4"/>
      <c r="Z3" s="4"/>
      <c r="AA3" s="4"/>
    </row>
    <row r="4" spans="1:27" ht="15.75" customHeight="1" x14ac:dyDescent="0.4">
      <c r="A4" s="14">
        <v>44665.59840938657</v>
      </c>
      <c r="B4" s="4" t="s">
        <v>216</v>
      </c>
      <c r="C4" s="4" t="s">
        <v>22</v>
      </c>
      <c r="D4" s="4" t="s">
        <v>225</v>
      </c>
      <c r="E4" s="4" t="s">
        <v>24</v>
      </c>
      <c r="F4" s="4" t="s">
        <v>25</v>
      </c>
      <c r="G4" s="4" t="s">
        <v>26</v>
      </c>
      <c r="H4" s="4" t="s">
        <v>26</v>
      </c>
      <c r="I4" s="15">
        <v>3</v>
      </c>
      <c r="J4" s="15">
        <v>4</v>
      </c>
      <c r="K4" s="15">
        <v>3</v>
      </c>
      <c r="L4" s="15">
        <v>2</v>
      </c>
      <c r="M4" s="15">
        <v>4</v>
      </c>
      <c r="N4" s="15">
        <v>2</v>
      </c>
      <c r="O4" s="15">
        <v>4</v>
      </c>
      <c r="P4" s="15">
        <v>3</v>
      </c>
      <c r="Q4" s="15">
        <v>3</v>
      </c>
      <c r="R4" s="15">
        <v>1</v>
      </c>
      <c r="S4" s="4" t="s">
        <v>226</v>
      </c>
      <c r="T4" s="4" t="s">
        <v>227</v>
      </c>
      <c r="U4" s="12" t="s">
        <v>228</v>
      </c>
      <c r="V4" s="13"/>
      <c r="W4" s="13"/>
      <c r="X4" s="4"/>
      <c r="Y4" s="4"/>
      <c r="Z4" s="4"/>
      <c r="AA4" s="4"/>
    </row>
    <row r="5" spans="1:27" ht="15.75" customHeight="1" x14ac:dyDescent="0.4">
      <c r="A5" s="14">
        <v>44665.617907060187</v>
      </c>
      <c r="B5" s="4" t="s">
        <v>216</v>
      </c>
      <c r="C5" s="4" t="s">
        <v>22</v>
      </c>
      <c r="D5" s="4" t="s">
        <v>229</v>
      </c>
      <c r="E5" s="4" t="s">
        <v>134</v>
      </c>
      <c r="F5" s="4" t="s">
        <v>25</v>
      </c>
      <c r="G5" s="4" t="s">
        <v>26</v>
      </c>
      <c r="H5" s="4" t="s">
        <v>26</v>
      </c>
      <c r="I5" s="15">
        <v>3</v>
      </c>
      <c r="J5" s="15">
        <v>1</v>
      </c>
      <c r="K5" s="15">
        <v>5</v>
      </c>
      <c r="L5" s="15">
        <v>2</v>
      </c>
      <c r="M5" s="15">
        <v>4</v>
      </c>
      <c r="N5" s="15">
        <v>2</v>
      </c>
      <c r="O5" s="15">
        <v>5</v>
      </c>
      <c r="P5" s="15">
        <v>1</v>
      </c>
      <c r="Q5" s="15">
        <v>5</v>
      </c>
      <c r="R5" s="15">
        <v>1</v>
      </c>
      <c r="S5" s="4" t="s">
        <v>230</v>
      </c>
      <c r="T5" s="4" t="s">
        <v>231</v>
      </c>
      <c r="U5" s="4" t="s">
        <v>232</v>
      </c>
      <c r="V5" s="4"/>
      <c r="W5" s="4"/>
      <c r="X5" s="4"/>
      <c r="Y5" s="4"/>
      <c r="Z5" s="4"/>
      <c r="AA5" s="4"/>
    </row>
    <row r="6" spans="1:27" ht="15.75" customHeight="1" x14ac:dyDescent="0.4">
      <c r="A6" s="14">
        <v>44665.620999895837</v>
      </c>
      <c r="B6" s="4" t="s">
        <v>216</v>
      </c>
      <c r="C6" s="4" t="s">
        <v>22</v>
      </c>
      <c r="D6" s="4" t="s">
        <v>233</v>
      </c>
      <c r="E6" s="4" t="s">
        <v>24</v>
      </c>
      <c r="F6" s="4" t="s">
        <v>25</v>
      </c>
      <c r="G6" s="4" t="s">
        <v>22</v>
      </c>
      <c r="H6" s="4" t="s">
        <v>26</v>
      </c>
      <c r="I6" s="15">
        <v>3</v>
      </c>
      <c r="J6" s="15">
        <v>2</v>
      </c>
      <c r="K6" s="15">
        <v>4</v>
      </c>
      <c r="L6" s="15">
        <v>3</v>
      </c>
      <c r="M6" s="15">
        <v>4</v>
      </c>
      <c r="N6" s="15">
        <v>1</v>
      </c>
      <c r="O6" s="15">
        <v>5</v>
      </c>
      <c r="P6" s="15">
        <v>3</v>
      </c>
      <c r="Q6" s="15">
        <v>4</v>
      </c>
      <c r="R6" s="15">
        <v>1</v>
      </c>
      <c r="S6" s="4" t="s">
        <v>234</v>
      </c>
      <c r="T6" s="4" t="s">
        <v>235</v>
      </c>
      <c r="U6" s="12" t="s">
        <v>236</v>
      </c>
      <c r="V6" s="13"/>
      <c r="W6" s="13"/>
      <c r="X6" s="13"/>
      <c r="Y6" s="13"/>
      <c r="Z6" s="13"/>
      <c r="AA6" s="4"/>
    </row>
    <row r="7" spans="1:27" ht="15.75" customHeight="1" x14ac:dyDescent="0.4">
      <c r="A7" s="14">
        <v>44665.623670173612</v>
      </c>
      <c r="B7" s="4" t="s">
        <v>216</v>
      </c>
      <c r="C7" s="4" t="s">
        <v>26</v>
      </c>
      <c r="D7" s="4" t="s">
        <v>237</v>
      </c>
      <c r="E7" s="4" t="s">
        <v>24</v>
      </c>
      <c r="F7" s="4" t="s">
        <v>25</v>
      </c>
      <c r="G7" s="4" t="s">
        <v>26</v>
      </c>
      <c r="H7" s="4" t="s">
        <v>26</v>
      </c>
      <c r="I7" s="15">
        <v>4</v>
      </c>
      <c r="J7" s="15">
        <v>4</v>
      </c>
      <c r="K7" s="15">
        <v>3</v>
      </c>
      <c r="L7" s="15">
        <v>2</v>
      </c>
      <c r="M7" s="15">
        <v>2</v>
      </c>
      <c r="N7" s="15">
        <v>4</v>
      </c>
      <c r="O7" s="15">
        <v>4</v>
      </c>
      <c r="P7" s="15">
        <v>4</v>
      </c>
      <c r="Q7" s="15">
        <v>3</v>
      </c>
      <c r="R7" s="15">
        <v>2</v>
      </c>
      <c r="S7" s="4" t="s">
        <v>238</v>
      </c>
      <c r="T7" s="4" t="s">
        <v>239</v>
      </c>
      <c r="U7" s="12" t="s">
        <v>240</v>
      </c>
      <c r="V7" s="13"/>
      <c r="W7" s="13"/>
      <c r="X7" s="4"/>
      <c r="Y7" s="4"/>
      <c r="Z7" s="4"/>
      <c r="AA7" s="4"/>
    </row>
    <row r="8" spans="1:27" ht="15.75" customHeight="1" x14ac:dyDescent="0.4">
      <c r="A8" s="14">
        <v>44665.643315462963</v>
      </c>
      <c r="B8" s="4" t="s">
        <v>216</v>
      </c>
      <c r="C8" s="4" t="s">
        <v>22</v>
      </c>
      <c r="D8" s="4" t="s">
        <v>241</v>
      </c>
      <c r="E8" s="4" t="s">
        <v>24</v>
      </c>
      <c r="F8" s="4" t="s">
        <v>25</v>
      </c>
      <c r="G8" s="4" t="s">
        <v>26</v>
      </c>
      <c r="H8" s="4" t="s">
        <v>26</v>
      </c>
      <c r="I8" s="15">
        <v>4</v>
      </c>
      <c r="J8" s="15">
        <v>2</v>
      </c>
      <c r="K8" s="15">
        <v>4</v>
      </c>
      <c r="L8" s="15">
        <v>2</v>
      </c>
      <c r="M8" s="15">
        <v>3</v>
      </c>
      <c r="N8" s="15">
        <v>1</v>
      </c>
      <c r="O8" s="15">
        <v>5</v>
      </c>
      <c r="P8" s="4"/>
      <c r="Q8" s="15">
        <v>2</v>
      </c>
      <c r="R8" s="15">
        <v>1</v>
      </c>
      <c r="S8" s="4" t="s">
        <v>242</v>
      </c>
      <c r="T8" s="4" t="s">
        <v>243</v>
      </c>
      <c r="U8" s="12" t="s">
        <v>244</v>
      </c>
      <c r="V8" s="4"/>
      <c r="W8" s="4"/>
      <c r="X8" s="4"/>
      <c r="Y8" s="4"/>
      <c r="Z8" s="4"/>
      <c r="AA8" s="4"/>
    </row>
    <row r="9" spans="1:27" ht="15.75" customHeight="1" x14ac:dyDescent="0.4">
      <c r="A9" s="14">
        <v>44665.643954039348</v>
      </c>
      <c r="B9" s="4" t="s">
        <v>216</v>
      </c>
      <c r="C9" s="4" t="s">
        <v>22</v>
      </c>
      <c r="D9" s="4" t="s">
        <v>245</v>
      </c>
      <c r="E9" s="4" t="s">
        <v>246</v>
      </c>
      <c r="F9" s="4" t="s">
        <v>25</v>
      </c>
      <c r="G9" s="4" t="s">
        <v>26</v>
      </c>
      <c r="H9" s="4" t="s">
        <v>26</v>
      </c>
      <c r="I9" s="15">
        <v>2</v>
      </c>
      <c r="J9" s="15">
        <v>2</v>
      </c>
      <c r="K9" s="15">
        <v>2</v>
      </c>
      <c r="L9" s="15">
        <v>4</v>
      </c>
      <c r="M9" s="15">
        <v>3</v>
      </c>
      <c r="N9" s="15">
        <v>4</v>
      </c>
      <c r="O9" s="15">
        <v>5</v>
      </c>
      <c r="P9" s="15">
        <v>3</v>
      </c>
      <c r="Q9" s="15">
        <v>3</v>
      </c>
      <c r="R9" s="15">
        <v>2</v>
      </c>
      <c r="S9" s="4" t="s">
        <v>247</v>
      </c>
      <c r="T9" s="4" t="s">
        <v>248</v>
      </c>
      <c r="U9" s="12" t="s">
        <v>249</v>
      </c>
      <c r="V9" s="13"/>
      <c r="W9" s="4"/>
      <c r="X9" s="4"/>
      <c r="Y9" s="4"/>
      <c r="Z9" s="4"/>
      <c r="AA9" s="4"/>
    </row>
    <row r="10" spans="1:27" ht="15.75" customHeight="1" x14ac:dyDescent="0.4">
      <c r="A10" s="14">
        <v>44665.645306030092</v>
      </c>
      <c r="B10" s="4" t="s">
        <v>216</v>
      </c>
      <c r="C10" s="4" t="s">
        <v>22</v>
      </c>
      <c r="D10" s="4" t="s">
        <v>250</v>
      </c>
      <c r="E10" s="4" t="s">
        <v>24</v>
      </c>
      <c r="F10" s="4" t="s">
        <v>25</v>
      </c>
      <c r="G10" s="4" t="s">
        <v>26</v>
      </c>
      <c r="H10" s="4" t="s">
        <v>22</v>
      </c>
      <c r="I10" s="15">
        <v>4</v>
      </c>
      <c r="J10" s="15">
        <v>2</v>
      </c>
      <c r="K10" s="15">
        <v>4</v>
      </c>
      <c r="L10" s="15">
        <v>2</v>
      </c>
      <c r="M10" s="15">
        <v>5</v>
      </c>
      <c r="N10" s="15">
        <v>5</v>
      </c>
      <c r="O10" s="15">
        <v>5</v>
      </c>
      <c r="P10" s="15">
        <v>1</v>
      </c>
      <c r="Q10" s="15">
        <v>5</v>
      </c>
      <c r="R10" s="15">
        <v>2</v>
      </c>
      <c r="S10" s="4" t="s">
        <v>251</v>
      </c>
      <c r="T10" s="4" t="s">
        <v>252</v>
      </c>
      <c r="U10" s="12" t="s">
        <v>253</v>
      </c>
      <c r="V10" s="13"/>
      <c r="W10" s="13"/>
      <c r="X10" s="13"/>
      <c r="Y10" s="13"/>
      <c r="Z10" s="4"/>
      <c r="AA10" s="4"/>
    </row>
    <row r="11" spans="1:27" ht="15.75" customHeight="1" x14ac:dyDescent="0.4">
      <c r="A11" s="14">
        <v>44665.656013680556</v>
      </c>
      <c r="B11" s="4" t="s">
        <v>216</v>
      </c>
      <c r="C11" s="4" t="s">
        <v>22</v>
      </c>
      <c r="D11" s="4" t="s">
        <v>254</v>
      </c>
      <c r="E11" s="4" t="s">
        <v>255</v>
      </c>
      <c r="F11" s="4" t="s">
        <v>25</v>
      </c>
      <c r="G11" s="4" t="s">
        <v>22</v>
      </c>
      <c r="H11" s="4" t="s">
        <v>26</v>
      </c>
      <c r="I11" s="15">
        <v>3</v>
      </c>
      <c r="J11" s="15">
        <v>2</v>
      </c>
      <c r="K11" s="15">
        <v>4</v>
      </c>
      <c r="L11" s="15">
        <v>2</v>
      </c>
      <c r="M11" s="15">
        <v>4</v>
      </c>
      <c r="N11" s="15">
        <v>3</v>
      </c>
      <c r="O11" s="15">
        <v>4</v>
      </c>
      <c r="P11" s="15">
        <v>3</v>
      </c>
      <c r="Q11" s="15">
        <v>4</v>
      </c>
      <c r="R11" s="15">
        <v>2</v>
      </c>
      <c r="S11" s="4" t="s">
        <v>256</v>
      </c>
      <c r="T11" s="4" t="s">
        <v>257</v>
      </c>
      <c r="U11" s="12" t="s">
        <v>258</v>
      </c>
      <c r="V11" s="4"/>
      <c r="W11" s="4"/>
      <c r="X11" s="4"/>
      <c r="Y11" s="4"/>
      <c r="Z11" s="4"/>
      <c r="AA11" s="4"/>
    </row>
    <row r="12" spans="1:27" ht="15.75" customHeight="1" x14ac:dyDescent="0.4">
      <c r="A12" s="14">
        <v>44665.658826712963</v>
      </c>
      <c r="B12" s="4" t="s">
        <v>216</v>
      </c>
      <c r="C12" s="4" t="s">
        <v>22</v>
      </c>
      <c r="D12" s="4" t="s">
        <v>259</v>
      </c>
      <c r="E12" s="4" t="s">
        <v>24</v>
      </c>
      <c r="F12" s="4" t="s">
        <v>31</v>
      </c>
      <c r="G12" s="4" t="s">
        <v>26</v>
      </c>
      <c r="H12" s="4" t="s">
        <v>26</v>
      </c>
      <c r="I12" s="15">
        <v>4</v>
      </c>
      <c r="J12" s="15">
        <v>2</v>
      </c>
      <c r="K12" s="15">
        <v>4</v>
      </c>
      <c r="L12" s="15">
        <v>2</v>
      </c>
      <c r="M12" s="15">
        <v>5</v>
      </c>
      <c r="N12" s="15">
        <v>1</v>
      </c>
      <c r="O12" s="15">
        <v>3</v>
      </c>
      <c r="P12" s="15">
        <v>4</v>
      </c>
      <c r="Q12" s="15">
        <v>5</v>
      </c>
      <c r="R12" s="15">
        <v>3</v>
      </c>
      <c r="S12" s="4" t="s">
        <v>260</v>
      </c>
      <c r="T12" s="4" t="s">
        <v>261</v>
      </c>
      <c r="U12" s="12" t="s">
        <v>262</v>
      </c>
      <c r="V12" s="4"/>
      <c r="W12" s="4"/>
      <c r="X12" s="4"/>
      <c r="Y12" s="4"/>
      <c r="Z12" s="4"/>
      <c r="AA12" s="4"/>
    </row>
    <row r="13" spans="1:27" ht="15.75" customHeight="1" x14ac:dyDescent="0.4">
      <c r="A13" s="14">
        <v>44665.659962743055</v>
      </c>
      <c r="B13" s="4" t="s">
        <v>216</v>
      </c>
      <c r="C13" s="4" t="s">
        <v>22</v>
      </c>
      <c r="D13" s="4" t="s">
        <v>263</v>
      </c>
      <c r="E13" s="4" t="s">
        <v>24</v>
      </c>
      <c r="F13" s="4" t="s">
        <v>25</v>
      </c>
      <c r="G13" s="4" t="s">
        <v>26</v>
      </c>
      <c r="H13" s="4" t="s">
        <v>26</v>
      </c>
      <c r="I13" s="15">
        <v>3</v>
      </c>
      <c r="J13" s="15">
        <v>1</v>
      </c>
      <c r="K13" s="15">
        <v>3</v>
      </c>
      <c r="L13" s="15">
        <v>1</v>
      </c>
      <c r="M13" s="15">
        <v>4</v>
      </c>
      <c r="N13" s="15">
        <v>1</v>
      </c>
      <c r="O13" s="15">
        <v>4</v>
      </c>
      <c r="P13" s="15">
        <v>2</v>
      </c>
      <c r="Q13" s="15">
        <v>4</v>
      </c>
      <c r="R13" s="15">
        <v>1</v>
      </c>
      <c r="S13" s="4" t="s">
        <v>264</v>
      </c>
      <c r="T13" s="4" t="s">
        <v>265</v>
      </c>
      <c r="U13" s="12" t="s">
        <v>266</v>
      </c>
      <c r="V13" s="13"/>
      <c r="W13" s="4"/>
      <c r="X13" s="4"/>
      <c r="Y13" s="4"/>
      <c r="Z13" s="4"/>
      <c r="AA13" s="4"/>
    </row>
    <row r="14" spans="1:27" ht="15.75" customHeight="1" x14ac:dyDescent="0.4">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spans="1:27" ht="15.75" customHeight="1" x14ac:dyDescent="0.4">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spans="1:27" ht="15.75" customHeight="1" x14ac:dyDescent="0.4">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spans="1:27" ht="15.75" customHeight="1" x14ac:dyDescent="0.4">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spans="1:27" ht="15.75" customHeight="1" x14ac:dyDescent="0.4">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spans="1:27" ht="15.75" customHeight="1" x14ac:dyDescent="0.4">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spans="1:27" ht="15.75" customHeight="1" x14ac:dyDescent="0.4">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spans="1:27" ht="15.75" customHeight="1" x14ac:dyDescent="0.4">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spans="1:27" ht="15.75" customHeight="1" x14ac:dyDescent="0.4">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spans="1:27" ht="15.75" customHeight="1" x14ac:dyDescent="0.4">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spans="1:27" ht="15.75" customHeight="1" x14ac:dyDescent="0.4">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ht="15.75" customHeight="1" x14ac:dyDescent="0.4">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ht="15.75" customHeight="1" x14ac:dyDescent="0.4">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ht="15.75" customHeight="1" x14ac:dyDescent="0.4">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ht="12.3" x14ac:dyDescent="0.4">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ht="12.3" x14ac:dyDescent="0.4">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ht="12.3" x14ac:dyDescent="0.4">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ht="12.3" x14ac:dyDescent="0.4">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ht="12.3" x14ac:dyDescent="0.4">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ht="12.3" x14ac:dyDescent="0.4">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ht="12.3" x14ac:dyDescent="0.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ht="12.3" x14ac:dyDescent="0.4">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ht="12.3" x14ac:dyDescent="0.4">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spans="1:27" ht="12.3" x14ac:dyDescent="0.4">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ht="12.3" x14ac:dyDescent="0.4">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ht="12.3" x14ac:dyDescent="0.4">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ht="12.3" x14ac:dyDescent="0.4">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ht="12.3" x14ac:dyDescent="0.4">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ht="12.3" x14ac:dyDescent="0.4">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ht="12.3" x14ac:dyDescent="0.4">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ht="12.3" x14ac:dyDescent="0.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ht="12.3" x14ac:dyDescent="0.4">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ht="12.3" x14ac:dyDescent="0.4">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ht="12.3" x14ac:dyDescent="0.4">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ht="12.3" x14ac:dyDescent="0.4">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ht="12.3" x14ac:dyDescent="0.4">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ht="12.3" x14ac:dyDescent="0.4">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ht="12.3" x14ac:dyDescent="0.4">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ht="12.3" x14ac:dyDescent="0.4">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ht="12.3" x14ac:dyDescent="0.4">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ht="12.3" x14ac:dyDescent="0.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ht="12.3" x14ac:dyDescent="0.4">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ht="12.3" x14ac:dyDescent="0.4">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ht="12.3" x14ac:dyDescent="0.4">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ht="12.3" x14ac:dyDescent="0.4">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ht="12.3" x14ac:dyDescent="0.4">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ht="12.3" x14ac:dyDescent="0.4">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ht="12.3" x14ac:dyDescent="0.4">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ht="12.3" x14ac:dyDescent="0.4">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ht="12.3" x14ac:dyDescent="0.4">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3" x14ac:dyDescent="0.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3" x14ac:dyDescent="0.4">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3" x14ac:dyDescent="0.4">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3" x14ac:dyDescent="0.4">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3" x14ac:dyDescent="0.4">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3" x14ac:dyDescent="0.4">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3" x14ac:dyDescent="0.4">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3" x14ac:dyDescent="0.4">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3" x14ac:dyDescent="0.4">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3" x14ac:dyDescent="0.4">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3" x14ac:dyDescent="0.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3" x14ac:dyDescent="0.4">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3" x14ac:dyDescent="0.4">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3" x14ac:dyDescent="0.4">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3" x14ac:dyDescent="0.4">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3" x14ac:dyDescent="0.4">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3" x14ac:dyDescent="0.4">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3" x14ac:dyDescent="0.4">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3" x14ac:dyDescent="0.4">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3" x14ac:dyDescent="0.4">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3" x14ac:dyDescent="0.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3" x14ac:dyDescent="0.4">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3" x14ac:dyDescent="0.4">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3" x14ac:dyDescent="0.4">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3" x14ac:dyDescent="0.4">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3" x14ac:dyDescent="0.4">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3" x14ac:dyDescent="0.4">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3" x14ac:dyDescent="0.4">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3" x14ac:dyDescent="0.4">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3" x14ac:dyDescent="0.4">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3" x14ac:dyDescent="0.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3" x14ac:dyDescent="0.4">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3" x14ac:dyDescent="0.4">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ht="12.3" x14ac:dyDescent="0.4">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ht="12.3" x14ac:dyDescent="0.4">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ht="12.3" x14ac:dyDescent="0.4">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ht="12.3" x14ac:dyDescent="0.4">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2.3" x14ac:dyDescent="0.4">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2.3" x14ac:dyDescent="0.4">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2.3" x14ac:dyDescent="0.4">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2.3" x14ac:dyDescent="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2.3" x14ac:dyDescent="0.4">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2.3" x14ac:dyDescent="0.4">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2.3" x14ac:dyDescent="0.4">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2.3" x14ac:dyDescent="0.4">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2.3" x14ac:dyDescent="0.4">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2.3" x14ac:dyDescent="0.4">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2.3" x14ac:dyDescent="0.4">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2.3" x14ac:dyDescent="0.4">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2.3" x14ac:dyDescent="0.4">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U10"/>
  <sheetViews>
    <sheetView workbookViewId="0">
      <pane ySplit="1" topLeftCell="A2" activePane="bottomLeft" state="frozen"/>
      <selection pane="bottomLeft" activeCell="C2" sqref="C2:C10"/>
    </sheetView>
  </sheetViews>
  <sheetFormatPr defaultColWidth="12.609375" defaultRowHeight="15.75" customHeight="1" x14ac:dyDescent="0.4"/>
  <cols>
    <col min="1" max="27" width="18.88671875" customWidth="1"/>
  </cols>
  <sheetData>
    <row r="1" spans="1:21" ht="15.75" customHeight="1" x14ac:dyDescent="0.4">
      <c r="A1" s="1" t="s">
        <v>0</v>
      </c>
      <c r="B1" s="1" t="s">
        <v>1</v>
      </c>
      <c r="C1" s="1" t="s">
        <v>2</v>
      </c>
      <c r="D1" s="1" t="s">
        <v>3</v>
      </c>
      <c r="E1" s="1" t="s">
        <v>4</v>
      </c>
      <c r="F1" s="1" t="s">
        <v>5</v>
      </c>
      <c r="G1" s="1" t="s">
        <v>6</v>
      </c>
      <c r="H1" s="1" t="s">
        <v>7</v>
      </c>
      <c r="I1" s="1" t="s">
        <v>267</v>
      </c>
      <c r="J1" s="1" t="s">
        <v>268</v>
      </c>
      <c r="K1" s="1" t="s">
        <v>269</v>
      </c>
      <c r="L1" s="1" t="s">
        <v>270</v>
      </c>
      <c r="M1" s="1" t="s">
        <v>271</v>
      </c>
      <c r="N1" s="1" t="s">
        <v>272</v>
      </c>
      <c r="O1" s="1" t="s">
        <v>273</v>
      </c>
      <c r="P1" s="1" t="s">
        <v>274</v>
      </c>
      <c r="Q1" s="1" t="s">
        <v>275</v>
      </c>
      <c r="R1" s="1" t="s">
        <v>276</v>
      </c>
      <c r="S1" s="1" t="s">
        <v>277</v>
      </c>
      <c r="T1" s="1" t="s">
        <v>278</v>
      </c>
      <c r="U1" s="1" t="s">
        <v>20</v>
      </c>
    </row>
    <row r="2" spans="1:21" ht="15.75" customHeight="1" x14ac:dyDescent="0.4">
      <c r="A2" s="2">
        <v>44666.603714756944</v>
      </c>
      <c r="B2" s="3" t="s">
        <v>279</v>
      </c>
      <c r="C2" s="3" t="s">
        <v>26</v>
      </c>
      <c r="D2" s="3" t="s">
        <v>280</v>
      </c>
      <c r="E2" s="3" t="s">
        <v>281</v>
      </c>
      <c r="F2" s="3" t="s">
        <v>25</v>
      </c>
      <c r="G2" s="3" t="s">
        <v>26</v>
      </c>
      <c r="H2" s="3" t="s">
        <v>26</v>
      </c>
      <c r="I2" s="3">
        <v>4</v>
      </c>
      <c r="J2" s="3">
        <v>2</v>
      </c>
      <c r="K2" s="3">
        <v>4</v>
      </c>
      <c r="L2" s="3">
        <v>3</v>
      </c>
      <c r="M2" s="3">
        <v>4</v>
      </c>
      <c r="N2" s="3">
        <v>2</v>
      </c>
      <c r="O2" s="3">
        <v>3</v>
      </c>
      <c r="P2" s="3">
        <v>2</v>
      </c>
      <c r="Q2" s="3">
        <v>3</v>
      </c>
      <c r="R2" s="3">
        <v>2</v>
      </c>
      <c r="S2" s="3" t="s">
        <v>282</v>
      </c>
      <c r="T2" s="3" t="s">
        <v>283</v>
      </c>
      <c r="U2" s="3" t="s">
        <v>284</v>
      </c>
    </row>
    <row r="3" spans="1:21" ht="15.75" customHeight="1" x14ac:dyDescent="0.4">
      <c r="A3" s="2">
        <v>44666.625398935183</v>
      </c>
      <c r="B3" s="3" t="s">
        <v>279</v>
      </c>
      <c r="C3" s="3" t="s">
        <v>26</v>
      </c>
      <c r="D3" s="3" t="s">
        <v>285</v>
      </c>
      <c r="E3" s="3" t="s">
        <v>286</v>
      </c>
      <c r="F3" s="3" t="s">
        <v>25</v>
      </c>
      <c r="G3" s="3" t="s">
        <v>22</v>
      </c>
      <c r="H3" s="3" t="s">
        <v>26</v>
      </c>
      <c r="I3" s="3">
        <v>2</v>
      </c>
      <c r="J3" s="3">
        <v>2</v>
      </c>
      <c r="K3" s="3">
        <v>2</v>
      </c>
      <c r="L3" s="3">
        <v>4</v>
      </c>
      <c r="M3" s="3">
        <v>3</v>
      </c>
      <c r="N3" s="3">
        <v>4</v>
      </c>
      <c r="O3" s="3">
        <v>2</v>
      </c>
      <c r="P3" s="3">
        <v>4</v>
      </c>
      <c r="Q3" s="3">
        <v>2</v>
      </c>
      <c r="R3" s="3">
        <v>4</v>
      </c>
      <c r="S3" s="3" t="s">
        <v>287</v>
      </c>
      <c r="T3" s="3" t="s">
        <v>288</v>
      </c>
      <c r="U3" s="3" t="s">
        <v>289</v>
      </c>
    </row>
    <row r="4" spans="1:21" ht="15.75" customHeight="1" x14ac:dyDescent="0.4">
      <c r="A4" s="2">
        <v>44666.645586238425</v>
      </c>
      <c r="B4" s="3" t="s">
        <v>279</v>
      </c>
      <c r="C4" s="3" t="s">
        <v>26</v>
      </c>
      <c r="D4" s="3" t="s">
        <v>290</v>
      </c>
      <c r="E4" s="3" t="s">
        <v>134</v>
      </c>
      <c r="F4" s="3" t="s">
        <v>25</v>
      </c>
      <c r="G4" s="3" t="s">
        <v>26</v>
      </c>
      <c r="H4" s="3" t="s">
        <v>26</v>
      </c>
      <c r="I4" s="3">
        <v>3</v>
      </c>
      <c r="J4" s="3">
        <v>2</v>
      </c>
      <c r="K4" s="3">
        <v>2</v>
      </c>
      <c r="L4" s="3">
        <v>5</v>
      </c>
      <c r="M4" s="3">
        <v>5</v>
      </c>
      <c r="N4" s="3">
        <v>2</v>
      </c>
      <c r="O4" s="3">
        <v>2</v>
      </c>
      <c r="P4" s="3">
        <v>2</v>
      </c>
      <c r="Q4" s="3">
        <v>2</v>
      </c>
      <c r="R4" s="3">
        <v>5</v>
      </c>
      <c r="S4" s="3" t="s">
        <v>291</v>
      </c>
      <c r="T4" s="3" t="s">
        <v>292</v>
      </c>
      <c r="U4" s="3" t="s">
        <v>293</v>
      </c>
    </row>
    <row r="5" spans="1:21" ht="15.75" customHeight="1" x14ac:dyDescent="0.4">
      <c r="A5" s="2">
        <v>44666.645686284726</v>
      </c>
      <c r="B5" s="3" t="s">
        <v>279</v>
      </c>
      <c r="C5" s="3" t="s">
        <v>26</v>
      </c>
      <c r="D5" s="3" t="s">
        <v>294</v>
      </c>
      <c r="E5" s="3" t="s">
        <v>134</v>
      </c>
      <c r="F5" s="3" t="s">
        <v>25</v>
      </c>
      <c r="G5" s="3" t="s">
        <v>26</v>
      </c>
      <c r="H5" s="3" t="s">
        <v>26</v>
      </c>
      <c r="I5" s="3">
        <v>1</v>
      </c>
      <c r="J5" s="3">
        <v>4</v>
      </c>
      <c r="K5" s="3">
        <v>2</v>
      </c>
      <c r="L5" s="3">
        <v>4</v>
      </c>
      <c r="M5" s="3">
        <v>3</v>
      </c>
      <c r="N5" s="3">
        <v>5</v>
      </c>
      <c r="O5" s="3">
        <v>2</v>
      </c>
      <c r="P5" s="3">
        <v>4</v>
      </c>
      <c r="Q5" s="3">
        <v>2</v>
      </c>
      <c r="R5" s="3">
        <v>4</v>
      </c>
      <c r="S5" s="3" t="s">
        <v>295</v>
      </c>
      <c r="T5" s="3" t="s">
        <v>296</v>
      </c>
      <c r="U5" s="3" t="s">
        <v>297</v>
      </c>
    </row>
    <row r="6" spans="1:21" ht="15.75" customHeight="1" x14ac:dyDescent="0.4">
      <c r="A6" s="2">
        <v>44666.646594641206</v>
      </c>
      <c r="B6" s="3" t="s">
        <v>279</v>
      </c>
      <c r="C6" s="3" t="s">
        <v>26</v>
      </c>
      <c r="D6" s="3" t="s">
        <v>298</v>
      </c>
      <c r="E6" s="3" t="s">
        <v>24</v>
      </c>
      <c r="F6" s="3" t="s">
        <v>25</v>
      </c>
      <c r="G6" s="3" t="s">
        <v>22</v>
      </c>
      <c r="H6" s="3" t="s">
        <v>26</v>
      </c>
      <c r="I6" s="3">
        <v>4</v>
      </c>
      <c r="J6" s="3">
        <v>3</v>
      </c>
      <c r="K6" s="3">
        <v>3</v>
      </c>
      <c r="L6" s="3">
        <v>4</v>
      </c>
      <c r="M6" s="3">
        <v>5</v>
      </c>
      <c r="N6" s="3">
        <v>3</v>
      </c>
      <c r="O6" s="3">
        <v>4</v>
      </c>
      <c r="P6" s="3">
        <v>3</v>
      </c>
      <c r="Q6" s="3">
        <v>4</v>
      </c>
      <c r="R6" s="3">
        <v>3</v>
      </c>
      <c r="S6" s="3" t="s">
        <v>299</v>
      </c>
      <c r="T6" s="3" t="s">
        <v>300</v>
      </c>
      <c r="U6" s="3" t="s">
        <v>301</v>
      </c>
    </row>
    <row r="7" spans="1:21" ht="15.75" customHeight="1" x14ac:dyDescent="0.4">
      <c r="A7" s="2">
        <v>44666.663902800923</v>
      </c>
      <c r="B7" s="3" t="s">
        <v>279</v>
      </c>
      <c r="C7" s="3" t="s">
        <v>22</v>
      </c>
      <c r="D7" s="3" t="s">
        <v>302</v>
      </c>
      <c r="E7" s="3" t="s">
        <v>24</v>
      </c>
      <c r="F7" s="3" t="s">
        <v>31</v>
      </c>
      <c r="G7" s="3" t="s">
        <v>26</v>
      </c>
      <c r="I7" s="3">
        <v>1</v>
      </c>
      <c r="J7" s="3">
        <v>3</v>
      </c>
      <c r="K7" s="3">
        <v>1</v>
      </c>
      <c r="L7" s="3">
        <v>2</v>
      </c>
      <c r="M7" s="3">
        <v>2</v>
      </c>
      <c r="N7" s="3">
        <v>5</v>
      </c>
      <c r="O7" s="3">
        <v>2</v>
      </c>
      <c r="P7" s="3">
        <v>5</v>
      </c>
      <c r="Q7" s="3">
        <v>3</v>
      </c>
      <c r="R7" s="3">
        <v>1</v>
      </c>
      <c r="S7" s="3" t="s">
        <v>303</v>
      </c>
      <c r="T7" s="3" t="s">
        <v>304</v>
      </c>
      <c r="U7" s="3" t="s">
        <v>305</v>
      </c>
    </row>
    <row r="8" spans="1:21" ht="15.75" customHeight="1" x14ac:dyDescent="0.4">
      <c r="A8" s="2">
        <v>44666.665882222223</v>
      </c>
      <c r="B8" s="3" t="s">
        <v>279</v>
      </c>
      <c r="C8" s="3" t="s">
        <v>26</v>
      </c>
      <c r="D8" s="3" t="s">
        <v>306</v>
      </c>
      <c r="E8" s="3" t="s">
        <v>307</v>
      </c>
      <c r="F8" s="3" t="s">
        <v>31</v>
      </c>
      <c r="G8" s="3" t="s">
        <v>22</v>
      </c>
      <c r="H8" s="3" t="s">
        <v>26</v>
      </c>
      <c r="I8" s="3">
        <v>1</v>
      </c>
      <c r="J8" s="3">
        <v>3</v>
      </c>
      <c r="K8" s="3">
        <v>1</v>
      </c>
      <c r="L8" s="3">
        <v>4</v>
      </c>
      <c r="M8" s="3">
        <v>3</v>
      </c>
      <c r="N8" s="3">
        <v>3</v>
      </c>
      <c r="O8" s="3">
        <v>3</v>
      </c>
      <c r="P8" s="3">
        <v>4</v>
      </c>
      <c r="Q8" s="3">
        <v>4</v>
      </c>
      <c r="R8" s="3">
        <v>3</v>
      </c>
      <c r="S8" s="3" t="s">
        <v>308</v>
      </c>
      <c r="T8" s="3" t="s">
        <v>309</v>
      </c>
      <c r="U8" s="3" t="s">
        <v>310</v>
      </c>
    </row>
    <row r="9" spans="1:21" ht="15.75" customHeight="1" x14ac:dyDescent="0.4">
      <c r="A9" s="2">
        <v>44666.667934710647</v>
      </c>
      <c r="B9" s="3" t="s">
        <v>279</v>
      </c>
      <c r="C9" s="3" t="s">
        <v>26</v>
      </c>
      <c r="D9" s="3" t="s">
        <v>311</v>
      </c>
      <c r="E9" s="3" t="s">
        <v>312</v>
      </c>
      <c r="F9" s="3" t="s">
        <v>25</v>
      </c>
      <c r="G9" s="3" t="s">
        <v>26</v>
      </c>
      <c r="H9" s="3" t="s">
        <v>26</v>
      </c>
      <c r="I9" s="3">
        <v>3</v>
      </c>
      <c r="J9" s="3">
        <v>4</v>
      </c>
      <c r="K9" s="3">
        <v>2</v>
      </c>
      <c r="L9" s="3">
        <v>3</v>
      </c>
      <c r="M9" s="3">
        <v>2</v>
      </c>
      <c r="N9" s="3">
        <v>2</v>
      </c>
      <c r="O9" s="3">
        <v>4</v>
      </c>
      <c r="P9" s="3">
        <v>5</v>
      </c>
      <c r="Q9" s="3">
        <v>3</v>
      </c>
      <c r="R9" s="3">
        <v>1</v>
      </c>
      <c r="S9" s="3" t="s">
        <v>313</v>
      </c>
      <c r="T9" s="3" t="s">
        <v>314</v>
      </c>
      <c r="U9" s="3" t="s">
        <v>315</v>
      </c>
    </row>
    <row r="10" spans="1:21" ht="15.75" customHeight="1" x14ac:dyDescent="0.4">
      <c r="A10" s="2">
        <v>44666.689785787035</v>
      </c>
      <c r="B10" s="3" t="s">
        <v>279</v>
      </c>
      <c r="C10" s="3" t="s">
        <v>26</v>
      </c>
      <c r="D10" s="3" t="s">
        <v>316</v>
      </c>
      <c r="E10" s="3" t="s">
        <v>24</v>
      </c>
      <c r="F10" s="3" t="s">
        <v>25</v>
      </c>
      <c r="G10" s="3" t="s">
        <v>26</v>
      </c>
      <c r="H10" s="3" t="s">
        <v>26</v>
      </c>
      <c r="I10" s="3">
        <v>2</v>
      </c>
      <c r="J10" s="3">
        <v>4</v>
      </c>
      <c r="K10" s="3">
        <v>2</v>
      </c>
      <c r="L10" s="3">
        <v>5</v>
      </c>
      <c r="M10" s="3">
        <v>4</v>
      </c>
      <c r="N10" s="3">
        <v>5</v>
      </c>
      <c r="O10" s="3">
        <v>4</v>
      </c>
      <c r="P10" s="3">
        <v>4</v>
      </c>
      <c r="Q10" s="3">
        <v>2</v>
      </c>
      <c r="R10" s="3">
        <v>5</v>
      </c>
      <c r="S10" s="3" t="s">
        <v>317</v>
      </c>
      <c r="T10" s="3" t="s">
        <v>318</v>
      </c>
      <c r="U10" s="3" t="s">
        <v>319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selection activeCell="J7" sqref="J7"/>
    </sheetView>
  </sheetViews>
  <sheetFormatPr defaultColWidth="12.609375" defaultRowHeight="15.75" customHeight="1" x14ac:dyDescent="0.4"/>
  <cols>
    <col min="1" max="1" width="21.71875" customWidth="1"/>
    <col min="2" max="2" width="15.38671875" customWidth="1"/>
    <col min="3" max="3" width="37.1640625" bestFit="1" customWidth="1"/>
    <col min="4" max="4" width="16.109375" customWidth="1"/>
    <col min="5" max="5" width="57.83203125" bestFit="1" customWidth="1"/>
    <col min="6" max="6" width="18.5" customWidth="1"/>
    <col min="7" max="7" width="11.83203125" bestFit="1" customWidth="1"/>
    <col min="8" max="8" width="16.71875" customWidth="1"/>
    <col min="9" max="9" width="40.71875" bestFit="1" customWidth="1"/>
    <col min="10" max="10" width="13.5" bestFit="1" customWidth="1"/>
    <col min="11" max="11" width="26.0546875" bestFit="1" customWidth="1"/>
  </cols>
  <sheetData>
    <row r="1" spans="1:26" ht="12.3" x14ac:dyDescent="0.4">
      <c r="A1" s="16"/>
      <c r="B1" s="17">
        <v>44662</v>
      </c>
      <c r="C1" s="18"/>
      <c r="D1" s="17">
        <v>44663</v>
      </c>
      <c r="E1" s="18"/>
      <c r="F1" s="17">
        <v>44664</v>
      </c>
      <c r="G1" s="18"/>
      <c r="H1" s="17">
        <v>44665</v>
      </c>
      <c r="I1" s="18"/>
      <c r="J1" s="17">
        <v>44666</v>
      </c>
      <c r="K1" s="18"/>
      <c r="L1" s="4"/>
      <c r="M1" s="4"/>
      <c r="N1" s="4"/>
      <c r="O1" s="4"/>
      <c r="P1" s="4"/>
      <c r="Q1" s="4"/>
      <c r="R1" s="4"/>
      <c r="S1" s="4"/>
      <c r="T1" s="4"/>
      <c r="U1" s="4"/>
      <c r="V1" s="4"/>
      <c r="W1" s="4"/>
      <c r="X1" s="4"/>
      <c r="Y1" s="4"/>
      <c r="Z1" s="4"/>
    </row>
    <row r="2" spans="1:26" ht="12.3" x14ac:dyDescent="0.4">
      <c r="A2" s="16"/>
      <c r="B2" s="19" t="s">
        <v>68</v>
      </c>
      <c r="C2" s="18"/>
      <c r="D2" s="19" t="s">
        <v>69</v>
      </c>
      <c r="E2" s="18"/>
      <c r="F2" s="19" t="s">
        <v>70</v>
      </c>
      <c r="G2" s="18"/>
      <c r="H2" s="19" t="s">
        <v>71</v>
      </c>
      <c r="I2" s="18"/>
      <c r="J2" s="19" t="s">
        <v>72</v>
      </c>
      <c r="K2" s="18"/>
      <c r="L2" s="4"/>
      <c r="M2" s="4"/>
      <c r="N2" s="4"/>
      <c r="O2" s="4"/>
      <c r="P2" s="4"/>
      <c r="Q2" s="4"/>
      <c r="R2" s="4"/>
      <c r="S2" s="4"/>
      <c r="T2" s="4"/>
      <c r="U2" s="4"/>
      <c r="V2" s="4"/>
      <c r="W2" s="4"/>
      <c r="X2" s="4"/>
      <c r="Y2" s="4"/>
      <c r="Z2" s="4"/>
    </row>
    <row r="3" spans="1:26" ht="12.6" thickBot="1" x14ac:dyDescent="0.45">
      <c r="A3" s="20"/>
      <c r="B3" s="21" t="s">
        <v>73</v>
      </c>
      <c r="C3" s="21" t="s">
        <v>74</v>
      </c>
      <c r="D3" s="21" t="s">
        <v>73</v>
      </c>
      <c r="E3" s="21" t="s">
        <v>74</v>
      </c>
      <c r="F3" s="21" t="s">
        <v>73</v>
      </c>
      <c r="G3" s="21" t="s">
        <v>74</v>
      </c>
      <c r="H3" s="21" t="s">
        <v>73</v>
      </c>
      <c r="I3" s="21" t="s">
        <v>74</v>
      </c>
      <c r="J3" s="21" t="s">
        <v>73</v>
      </c>
      <c r="K3" s="21" t="s">
        <v>74</v>
      </c>
      <c r="L3" s="4"/>
      <c r="M3" s="4"/>
      <c r="N3" s="4"/>
      <c r="O3" s="4"/>
      <c r="P3" s="4"/>
      <c r="Q3" s="4"/>
      <c r="R3" s="4"/>
      <c r="S3" s="4"/>
      <c r="T3" s="4"/>
      <c r="U3" s="4"/>
      <c r="V3" s="4"/>
      <c r="W3" s="4"/>
      <c r="X3" s="4"/>
      <c r="Y3" s="4"/>
      <c r="Z3" s="4"/>
    </row>
    <row r="4" spans="1:26" ht="39" customHeight="1" thickTop="1" x14ac:dyDescent="0.45">
      <c r="A4" s="5" t="s">
        <v>75</v>
      </c>
      <c r="B4" s="6">
        <v>0.14444444444444443</v>
      </c>
      <c r="C4" s="4"/>
      <c r="D4" s="33">
        <v>0.1388888888888889</v>
      </c>
      <c r="E4" s="32" t="s">
        <v>76</v>
      </c>
      <c r="F4" s="6">
        <v>0.3263888888888889</v>
      </c>
      <c r="G4" s="4"/>
      <c r="H4" s="6">
        <v>0.19722222222222222</v>
      </c>
      <c r="I4" s="4"/>
      <c r="J4" s="6">
        <v>0.51875000000000004</v>
      </c>
      <c r="K4" s="7" t="s">
        <v>77</v>
      </c>
      <c r="L4" s="4"/>
      <c r="M4" s="4"/>
      <c r="N4" s="4"/>
      <c r="O4" s="4"/>
      <c r="P4" s="4"/>
      <c r="Q4" s="4"/>
      <c r="R4" s="4"/>
      <c r="S4" s="4"/>
      <c r="T4" s="4"/>
      <c r="U4" s="4"/>
      <c r="V4" s="4"/>
      <c r="W4" s="4"/>
      <c r="X4" s="4"/>
      <c r="Y4" s="4"/>
      <c r="Z4" s="4"/>
    </row>
    <row r="5" spans="1:26" ht="39" customHeight="1" x14ac:dyDescent="0.45">
      <c r="A5" s="5" t="s">
        <v>78</v>
      </c>
      <c r="B5" s="6">
        <v>0.25416666666666665</v>
      </c>
      <c r="C5" s="4"/>
      <c r="D5" s="6">
        <v>0.625</v>
      </c>
      <c r="E5" s="4"/>
      <c r="F5" s="6">
        <v>0.24027777777777778</v>
      </c>
      <c r="G5" s="4"/>
      <c r="H5" s="6">
        <v>0.23194444444444445</v>
      </c>
      <c r="I5" s="4"/>
      <c r="J5" s="6">
        <v>0.38055555555555554</v>
      </c>
      <c r="K5" s="7" t="s">
        <v>79</v>
      </c>
      <c r="L5" s="4"/>
      <c r="M5" s="4"/>
      <c r="N5" s="4"/>
      <c r="O5" s="4"/>
      <c r="P5" s="4"/>
      <c r="Q5" s="4"/>
      <c r="R5" s="4"/>
      <c r="S5" s="4"/>
      <c r="T5" s="4"/>
      <c r="U5" s="4"/>
      <c r="V5" s="4"/>
      <c r="W5" s="4"/>
      <c r="X5" s="4"/>
      <c r="Y5" s="4"/>
      <c r="Z5" s="4"/>
    </row>
    <row r="6" spans="1:26" ht="39" customHeight="1" x14ac:dyDescent="0.45">
      <c r="A6" s="5" t="s">
        <v>80</v>
      </c>
      <c r="B6" s="6">
        <v>0.14097222222222222</v>
      </c>
      <c r="C6" s="4"/>
      <c r="D6" s="6">
        <v>0.625</v>
      </c>
      <c r="E6" s="8" t="s">
        <v>81</v>
      </c>
      <c r="F6" s="6">
        <v>0.61111111111111116</v>
      </c>
      <c r="G6" s="7" t="s">
        <v>82</v>
      </c>
      <c r="H6" s="6">
        <v>0.25972222222222224</v>
      </c>
      <c r="I6" s="7" t="s">
        <v>83</v>
      </c>
      <c r="J6" s="6">
        <v>0.625</v>
      </c>
      <c r="K6" s="7" t="s">
        <v>84</v>
      </c>
      <c r="L6" s="4"/>
      <c r="M6" s="4"/>
      <c r="N6" s="4"/>
      <c r="O6" s="4"/>
      <c r="P6" s="4"/>
      <c r="Q6" s="4"/>
      <c r="R6" s="4"/>
      <c r="S6" s="4"/>
      <c r="T6" s="4"/>
      <c r="U6" s="4"/>
      <c r="V6" s="4"/>
      <c r="W6" s="4"/>
      <c r="X6" s="4"/>
      <c r="Y6" s="4"/>
      <c r="Z6" s="4"/>
    </row>
    <row r="7" spans="1:26" ht="39" customHeight="1" x14ac:dyDescent="0.45">
      <c r="A7" s="5" t="s">
        <v>85</v>
      </c>
      <c r="B7" s="6">
        <v>0.16875000000000001</v>
      </c>
      <c r="C7" s="4"/>
      <c r="D7" s="6">
        <v>0.625</v>
      </c>
      <c r="E7" s="4"/>
      <c r="F7" s="6">
        <v>0.16250000000000001</v>
      </c>
      <c r="G7" s="4"/>
      <c r="H7" s="6">
        <v>0.20069444444444445</v>
      </c>
      <c r="I7" s="4"/>
      <c r="J7" s="6">
        <v>0.625</v>
      </c>
      <c r="K7" s="7" t="s">
        <v>84</v>
      </c>
      <c r="L7" s="4"/>
      <c r="M7" s="4"/>
      <c r="N7" s="4"/>
      <c r="O7" s="4"/>
      <c r="P7" s="4"/>
      <c r="Q7" s="4"/>
      <c r="R7" s="4"/>
      <c r="S7" s="4"/>
      <c r="T7" s="4"/>
      <c r="U7" s="4"/>
      <c r="V7" s="4"/>
      <c r="W7" s="4"/>
      <c r="X7" s="4"/>
      <c r="Y7" s="4"/>
      <c r="Z7" s="4"/>
    </row>
    <row r="8" spans="1:26" ht="39" customHeight="1" x14ac:dyDescent="0.45">
      <c r="A8" s="5" t="s">
        <v>86</v>
      </c>
      <c r="B8" s="9">
        <v>4.791666666666667E-2</v>
      </c>
      <c r="C8" s="8" t="s">
        <v>87</v>
      </c>
      <c r="D8" s="6">
        <v>0.625</v>
      </c>
      <c r="E8" s="4"/>
      <c r="F8" s="6">
        <v>0.21944444444444444</v>
      </c>
      <c r="G8" s="4"/>
      <c r="H8" s="6">
        <v>0.38472222222222224</v>
      </c>
      <c r="I8" s="4"/>
      <c r="J8" s="6">
        <v>0.625</v>
      </c>
      <c r="K8" s="7" t="s">
        <v>84</v>
      </c>
      <c r="L8" s="4"/>
      <c r="M8" s="4"/>
      <c r="N8" s="4"/>
      <c r="O8" s="4"/>
      <c r="P8" s="4"/>
      <c r="Q8" s="4"/>
      <c r="R8" s="4"/>
      <c r="S8" s="4"/>
      <c r="T8" s="4"/>
      <c r="U8" s="4"/>
      <c r="V8" s="4"/>
      <c r="W8" s="4"/>
      <c r="X8" s="4"/>
      <c r="Y8" s="4"/>
      <c r="Z8" s="4"/>
    </row>
    <row r="9" spans="1:26" ht="39" customHeight="1" x14ac:dyDescent="0.45">
      <c r="A9" s="5" t="s">
        <v>88</v>
      </c>
      <c r="B9" s="6">
        <v>0.13819444444444445</v>
      </c>
      <c r="C9" s="4"/>
      <c r="D9" s="6">
        <v>0.625</v>
      </c>
      <c r="E9" s="4"/>
      <c r="F9" s="6">
        <v>0.13750000000000001</v>
      </c>
      <c r="G9" s="4"/>
      <c r="H9" s="6">
        <v>0.625</v>
      </c>
      <c r="I9" s="7" t="s">
        <v>89</v>
      </c>
      <c r="J9" s="6">
        <v>0.38472222222222224</v>
      </c>
      <c r="K9" s="7" t="s">
        <v>90</v>
      </c>
      <c r="L9" s="4"/>
      <c r="M9" s="4"/>
      <c r="N9" s="4"/>
      <c r="O9" s="4"/>
      <c r="P9" s="4"/>
      <c r="Q9" s="4"/>
      <c r="R9" s="4"/>
      <c r="S9" s="4"/>
      <c r="T9" s="4"/>
      <c r="U9" s="4"/>
      <c r="V9" s="4"/>
      <c r="W9" s="4"/>
      <c r="X9" s="4"/>
      <c r="Y9" s="4"/>
      <c r="Z9" s="4"/>
    </row>
    <row r="10" spans="1:26" ht="39" customHeight="1" x14ac:dyDescent="0.45">
      <c r="A10" s="5" t="s">
        <v>91</v>
      </c>
      <c r="B10" s="6">
        <v>0.15625</v>
      </c>
      <c r="C10" s="4"/>
      <c r="D10" s="6">
        <v>0.625</v>
      </c>
      <c r="E10" s="4"/>
      <c r="F10" s="6">
        <v>0.17916666666666667</v>
      </c>
      <c r="G10" s="4"/>
      <c r="H10" s="6">
        <v>0.32291666666666669</v>
      </c>
      <c r="I10" s="7"/>
      <c r="J10" s="6">
        <v>0.625</v>
      </c>
      <c r="K10" s="7" t="s">
        <v>84</v>
      </c>
      <c r="L10" s="4"/>
      <c r="M10" s="4"/>
      <c r="N10" s="4"/>
      <c r="O10" s="4"/>
      <c r="P10" s="4"/>
      <c r="Q10" s="4"/>
      <c r="R10" s="4"/>
      <c r="S10" s="4"/>
      <c r="T10" s="4"/>
      <c r="U10" s="4"/>
      <c r="V10" s="4"/>
      <c r="W10" s="4"/>
      <c r="X10" s="4"/>
      <c r="Y10" s="4"/>
      <c r="Z10" s="4"/>
    </row>
    <row r="11" spans="1:26" ht="39" customHeight="1" x14ac:dyDescent="0.45">
      <c r="A11" s="5" t="s">
        <v>92</v>
      </c>
      <c r="B11" s="6">
        <v>0.21805555555555556</v>
      </c>
      <c r="C11" s="4"/>
      <c r="D11" s="6">
        <v>0.625</v>
      </c>
      <c r="E11" s="4"/>
      <c r="F11" s="4"/>
      <c r="G11" s="4"/>
      <c r="H11" s="6">
        <v>0.38541666666666669</v>
      </c>
      <c r="I11" s="10" t="s">
        <v>93</v>
      </c>
      <c r="J11" s="6">
        <v>0.625</v>
      </c>
      <c r="K11" s="7" t="s">
        <v>84</v>
      </c>
      <c r="L11" s="4"/>
      <c r="M11" s="4"/>
      <c r="N11" s="4"/>
      <c r="O11" s="4"/>
      <c r="P11" s="4"/>
      <c r="Q11" s="4"/>
      <c r="R11" s="4"/>
      <c r="S11" s="4"/>
      <c r="T11" s="4"/>
      <c r="U11" s="4"/>
      <c r="V11" s="4"/>
      <c r="W11" s="4"/>
      <c r="X11" s="4"/>
      <c r="Y11" s="4"/>
      <c r="Z11" s="4"/>
    </row>
    <row r="12" spans="1:26" ht="39" customHeight="1" x14ac:dyDescent="0.45">
      <c r="A12" s="5" t="s">
        <v>94</v>
      </c>
      <c r="B12" s="6">
        <v>0.62361111111111112</v>
      </c>
      <c r="C12" s="7" t="s">
        <v>95</v>
      </c>
      <c r="D12" s="6">
        <v>0.625</v>
      </c>
      <c r="E12" s="4"/>
      <c r="F12" s="4"/>
      <c r="G12" s="4"/>
      <c r="H12" s="6">
        <v>0.38819444444444445</v>
      </c>
      <c r="I12" s="4"/>
      <c r="J12" s="28">
        <v>0.625</v>
      </c>
      <c r="K12" s="7" t="s">
        <v>84</v>
      </c>
      <c r="L12" s="4"/>
      <c r="M12" s="4"/>
      <c r="N12" s="4"/>
      <c r="O12" s="4"/>
      <c r="P12" s="4"/>
      <c r="Q12" s="4"/>
      <c r="R12" s="4"/>
      <c r="S12" s="4"/>
      <c r="T12" s="4"/>
      <c r="U12" s="4"/>
      <c r="V12" s="4"/>
      <c r="W12" s="4"/>
      <c r="X12" s="4"/>
      <c r="Y12" s="4"/>
      <c r="Z12" s="4"/>
    </row>
    <row r="13" spans="1:26" ht="39" customHeight="1" x14ac:dyDescent="0.45">
      <c r="A13" s="5" t="s">
        <v>96</v>
      </c>
      <c r="B13" s="6">
        <v>0.625</v>
      </c>
      <c r="C13" s="7" t="s">
        <v>97</v>
      </c>
      <c r="D13" s="6">
        <v>0.625</v>
      </c>
      <c r="E13" s="4"/>
      <c r="F13" s="4"/>
      <c r="G13" s="4"/>
      <c r="H13" s="6">
        <v>0.16180555555555556</v>
      </c>
      <c r="I13" s="4"/>
      <c r="J13" s="28"/>
      <c r="K13" s="7"/>
      <c r="L13" s="4"/>
      <c r="M13" s="4"/>
      <c r="N13" s="4"/>
      <c r="O13" s="4"/>
      <c r="P13" s="4"/>
      <c r="Q13" s="4"/>
      <c r="R13" s="4"/>
      <c r="S13" s="4"/>
      <c r="T13" s="4"/>
      <c r="U13" s="4"/>
      <c r="V13" s="4"/>
      <c r="W13" s="4"/>
      <c r="X13" s="4"/>
      <c r="Y13" s="4"/>
      <c r="Z13" s="4"/>
    </row>
    <row r="14" spans="1:26" ht="39" customHeight="1" x14ac:dyDescent="0.45">
      <c r="A14" s="5" t="s">
        <v>98</v>
      </c>
      <c r="B14" s="11" t="s">
        <v>29</v>
      </c>
      <c r="C14" s="4"/>
      <c r="D14" s="6">
        <v>0.625</v>
      </c>
      <c r="E14" s="4"/>
      <c r="F14" s="4"/>
      <c r="G14" s="4"/>
      <c r="H14" s="6">
        <v>0.25694444444444442</v>
      </c>
      <c r="I14" s="4"/>
      <c r="J14" s="28"/>
      <c r="K14" s="7"/>
      <c r="L14" s="4"/>
      <c r="M14" s="4"/>
      <c r="N14" s="4"/>
      <c r="O14" s="4"/>
      <c r="P14" s="4"/>
      <c r="Q14" s="4"/>
      <c r="R14" s="4"/>
      <c r="S14" s="4"/>
      <c r="T14" s="4"/>
      <c r="U14" s="4"/>
      <c r="V14" s="4"/>
      <c r="W14" s="4"/>
      <c r="X14" s="4"/>
      <c r="Y14" s="4"/>
      <c r="Z14" s="4"/>
    </row>
    <row r="15" spans="1:26" ht="39" customHeight="1" x14ac:dyDescent="0.45">
      <c r="A15" s="5" t="s">
        <v>99</v>
      </c>
      <c r="B15" s="11" t="s">
        <v>29</v>
      </c>
      <c r="C15" s="4"/>
      <c r="D15" s="4"/>
      <c r="E15" s="4"/>
      <c r="F15" s="4"/>
      <c r="G15" s="4"/>
      <c r="H15" s="4"/>
      <c r="I15" s="4"/>
      <c r="J15" s="4"/>
      <c r="K15" s="4"/>
      <c r="L15" s="4"/>
      <c r="M15" s="4"/>
      <c r="N15" s="4"/>
      <c r="O15" s="4"/>
      <c r="P15" s="4"/>
      <c r="Q15" s="4"/>
      <c r="R15" s="4"/>
      <c r="S15" s="4"/>
      <c r="T15" s="4"/>
      <c r="U15" s="4"/>
      <c r="V15" s="4"/>
      <c r="W15" s="4"/>
      <c r="X15" s="4"/>
      <c r="Y15" s="4"/>
      <c r="Z15" s="4"/>
    </row>
    <row r="16" spans="1:26" ht="12.6" x14ac:dyDescent="0.45">
      <c r="A16" s="5"/>
      <c r="B16" s="11"/>
      <c r="C16" s="4"/>
      <c r="D16" s="4"/>
      <c r="E16" s="4"/>
      <c r="F16" s="4"/>
      <c r="G16" s="4"/>
      <c r="H16" s="4"/>
      <c r="I16" s="4"/>
      <c r="J16" s="4"/>
      <c r="K16" s="4"/>
      <c r="L16" s="4"/>
      <c r="M16" s="4"/>
      <c r="N16" s="4"/>
      <c r="O16" s="4"/>
      <c r="P16" s="4"/>
      <c r="Q16" s="4"/>
      <c r="R16" s="4"/>
      <c r="S16" s="4"/>
      <c r="T16" s="4"/>
      <c r="U16" s="4"/>
      <c r="V16" s="4"/>
      <c r="W16" s="4"/>
      <c r="X16" s="4"/>
      <c r="Y16" s="4"/>
      <c r="Z16" s="4"/>
    </row>
    <row r="17" spans="1:26" ht="12.6" x14ac:dyDescent="0.45">
      <c r="A17" s="5"/>
      <c r="B17" s="11"/>
      <c r="C17" s="4"/>
      <c r="D17" s="4"/>
      <c r="E17" s="4"/>
      <c r="F17" s="4"/>
      <c r="G17" s="4"/>
      <c r="H17" s="4"/>
      <c r="I17" s="4"/>
      <c r="J17" s="4"/>
      <c r="K17" s="4"/>
      <c r="L17" s="4"/>
      <c r="M17" s="4"/>
      <c r="N17" s="4"/>
      <c r="O17" s="4"/>
      <c r="P17" s="4"/>
      <c r="Q17" s="4"/>
      <c r="R17" s="4"/>
      <c r="S17" s="4"/>
      <c r="T17" s="4"/>
      <c r="U17" s="4"/>
      <c r="V17" s="4"/>
      <c r="W17" s="4"/>
      <c r="X17" s="4"/>
      <c r="Y17" s="4"/>
      <c r="Z17" s="4"/>
    </row>
    <row r="18" spans="1:26" ht="12.6" x14ac:dyDescent="0.45">
      <c r="A18" s="22"/>
      <c r="B18" s="23"/>
      <c r="C18" s="24"/>
      <c r="D18" s="24"/>
      <c r="E18" s="24"/>
      <c r="F18" s="24"/>
      <c r="G18" s="24"/>
      <c r="H18" s="24"/>
      <c r="I18" s="24"/>
      <c r="J18" s="24"/>
      <c r="K18" s="24"/>
      <c r="L18" s="24"/>
      <c r="M18" s="4"/>
      <c r="N18" s="4"/>
      <c r="O18" s="4"/>
      <c r="P18" s="4"/>
      <c r="Q18" s="4"/>
      <c r="R18" s="4"/>
      <c r="S18" s="4"/>
      <c r="T18" s="4"/>
      <c r="U18" s="4"/>
      <c r="V18" s="4"/>
      <c r="W18" s="4"/>
      <c r="X18" s="4"/>
      <c r="Y18" s="4"/>
      <c r="Z18" s="4"/>
    </row>
    <row r="19" spans="1:26" ht="12.3" x14ac:dyDescent="0.4">
      <c r="A19" s="16"/>
      <c r="B19" s="25" t="s">
        <v>100</v>
      </c>
      <c r="C19" s="26">
        <f>AVERAGE(B4:B15)</f>
        <v>0.25173611111111105</v>
      </c>
      <c r="D19" s="25" t="s">
        <v>100</v>
      </c>
      <c r="E19" s="26">
        <f>AVERAGE(D4:D15)</f>
        <v>0.58080808080808088</v>
      </c>
      <c r="F19" s="25" t="s">
        <v>100</v>
      </c>
      <c r="G19" s="26">
        <f>AVERAGE(F4:F15)</f>
        <v>0.26805555555555555</v>
      </c>
      <c r="H19" s="25" t="s">
        <v>101</v>
      </c>
      <c r="I19" s="26">
        <f>AVERAGE(H4:H15)</f>
        <v>0.31041666666666662</v>
      </c>
      <c r="J19" s="16" t="s">
        <v>320</v>
      </c>
      <c r="K19" s="27">
        <f>AVERAGE(J4:J15)</f>
        <v>0.55933641975308646</v>
      </c>
      <c r="L19" s="16"/>
      <c r="M19" s="4"/>
      <c r="N19" s="4"/>
      <c r="O19" s="4"/>
      <c r="P19" s="4"/>
      <c r="Q19" s="4"/>
      <c r="R19" s="4"/>
      <c r="S19" s="4"/>
      <c r="T19" s="4"/>
      <c r="U19" s="4"/>
      <c r="V19" s="4"/>
      <c r="W19" s="4"/>
      <c r="X19" s="4"/>
      <c r="Y19" s="4"/>
      <c r="Z19" s="4"/>
    </row>
    <row r="20" spans="1:26" ht="24.6" x14ac:dyDescent="0.4">
      <c r="A20" s="16"/>
      <c r="B20" s="25" t="s">
        <v>102</v>
      </c>
      <c r="C20" s="26">
        <f>AVERAGE(B4:B7, B9:B13)</f>
        <v>0.27438271604938269</v>
      </c>
      <c r="D20" s="16"/>
      <c r="E20" s="16"/>
      <c r="F20" s="16"/>
      <c r="G20" s="16"/>
      <c r="H20" s="16"/>
      <c r="I20" s="16"/>
      <c r="J20" s="16"/>
      <c r="K20" s="16"/>
      <c r="L20" s="16"/>
      <c r="M20" s="4"/>
      <c r="N20" s="4"/>
      <c r="O20" s="4"/>
      <c r="P20" s="4"/>
      <c r="Q20" s="4"/>
      <c r="R20" s="4"/>
      <c r="S20" s="4"/>
      <c r="T20" s="4"/>
      <c r="U20" s="4"/>
      <c r="V20" s="4"/>
      <c r="W20" s="4"/>
      <c r="X20" s="4"/>
      <c r="Y20" s="4"/>
      <c r="Z20" s="4"/>
    </row>
    <row r="21" spans="1:26" ht="12.3" x14ac:dyDescent="0.4">
      <c r="A21" s="16"/>
      <c r="B21" s="16"/>
      <c r="C21" s="16"/>
      <c r="D21" s="16"/>
      <c r="E21" s="16"/>
      <c r="F21" s="16"/>
      <c r="G21" s="16"/>
      <c r="H21" s="16"/>
      <c r="I21" s="16"/>
      <c r="J21" s="16"/>
      <c r="K21" s="16"/>
      <c r="L21" s="16"/>
      <c r="M21" s="4"/>
      <c r="N21" s="4"/>
      <c r="O21" s="4"/>
      <c r="P21" s="4"/>
      <c r="Q21" s="4"/>
      <c r="R21" s="4"/>
      <c r="S21" s="4"/>
      <c r="T21" s="4"/>
      <c r="U21" s="4"/>
      <c r="V21" s="4"/>
      <c r="W21" s="4"/>
      <c r="X21" s="4"/>
      <c r="Y21" s="4"/>
      <c r="Z21" s="4"/>
    </row>
    <row r="22" spans="1:26" ht="12.3" x14ac:dyDescent="0.4">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2.3" x14ac:dyDescent="0.4">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2.3" x14ac:dyDescent="0.4">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3" x14ac:dyDescent="0.4">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3" x14ac:dyDescent="0.4">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3" x14ac:dyDescent="0.4">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3" x14ac:dyDescent="0.4">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3" x14ac:dyDescent="0.4">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3" x14ac:dyDescent="0.4">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3" x14ac:dyDescent="0.4">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3" x14ac:dyDescent="0.4">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3" x14ac:dyDescent="0.4">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3" x14ac:dyDescent="0.4">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3" x14ac:dyDescent="0.4">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3" x14ac:dyDescent="0.4">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3" x14ac:dyDescent="0.4">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3" x14ac:dyDescent="0.4">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3" x14ac:dyDescent="0.4">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3" x14ac:dyDescent="0.4">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3" x14ac:dyDescent="0.4">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3" x14ac:dyDescent="0.4">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3" x14ac:dyDescent="0.4">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3" x14ac:dyDescent="0.4">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3" x14ac:dyDescent="0.4">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3" x14ac:dyDescent="0.4">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3" x14ac:dyDescent="0.4">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3" x14ac:dyDescent="0.4">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3" x14ac:dyDescent="0.4">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3" x14ac:dyDescent="0.4">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3" x14ac:dyDescent="0.4">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3" x14ac:dyDescent="0.4">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3" x14ac:dyDescent="0.4">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3" x14ac:dyDescent="0.4">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3" x14ac:dyDescent="0.4">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3" x14ac:dyDescent="0.4">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3" x14ac:dyDescent="0.4">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3" x14ac:dyDescent="0.4">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3" x14ac:dyDescent="0.4">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3" x14ac:dyDescent="0.4">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3" x14ac:dyDescent="0.4">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3" x14ac:dyDescent="0.4">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3" x14ac:dyDescent="0.4">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3" x14ac:dyDescent="0.4">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3" x14ac:dyDescent="0.4">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3" x14ac:dyDescent="0.4">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3" x14ac:dyDescent="0.4">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3" x14ac:dyDescent="0.4">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3" x14ac:dyDescent="0.4">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3" x14ac:dyDescent="0.4">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3" x14ac:dyDescent="0.4">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3" x14ac:dyDescent="0.4">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3" x14ac:dyDescent="0.4">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3" x14ac:dyDescent="0.4">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3" x14ac:dyDescent="0.4">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3" x14ac:dyDescent="0.4">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3" x14ac:dyDescent="0.4">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3" x14ac:dyDescent="0.4">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3" x14ac:dyDescent="0.4">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3" x14ac:dyDescent="0.4">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3" x14ac:dyDescent="0.4">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3" x14ac:dyDescent="0.4">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3" x14ac:dyDescent="0.4">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3" x14ac:dyDescent="0.4">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3" x14ac:dyDescent="0.4">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3" x14ac:dyDescent="0.4">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3" x14ac:dyDescent="0.4">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3" x14ac:dyDescent="0.4">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3" x14ac:dyDescent="0.4">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3" x14ac:dyDescent="0.4">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3" x14ac:dyDescent="0.4">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3" x14ac:dyDescent="0.4">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3" x14ac:dyDescent="0.4">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3" x14ac:dyDescent="0.4">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3" x14ac:dyDescent="0.4">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3" x14ac:dyDescent="0.4">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3" x14ac:dyDescent="0.4">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3" x14ac:dyDescent="0.4">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3" x14ac:dyDescent="0.4">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3" x14ac:dyDescent="0.4">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3" x14ac:dyDescent="0.4">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3" x14ac:dyDescent="0.4">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3" x14ac:dyDescent="0.4">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3" x14ac:dyDescent="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3" x14ac:dyDescent="0.4">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3" x14ac:dyDescent="0.4">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3" x14ac:dyDescent="0.4">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3" x14ac:dyDescent="0.4">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3" x14ac:dyDescent="0.4">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3" x14ac:dyDescent="0.4">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3" x14ac:dyDescent="0.4">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3" x14ac:dyDescent="0.4">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3" x14ac:dyDescent="0.4">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3" x14ac:dyDescent="0.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3" x14ac:dyDescent="0.4">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3" x14ac:dyDescent="0.4">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3" x14ac:dyDescent="0.4">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3" x14ac:dyDescent="0.4">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3" x14ac:dyDescent="0.4">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3" x14ac:dyDescent="0.4">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3" x14ac:dyDescent="0.4">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3" x14ac:dyDescent="0.4">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3" x14ac:dyDescent="0.4">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3" x14ac:dyDescent="0.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3" x14ac:dyDescent="0.4">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3" x14ac:dyDescent="0.4">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3" x14ac:dyDescent="0.4">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3" x14ac:dyDescent="0.4">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3" x14ac:dyDescent="0.4">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3" x14ac:dyDescent="0.4">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3" x14ac:dyDescent="0.4">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3" x14ac:dyDescent="0.4">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3" x14ac:dyDescent="0.4">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3" x14ac:dyDescent="0.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3" x14ac:dyDescent="0.4">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3" x14ac:dyDescent="0.4">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3" x14ac:dyDescent="0.4">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3" x14ac:dyDescent="0.4">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3" x14ac:dyDescent="0.4">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3" x14ac:dyDescent="0.4">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3" x14ac:dyDescent="0.4">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3" x14ac:dyDescent="0.4">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3" x14ac:dyDescent="0.4">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3" x14ac:dyDescent="0.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3" x14ac:dyDescent="0.4">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3" x14ac:dyDescent="0.4">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3" x14ac:dyDescent="0.4">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3" x14ac:dyDescent="0.4">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3" x14ac:dyDescent="0.4">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3" x14ac:dyDescent="0.4">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3" x14ac:dyDescent="0.4">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3" x14ac:dyDescent="0.4">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3" x14ac:dyDescent="0.4">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3" x14ac:dyDescent="0.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3" x14ac:dyDescent="0.4">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3" x14ac:dyDescent="0.4">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3" x14ac:dyDescent="0.4">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3" x14ac:dyDescent="0.4">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3" x14ac:dyDescent="0.4">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3" x14ac:dyDescent="0.4">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3" x14ac:dyDescent="0.4">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3" x14ac:dyDescent="0.4">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3" x14ac:dyDescent="0.4">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3" x14ac:dyDescent="0.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3" x14ac:dyDescent="0.4">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3" x14ac:dyDescent="0.4">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3" x14ac:dyDescent="0.4">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3" x14ac:dyDescent="0.4">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3" x14ac:dyDescent="0.4">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3" x14ac:dyDescent="0.4">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3" x14ac:dyDescent="0.4">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3" x14ac:dyDescent="0.4">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3" x14ac:dyDescent="0.4">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3" x14ac:dyDescent="0.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3" x14ac:dyDescent="0.4">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3" x14ac:dyDescent="0.4">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3" x14ac:dyDescent="0.4">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3" x14ac:dyDescent="0.4">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3" x14ac:dyDescent="0.4">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3" x14ac:dyDescent="0.4">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3" x14ac:dyDescent="0.4">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3" x14ac:dyDescent="0.4">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3" x14ac:dyDescent="0.4">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3" x14ac:dyDescent="0.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3" x14ac:dyDescent="0.4">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3" x14ac:dyDescent="0.4">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3" x14ac:dyDescent="0.4">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3" x14ac:dyDescent="0.4">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3" x14ac:dyDescent="0.4">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3" x14ac:dyDescent="0.4">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3" x14ac:dyDescent="0.4">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3" x14ac:dyDescent="0.4">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3" x14ac:dyDescent="0.4">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3" x14ac:dyDescent="0.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3" x14ac:dyDescent="0.4">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3" x14ac:dyDescent="0.4">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3" x14ac:dyDescent="0.4">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3" x14ac:dyDescent="0.4">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3" x14ac:dyDescent="0.4">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3" x14ac:dyDescent="0.4">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3" x14ac:dyDescent="0.4">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3" x14ac:dyDescent="0.4">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3" x14ac:dyDescent="0.4">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3" x14ac:dyDescent="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3" x14ac:dyDescent="0.4">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3" x14ac:dyDescent="0.4">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3" x14ac:dyDescent="0.4">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3" x14ac:dyDescent="0.4">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3" x14ac:dyDescent="0.4">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3" x14ac:dyDescent="0.4">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3" x14ac:dyDescent="0.4">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3" x14ac:dyDescent="0.4">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3" x14ac:dyDescent="0.4">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3" x14ac:dyDescent="0.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3" x14ac:dyDescent="0.4">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3" x14ac:dyDescent="0.4">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3" x14ac:dyDescent="0.4">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3" x14ac:dyDescent="0.4">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3" x14ac:dyDescent="0.4">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3" x14ac:dyDescent="0.4">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3" x14ac:dyDescent="0.4">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3" x14ac:dyDescent="0.4">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3" x14ac:dyDescent="0.4">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3" x14ac:dyDescent="0.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3" x14ac:dyDescent="0.4">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3" x14ac:dyDescent="0.4">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3" x14ac:dyDescent="0.4">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3" x14ac:dyDescent="0.4">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3" x14ac:dyDescent="0.4">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3" x14ac:dyDescent="0.4">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3" x14ac:dyDescent="0.4">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3" x14ac:dyDescent="0.4">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3" x14ac:dyDescent="0.4">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3" x14ac:dyDescent="0.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3" x14ac:dyDescent="0.4">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3" x14ac:dyDescent="0.4">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3" x14ac:dyDescent="0.4">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3" x14ac:dyDescent="0.4">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3" x14ac:dyDescent="0.4">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3" x14ac:dyDescent="0.4">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3" x14ac:dyDescent="0.4">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3" x14ac:dyDescent="0.4">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3" x14ac:dyDescent="0.4">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3" x14ac:dyDescent="0.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3" x14ac:dyDescent="0.4">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3" x14ac:dyDescent="0.4">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3" x14ac:dyDescent="0.4">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3" x14ac:dyDescent="0.4">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3" x14ac:dyDescent="0.4">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3" x14ac:dyDescent="0.4">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3" x14ac:dyDescent="0.4">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3" x14ac:dyDescent="0.4">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3" x14ac:dyDescent="0.4">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3" x14ac:dyDescent="0.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3" x14ac:dyDescent="0.4">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3" x14ac:dyDescent="0.4">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3" x14ac:dyDescent="0.4">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3" x14ac:dyDescent="0.4">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3" x14ac:dyDescent="0.4">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3" x14ac:dyDescent="0.4">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3" x14ac:dyDescent="0.4">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3" x14ac:dyDescent="0.4">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3" x14ac:dyDescent="0.4">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3" x14ac:dyDescent="0.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3" x14ac:dyDescent="0.4">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3" x14ac:dyDescent="0.4">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3" x14ac:dyDescent="0.4">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3" x14ac:dyDescent="0.4">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3" x14ac:dyDescent="0.4">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3" x14ac:dyDescent="0.4">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3" x14ac:dyDescent="0.4">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3" x14ac:dyDescent="0.4">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3" x14ac:dyDescent="0.4">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3" x14ac:dyDescent="0.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3" x14ac:dyDescent="0.4">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3" x14ac:dyDescent="0.4">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3" x14ac:dyDescent="0.4">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3" x14ac:dyDescent="0.4">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3" x14ac:dyDescent="0.4">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3" x14ac:dyDescent="0.4">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3" x14ac:dyDescent="0.4">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3" x14ac:dyDescent="0.4">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3" x14ac:dyDescent="0.4">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3" x14ac:dyDescent="0.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3" x14ac:dyDescent="0.4">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3" x14ac:dyDescent="0.4">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3" x14ac:dyDescent="0.4">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3" x14ac:dyDescent="0.4">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3" x14ac:dyDescent="0.4">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3" x14ac:dyDescent="0.4">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3" x14ac:dyDescent="0.4">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3" x14ac:dyDescent="0.4">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3" x14ac:dyDescent="0.4">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3" x14ac:dyDescent="0.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3" x14ac:dyDescent="0.4">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3" x14ac:dyDescent="0.4">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3" x14ac:dyDescent="0.4">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3" x14ac:dyDescent="0.4">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3" x14ac:dyDescent="0.4">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3" x14ac:dyDescent="0.4">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3" x14ac:dyDescent="0.4">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3" x14ac:dyDescent="0.4">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3" x14ac:dyDescent="0.4">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3" x14ac:dyDescent="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3" x14ac:dyDescent="0.4">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3" x14ac:dyDescent="0.4">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3" x14ac:dyDescent="0.4">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3" x14ac:dyDescent="0.4">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3" x14ac:dyDescent="0.4">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3" x14ac:dyDescent="0.4">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3" x14ac:dyDescent="0.4">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3" x14ac:dyDescent="0.4">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3" x14ac:dyDescent="0.4">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3" x14ac:dyDescent="0.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3" x14ac:dyDescent="0.4">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3" x14ac:dyDescent="0.4">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3" x14ac:dyDescent="0.4">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3" x14ac:dyDescent="0.4">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3" x14ac:dyDescent="0.4">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3" x14ac:dyDescent="0.4">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3" x14ac:dyDescent="0.4">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3" x14ac:dyDescent="0.4">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3" x14ac:dyDescent="0.4">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3" x14ac:dyDescent="0.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3" x14ac:dyDescent="0.4">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3" x14ac:dyDescent="0.4">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3" x14ac:dyDescent="0.4">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3" x14ac:dyDescent="0.4">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3" x14ac:dyDescent="0.4">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3" x14ac:dyDescent="0.4">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3" x14ac:dyDescent="0.4">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3" x14ac:dyDescent="0.4">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3" x14ac:dyDescent="0.4">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3" x14ac:dyDescent="0.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3" x14ac:dyDescent="0.4">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3" x14ac:dyDescent="0.4">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3" x14ac:dyDescent="0.4">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3" x14ac:dyDescent="0.4">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3" x14ac:dyDescent="0.4">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3" x14ac:dyDescent="0.4">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3" x14ac:dyDescent="0.4">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3" x14ac:dyDescent="0.4">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3" x14ac:dyDescent="0.4">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3" x14ac:dyDescent="0.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3" x14ac:dyDescent="0.4">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3" x14ac:dyDescent="0.4">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3" x14ac:dyDescent="0.4">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3" x14ac:dyDescent="0.4">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3" x14ac:dyDescent="0.4">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3" x14ac:dyDescent="0.4">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3" x14ac:dyDescent="0.4">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3" x14ac:dyDescent="0.4">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3" x14ac:dyDescent="0.4">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3" x14ac:dyDescent="0.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3" x14ac:dyDescent="0.4">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3" x14ac:dyDescent="0.4">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3" x14ac:dyDescent="0.4">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3" x14ac:dyDescent="0.4">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3" x14ac:dyDescent="0.4">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3" x14ac:dyDescent="0.4">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3" x14ac:dyDescent="0.4">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3" x14ac:dyDescent="0.4">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3" x14ac:dyDescent="0.4">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3" x14ac:dyDescent="0.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3" x14ac:dyDescent="0.4">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3" x14ac:dyDescent="0.4">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3" x14ac:dyDescent="0.4">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3" x14ac:dyDescent="0.4">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3" x14ac:dyDescent="0.4">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3" x14ac:dyDescent="0.4">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3" x14ac:dyDescent="0.4">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3" x14ac:dyDescent="0.4">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3" x14ac:dyDescent="0.4">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3" x14ac:dyDescent="0.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3" x14ac:dyDescent="0.4">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3" x14ac:dyDescent="0.4">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3" x14ac:dyDescent="0.4">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3" x14ac:dyDescent="0.4">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3" x14ac:dyDescent="0.4">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3" x14ac:dyDescent="0.4">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3" x14ac:dyDescent="0.4">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3" x14ac:dyDescent="0.4">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3" x14ac:dyDescent="0.4">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3" x14ac:dyDescent="0.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3" x14ac:dyDescent="0.4">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3" x14ac:dyDescent="0.4">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3" x14ac:dyDescent="0.4">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3" x14ac:dyDescent="0.4">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3" x14ac:dyDescent="0.4">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3" x14ac:dyDescent="0.4">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3" x14ac:dyDescent="0.4">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3" x14ac:dyDescent="0.4">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3" x14ac:dyDescent="0.4">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3" x14ac:dyDescent="0.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3" x14ac:dyDescent="0.4">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3" x14ac:dyDescent="0.4">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3" x14ac:dyDescent="0.4">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3" x14ac:dyDescent="0.4">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3" x14ac:dyDescent="0.4">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3" x14ac:dyDescent="0.4">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3" x14ac:dyDescent="0.4">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3" x14ac:dyDescent="0.4">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3" x14ac:dyDescent="0.4">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3" x14ac:dyDescent="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3" x14ac:dyDescent="0.4">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3" x14ac:dyDescent="0.4">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3" x14ac:dyDescent="0.4">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3" x14ac:dyDescent="0.4">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3" x14ac:dyDescent="0.4">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3" x14ac:dyDescent="0.4">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3" x14ac:dyDescent="0.4">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3" x14ac:dyDescent="0.4">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3" x14ac:dyDescent="0.4">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3" x14ac:dyDescent="0.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3" x14ac:dyDescent="0.4">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3" x14ac:dyDescent="0.4">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3" x14ac:dyDescent="0.4">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3" x14ac:dyDescent="0.4">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3" x14ac:dyDescent="0.4">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3" x14ac:dyDescent="0.4">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3" x14ac:dyDescent="0.4">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3" x14ac:dyDescent="0.4">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3" x14ac:dyDescent="0.4">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3" x14ac:dyDescent="0.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3" x14ac:dyDescent="0.4">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3" x14ac:dyDescent="0.4">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3" x14ac:dyDescent="0.4">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3" x14ac:dyDescent="0.4">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3" x14ac:dyDescent="0.4">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3" x14ac:dyDescent="0.4">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3" x14ac:dyDescent="0.4">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3" x14ac:dyDescent="0.4">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3" x14ac:dyDescent="0.4">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3" x14ac:dyDescent="0.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3" x14ac:dyDescent="0.4">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3" x14ac:dyDescent="0.4">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3" x14ac:dyDescent="0.4">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3" x14ac:dyDescent="0.4">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3" x14ac:dyDescent="0.4">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3" x14ac:dyDescent="0.4">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3" x14ac:dyDescent="0.4">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3" x14ac:dyDescent="0.4">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3" x14ac:dyDescent="0.4">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3" x14ac:dyDescent="0.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3" x14ac:dyDescent="0.4">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3" x14ac:dyDescent="0.4">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3" x14ac:dyDescent="0.4">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3" x14ac:dyDescent="0.4">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3" x14ac:dyDescent="0.4">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3" x14ac:dyDescent="0.4">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3" x14ac:dyDescent="0.4">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3" x14ac:dyDescent="0.4">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3" x14ac:dyDescent="0.4">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3" x14ac:dyDescent="0.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3" x14ac:dyDescent="0.4">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3" x14ac:dyDescent="0.4">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3" x14ac:dyDescent="0.4">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3" x14ac:dyDescent="0.4">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3" x14ac:dyDescent="0.4">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3" x14ac:dyDescent="0.4">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3" x14ac:dyDescent="0.4">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3" x14ac:dyDescent="0.4">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3" x14ac:dyDescent="0.4">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3" x14ac:dyDescent="0.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3" x14ac:dyDescent="0.4">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3" x14ac:dyDescent="0.4">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3" x14ac:dyDescent="0.4">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3" x14ac:dyDescent="0.4">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3" x14ac:dyDescent="0.4">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3" x14ac:dyDescent="0.4">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3" x14ac:dyDescent="0.4">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3" x14ac:dyDescent="0.4">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3" x14ac:dyDescent="0.4">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3" x14ac:dyDescent="0.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3" x14ac:dyDescent="0.4">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3" x14ac:dyDescent="0.4">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3" x14ac:dyDescent="0.4">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3" x14ac:dyDescent="0.4">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3" x14ac:dyDescent="0.4">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3" x14ac:dyDescent="0.4">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3" x14ac:dyDescent="0.4">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3" x14ac:dyDescent="0.4">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3" x14ac:dyDescent="0.4">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3" x14ac:dyDescent="0.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3" x14ac:dyDescent="0.4">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3" x14ac:dyDescent="0.4">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3" x14ac:dyDescent="0.4">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3" x14ac:dyDescent="0.4">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3" x14ac:dyDescent="0.4">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3" x14ac:dyDescent="0.4">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3" x14ac:dyDescent="0.4">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3" x14ac:dyDescent="0.4">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3" x14ac:dyDescent="0.4">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3" x14ac:dyDescent="0.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3" x14ac:dyDescent="0.4">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3" x14ac:dyDescent="0.4">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3" x14ac:dyDescent="0.4">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3" x14ac:dyDescent="0.4">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3" x14ac:dyDescent="0.4">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3" x14ac:dyDescent="0.4">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3" x14ac:dyDescent="0.4">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3" x14ac:dyDescent="0.4">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3" x14ac:dyDescent="0.4">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3" x14ac:dyDescent="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3" x14ac:dyDescent="0.4">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3" x14ac:dyDescent="0.4">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3" x14ac:dyDescent="0.4">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3" x14ac:dyDescent="0.4">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3" x14ac:dyDescent="0.4">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3" x14ac:dyDescent="0.4">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3" x14ac:dyDescent="0.4">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3" x14ac:dyDescent="0.4">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3" x14ac:dyDescent="0.4">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3" x14ac:dyDescent="0.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3" x14ac:dyDescent="0.4">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3" x14ac:dyDescent="0.4">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3" x14ac:dyDescent="0.4">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3" x14ac:dyDescent="0.4">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3" x14ac:dyDescent="0.4">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3" x14ac:dyDescent="0.4">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3" x14ac:dyDescent="0.4">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3" x14ac:dyDescent="0.4">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3" x14ac:dyDescent="0.4">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3" x14ac:dyDescent="0.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3" x14ac:dyDescent="0.4">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3" x14ac:dyDescent="0.4">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3" x14ac:dyDescent="0.4">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3" x14ac:dyDescent="0.4">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3" x14ac:dyDescent="0.4">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3" x14ac:dyDescent="0.4">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3" x14ac:dyDescent="0.4">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3" x14ac:dyDescent="0.4">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3" x14ac:dyDescent="0.4">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3" x14ac:dyDescent="0.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3" x14ac:dyDescent="0.4">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3" x14ac:dyDescent="0.4">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3" x14ac:dyDescent="0.4">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3" x14ac:dyDescent="0.4">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3" x14ac:dyDescent="0.4">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3" x14ac:dyDescent="0.4">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3" x14ac:dyDescent="0.4">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3" x14ac:dyDescent="0.4">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3" x14ac:dyDescent="0.4">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3" x14ac:dyDescent="0.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3" x14ac:dyDescent="0.4">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3" x14ac:dyDescent="0.4">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3" x14ac:dyDescent="0.4">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3" x14ac:dyDescent="0.4">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3" x14ac:dyDescent="0.4">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3" x14ac:dyDescent="0.4">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3" x14ac:dyDescent="0.4">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3" x14ac:dyDescent="0.4">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3" x14ac:dyDescent="0.4">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3" x14ac:dyDescent="0.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3" x14ac:dyDescent="0.4">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3" x14ac:dyDescent="0.4">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3" x14ac:dyDescent="0.4">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3" x14ac:dyDescent="0.4">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3" x14ac:dyDescent="0.4">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3" x14ac:dyDescent="0.4">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3" x14ac:dyDescent="0.4">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3" x14ac:dyDescent="0.4">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3" x14ac:dyDescent="0.4">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3" x14ac:dyDescent="0.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3" x14ac:dyDescent="0.4">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3" x14ac:dyDescent="0.4">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3" x14ac:dyDescent="0.4">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3" x14ac:dyDescent="0.4">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3" x14ac:dyDescent="0.4">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3" x14ac:dyDescent="0.4">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3" x14ac:dyDescent="0.4">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3" x14ac:dyDescent="0.4">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3" x14ac:dyDescent="0.4">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3" x14ac:dyDescent="0.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3" x14ac:dyDescent="0.4">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3" x14ac:dyDescent="0.4">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3" x14ac:dyDescent="0.4">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3" x14ac:dyDescent="0.4">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3" x14ac:dyDescent="0.4">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3" x14ac:dyDescent="0.4">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3" x14ac:dyDescent="0.4">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3" x14ac:dyDescent="0.4">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3" x14ac:dyDescent="0.4">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3" x14ac:dyDescent="0.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3" x14ac:dyDescent="0.4">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3" x14ac:dyDescent="0.4">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3" x14ac:dyDescent="0.4">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3" x14ac:dyDescent="0.4">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3" x14ac:dyDescent="0.4">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3" x14ac:dyDescent="0.4">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3" x14ac:dyDescent="0.4">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3" x14ac:dyDescent="0.4">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3" x14ac:dyDescent="0.4">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3" x14ac:dyDescent="0.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3" x14ac:dyDescent="0.4">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3" x14ac:dyDescent="0.4">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3" x14ac:dyDescent="0.4">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3" x14ac:dyDescent="0.4">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3" x14ac:dyDescent="0.4">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3" x14ac:dyDescent="0.4">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3" x14ac:dyDescent="0.4">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3" x14ac:dyDescent="0.4">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3" x14ac:dyDescent="0.4">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3" x14ac:dyDescent="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3" x14ac:dyDescent="0.4">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3" x14ac:dyDescent="0.4">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3" x14ac:dyDescent="0.4">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3" x14ac:dyDescent="0.4">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3" x14ac:dyDescent="0.4">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3" x14ac:dyDescent="0.4">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3" x14ac:dyDescent="0.4">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3" x14ac:dyDescent="0.4">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3" x14ac:dyDescent="0.4">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3" x14ac:dyDescent="0.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3" x14ac:dyDescent="0.4">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3" x14ac:dyDescent="0.4">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3" x14ac:dyDescent="0.4">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3" x14ac:dyDescent="0.4">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3" x14ac:dyDescent="0.4">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3" x14ac:dyDescent="0.4">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3" x14ac:dyDescent="0.4">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3" x14ac:dyDescent="0.4">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3" x14ac:dyDescent="0.4">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3" x14ac:dyDescent="0.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3" x14ac:dyDescent="0.4">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3" x14ac:dyDescent="0.4">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3" x14ac:dyDescent="0.4">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3" x14ac:dyDescent="0.4">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3" x14ac:dyDescent="0.4">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3" x14ac:dyDescent="0.4">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3" x14ac:dyDescent="0.4">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3" x14ac:dyDescent="0.4">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3" x14ac:dyDescent="0.4">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3" x14ac:dyDescent="0.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3" x14ac:dyDescent="0.4">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3" x14ac:dyDescent="0.4">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3" x14ac:dyDescent="0.4">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3" x14ac:dyDescent="0.4">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3" x14ac:dyDescent="0.4">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3" x14ac:dyDescent="0.4">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3" x14ac:dyDescent="0.4">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3" x14ac:dyDescent="0.4">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3" x14ac:dyDescent="0.4">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3" x14ac:dyDescent="0.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3" x14ac:dyDescent="0.4">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3" x14ac:dyDescent="0.4">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3" x14ac:dyDescent="0.4">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3" x14ac:dyDescent="0.4">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3" x14ac:dyDescent="0.4">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3" x14ac:dyDescent="0.4">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3" x14ac:dyDescent="0.4">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3" x14ac:dyDescent="0.4">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3" x14ac:dyDescent="0.4">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3" x14ac:dyDescent="0.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3" x14ac:dyDescent="0.4">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3" x14ac:dyDescent="0.4">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3" x14ac:dyDescent="0.4">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3" x14ac:dyDescent="0.4">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3" x14ac:dyDescent="0.4">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3" x14ac:dyDescent="0.4">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3" x14ac:dyDescent="0.4">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3" x14ac:dyDescent="0.4">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3" x14ac:dyDescent="0.4">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3" x14ac:dyDescent="0.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3" x14ac:dyDescent="0.4">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3" x14ac:dyDescent="0.4">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3" x14ac:dyDescent="0.4">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3" x14ac:dyDescent="0.4">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3" x14ac:dyDescent="0.4">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3" x14ac:dyDescent="0.4">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3" x14ac:dyDescent="0.4">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3" x14ac:dyDescent="0.4">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3" x14ac:dyDescent="0.4">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3" x14ac:dyDescent="0.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3" x14ac:dyDescent="0.4">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3" x14ac:dyDescent="0.4">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3" x14ac:dyDescent="0.4">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3" x14ac:dyDescent="0.4">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3" x14ac:dyDescent="0.4">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3" x14ac:dyDescent="0.4">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3" x14ac:dyDescent="0.4">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3" x14ac:dyDescent="0.4">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3" x14ac:dyDescent="0.4">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3" x14ac:dyDescent="0.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3" x14ac:dyDescent="0.4">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3" x14ac:dyDescent="0.4">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3" x14ac:dyDescent="0.4">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3" x14ac:dyDescent="0.4">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3" x14ac:dyDescent="0.4">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3" x14ac:dyDescent="0.4">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3" x14ac:dyDescent="0.4">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3" x14ac:dyDescent="0.4">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3" x14ac:dyDescent="0.4">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3" x14ac:dyDescent="0.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3" x14ac:dyDescent="0.4">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3" x14ac:dyDescent="0.4">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3" x14ac:dyDescent="0.4">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3" x14ac:dyDescent="0.4">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3" x14ac:dyDescent="0.4">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3" x14ac:dyDescent="0.4">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3" x14ac:dyDescent="0.4">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3" x14ac:dyDescent="0.4">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3" x14ac:dyDescent="0.4">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3" x14ac:dyDescent="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3" x14ac:dyDescent="0.4">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3" x14ac:dyDescent="0.4">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3" x14ac:dyDescent="0.4">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3" x14ac:dyDescent="0.4">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3" x14ac:dyDescent="0.4">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3" x14ac:dyDescent="0.4">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3" x14ac:dyDescent="0.4">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3" x14ac:dyDescent="0.4">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3" x14ac:dyDescent="0.4">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3" x14ac:dyDescent="0.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3" x14ac:dyDescent="0.4">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3" x14ac:dyDescent="0.4">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3" x14ac:dyDescent="0.4">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3" x14ac:dyDescent="0.4">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3" x14ac:dyDescent="0.4">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3" x14ac:dyDescent="0.4">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3" x14ac:dyDescent="0.4">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3" x14ac:dyDescent="0.4">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3" x14ac:dyDescent="0.4">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3" x14ac:dyDescent="0.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3" x14ac:dyDescent="0.4">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3" x14ac:dyDescent="0.4">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3" x14ac:dyDescent="0.4">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3" x14ac:dyDescent="0.4">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3" x14ac:dyDescent="0.4">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3" x14ac:dyDescent="0.4">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3" x14ac:dyDescent="0.4">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3" x14ac:dyDescent="0.4">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3" x14ac:dyDescent="0.4">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3" x14ac:dyDescent="0.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3" x14ac:dyDescent="0.4">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3" x14ac:dyDescent="0.4">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3" x14ac:dyDescent="0.4">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3" x14ac:dyDescent="0.4">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3" x14ac:dyDescent="0.4">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3" x14ac:dyDescent="0.4">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3" x14ac:dyDescent="0.4">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3" x14ac:dyDescent="0.4">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3" x14ac:dyDescent="0.4">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3" x14ac:dyDescent="0.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3" x14ac:dyDescent="0.4">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3" x14ac:dyDescent="0.4">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3" x14ac:dyDescent="0.4">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3" x14ac:dyDescent="0.4">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3" x14ac:dyDescent="0.4">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3" x14ac:dyDescent="0.4">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3" x14ac:dyDescent="0.4">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3" x14ac:dyDescent="0.4">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3" x14ac:dyDescent="0.4">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3" x14ac:dyDescent="0.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3" x14ac:dyDescent="0.4">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3" x14ac:dyDescent="0.4">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3" x14ac:dyDescent="0.4">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3" x14ac:dyDescent="0.4">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3" x14ac:dyDescent="0.4">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3" x14ac:dyDescent="0.4">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3" x14ac:dyDescent="0.4">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3" x14ac:dyDescent="0.4">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3" x14ac:dyDescent="0.4">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3" x14ac:dyDescent="0.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3" x14ac:dyDescent="0.4">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3" x14ac:dyDescent="0.4">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3" x14ac:dyDescent="0.4">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3" x14ac:dyDescent="0.4">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3" x14ac:dyDescent="0.4">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3" x14ac:dyDescent="0.4">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3" x14ac:dyDescent="0.4">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3" x14ac:dyDescent="0.4">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3" x14ac:dyDescent="0.4">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3" x14ac:dyDescent="0.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3" x14ac:dyDescent="0.4">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3" x14ac:dyDescent="0.4">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3" x14ac:dyDescent="0.4">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3" x14ac:dyDescent="0.4">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3" x14ac:dyDescent="0.4">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3" x14ac:dyDescent="0.4">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3" x14ac:dyDescent="0.4">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3" x14ac:dyDescent="0.4">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3" x14ac:dyDescent="0.4">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3" x14ac:dyDescent="0.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3" x14ac:dyDescent="0.4">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3" x14ac:dyDescent="0.4">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3" x14ac:dyDescent="0.4">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3" x14ac:dyDescent="0.4">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3" x14ac:dyDescent="0.4">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3" x14ac:dyDescent="0.4">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3" x14ac:dyDescent="0.4">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3" x14ac:dyDescent="0.4">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3" x14ac:dyDescent="0.4">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3" x14ac:dyDescent="0.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3" x14ac:dyDescent="0.4">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3" x14ac:dyDescent="0.4">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3" x14ac:dyDescent="0.4">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3" x14ac:dyDescent="0.4">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3" x14ac:dyDescent="0.4">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3" x14ac:dyDescent="0.4">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3" x14ac:dyDescent="0.4">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3" x14ac:dyDescent="0.4">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3" x14ac:dyDescent="0.4">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3" x14ac:dyDescent="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3" x14ac:dyDescent="0.4">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3" x14ac:dyDescent="0.4">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3" x14ac:dyDescent="0.4">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3" x14ac:dyDescent="0.4">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3" x14ac:dyDescent="0.4">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3" x14ac:dyDescent="0.4">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3" x14ac:dyDescent="0.4">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3" x14ac:dyDescent="0.4">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3" x14ac:dyDescent="0.4">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3" x14ac:dyDescent="0.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3" x14ac:dyDescent="0.4">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3" x14ac:dyDescent="0.4">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3" x14ac:dyDescent="0.4">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3" x14ac:dyDescent="0.4">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3" x14ac:dyDescent="0.4">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3" x14ac:dyDescent="0.4">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3" x14ac:dyDescent="0.4">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3" x14ac:dyDescent="0.4">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3" x14ac:dyDescent="0.4">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3" x14ac:dyDescent="0.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3" x14ac:dyDescent="0.4">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3" x14ac:dyDescent="0.4">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3" x14ac:dyDescent="0.4">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3" x14ac:dyDescent="0.4">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3" x14ac:dyDescent="0.4">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3" x14ac:dyDescent="0.4">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3" x14ac:dyDescent="0.4">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3" x14ac:dyDescent="0.4">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3" x14ac:dyDescent="0.4">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3" x14ac:dyDescent="0.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3" x14ac:dyDescent="0.4">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3" x14ac:dyDescent="0.4">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3" x14ac:dyDescent="0.4">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3" x14ac:dyDescent="0.4">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3" x14ac:dyDescent="0.4">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3" x14ac:dyDescent="0.4">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3" x14ac:dyDescent="0.4">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3" x14ac:dyDescent="0.4">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3" x14ac:dyDescent="0.4">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3" x14ac:dyDescent="0.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3" x14ac:dyDescent="0.4">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3" x14ac:dyDescent="0.4">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3" x14ac:dyDescent="0.4">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3" x14ac:dyDescent="0.4">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3" x14ac:dyDescent="0.4">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3" x14ac:dyDescent="0.4">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3" x14ac:dyDescent="0.4">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3" x14ac:dyDescent="0.4">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3" x14ac:dyDescent="0.4">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3" x14ac:dyDescent="0.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3" x14ac:dyDescent="0.4">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3" x14ac:dyDescent="0.4">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3" x14ac:dyDescent="0.4">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3" x14ac:dyDescent="0.4">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3" x14ac:dyDescent="0.4">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3" x14ac:dyDescent="0.4">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3" x14ac:dyDescent="0.4">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3" x14ac:dyDescent="0.4">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3" x14ac:dyDescent="0.4">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3" x14ac:dyDescent="0.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3" x14ac:dyDescent="0.4">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3" x14ac:dyDescent="0.4">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3" x14ac:dyDescent="0.4">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3" x14ac:dyDescent="0.4">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3" x14ac:dyDescent="0.4">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3" x14ac:dyDescent="0.4">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3" x14ac:dyDescent="0.4">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3" x14ac:dyDescent="0.4">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3" x14ac:dyDescent="0.4">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3" x14ac:dyDescent="0.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3" x14ac:dyDescent="0.4">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3" x14ac:dyDescent="0.4">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3" x14ac:dyDescent="0.4">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3" x14ac:dyDescent="0.4">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3" x14ac:dyDescent="0.4">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3" x14ac:dyDescent="0.4">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3" x14ac:dyDescent="0.4">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3" x14ac:dyDescent="0.4">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3" x14ac:dyDescent="0.4">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3" x14ac:dyDescent="0.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3" x14ac:dyDescent="0.4">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3" x14ac:dyDescent="0.4">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3" x14ac:dyDescent="0.4">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3" x14ac:dyDescent="0.4">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3" x14ac:dyDescent="0.4">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3" x14ac:dyDescent="0.4">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3" x14ac:dyDescent="0.4">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3" x14ac:dyDescent="0.4">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3" x14ac:dyDescent="0.4">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3" x14ac:dyDescent="0.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3" x14ac:dyDescent="0.4">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3" x14ac:dyDescent="0.4">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3" x14ac:dyDescent="0.4">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3" x14ac:dyDescent="0.4">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3" x14ac:dyDescent="0.4">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3" x14ac:dyDescent="0.4">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3" x14ac:dyDescent="0.4">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3" x14ac:dyDescent="0.4">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3" x14ac:dyDescent="0.4">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3" x14ac:dyDescent="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3" x14ac:dyDescent="0.4">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3" x14ac:dyDescent="0.4">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3" x14ac:dyDescent="0.4">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3" x14ac:dyDescent="0.4">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3" x14ac:dyDescent="0.4">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3" x14ac:dyDescent="0.4">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3" x14ac:dyDescent="0.4">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3" x14ac:dyDescent="0.4">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3" x14ac:dyDescent="0.4">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3" x14ac:dyDescent="0.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3" x14ac:dyDescent="0.4">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3" x14ac:dyDescent="0.4">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3" x14ac:dyDescent="0.4">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3" x14ac:dyDescent="0.4">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3" x14ac:dyDescent="0.4">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3" x14ac:dyDescent="0.4">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3" x14ac:dyDescent="0.4">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3" x14ac:dyDescent="0.4">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3" x14ac:dyDescent="0.4">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3" x14ac:dyDescent="0.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3" x14ac:dyDescent="0.4">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3" x14ac:dyDescent="0.4">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3" x14ac:dyDescent="0.4">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3" x14ac:dyDescent="0.4">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3" x14ac:dyDescent="0.4">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3" x14ac:dyDescent="0.4">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3" x14ac:dyDescent="0.4">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3" x14ac:dyDescent="0.4">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3" x14ac:dyDescent="0.4">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3" x14ac:dyDescent="0.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3" x14ac:dyDescent="0.4">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3" x14ac:dyDescent="0.4">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3" x14ac:dyDescent="0.4">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3" x14ac:dyDescent="0.4">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3" x14ac:dyDescent="0.4">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3" x14ac:dyDescent="0.4">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3" x14ac:dyDescent="0.4">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3" x14ac:dyDescent="0.4">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3" x14ac:dyDescent="0.4">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3" x14ac:dyDescent="0.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3" x14ac:dyDescent="0.4">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3" x14ac:dyDescent="0.4">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3" x14ac:dyDescent="0.4">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3" x14ac:dyDescent="0.4">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3" x14ac:dyDescent="0.4">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3" x14ac:dyDescent="0.4">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3" x14ac:dyDescent="0.4">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3" x14ac:dyDescent="0.4">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3" x14ac:dyDescent="0.4">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3" x14ac:dyDescent="0.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3" x14ac:dyDescent="0.4">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3" x14ac:dyDescent="0.4">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3" x14ac:dyDescent="0.4">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3" x14ac:dyDescent="0.4">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3" x14ac:dyDescent="0.4">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3" x14ac:dyDescent="0.4">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3" x14ac:dyDescent="0.4">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3" x14ac:dyDescent="0.4">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3" x14ac:dyDescent="0.4">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3" x14ac:dyDescent="0.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3" x14ac:dyDescent="0.4">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3" x14ac:dyDescent="0.4">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3" x14ac:dyDescent="0.4">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3" x14ac:dyDescent="0.4">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3" x14ac:dyDescent="0.4">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3" x14ac:dyDescent="0.4">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3" x14ac:dyDescent="0.4">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3" x14ac:dyDescent="0.4">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3" x14ac:dyDescent="0.4">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3" x14ac:dyDescent="0.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3" x14ac:dyDescent="0.4">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3" x14ac:dyDescent="0.4">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3" x14ac:dyDescent="0.4">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3" x14ac:dyDescent="0.4">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3" x14ac:dyDescent="0.4">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3" x14ac:dyDescent="0.4">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3" x14ac:dyDescent="0.4">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3" x14ac:dyDescent="0.4">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3" x14ac:dyDescent="0.4">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3" x14ac:dyDescent="0.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3" x14ac:dyDescent="0.4">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3" x14ac:dyDescent="0.4">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3" x14ac:dyDescent="0.4">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3" x14ac:dyDescent="0.4">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3" x14ac:dyDescent="0.4">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3" x14ac:dyDescent="0.4">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3" x14ac:dyDescent="0.4">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3" x14ac:dyDescent="0.4">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3" x14ac:dyDescent="0.4">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3" x14ac:dyDescent="0.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3" x14ac:dyDescent="0.4">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3" x14ac:dyDescent="0.4">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3" x14ac:dyDescent="0.4">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3" x14ac:dyDescent="0.4">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3" x14ac:dyDescent="0.4">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3" x14ac:dyDescent="0.4">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3" x14ac:dyDescent="0.4">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10">
    <mergeCell ref="J1:K1"/>
    <mergeCell ref="B2:C2"/>
    <mergeCell ref="D2:E2"/>
    <mergeCell ref="J2:K2"/>
    <mergeCell ref="F2:G2"/>
    <mergeCell ref="H2:I2"/>
    <mergeCell ref="B1:C1"/>
    <mergeCell ref="D1:E1"/>
    <mergeCell ref="F1:G1"/>
    <mergeCell ref="H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D135A-02E8-449B-9EF9-0F3C97F553FA}">
  <dimension ref="A2:S70"/>
  <sheetViews>
    <sheetView tabSelected="1" zoomScale="85" zoomScaleNormal="85" workbookViewId="0">
      <selection activeCell="M25" sqref="M25"/>
    </sheetView>
  </sheetViews>
  <sheetFormatPr defaultRowHeight="12.3" x14ac:dyDescent="0.4"/>
  <cols>
    <col min="1" max="1" width="10.21875" bestFit="1" customWidth="1"/>
    <col min="2" max="2" width="10.71875" bestFit="1" customWidth="1"/>
    <col min="3" max="3" width="15.609375" bestFit="1" customWidth="1"/>
    <col min="6" max="6" width="34.77734375" bestFit="1" customWidth="1"/>
    <col min="7" max="7" width="10.0546875" bestFit="1" customWidth="1"/>
    <col min="9" max="9" width="17.83203125" bestFit="1" customWidth="1"/>
    <col min="14" max="14" width="19.1640625" bestFit="1" customWidth="1"/>
    <col min="15" max="15" width="11.88671875" bestFit="1" customWidth="1"/>
    <col min="16" max="16" width="15.71875" bestFit="1" customWidth="1"/>
  </cols>
  <sheetData>
    <row r="2" spans="1:19" ht="15.3" thickBot="1" x14ac:dyDescent="0.55000000000000004">
      <c r="A2" s="29" t="s">
        <v>329</v>
      </c>
      <c r="B2" s="29"/>
      <c r="C2" s="29"/>
      <c r="D2" s="29"/>
      <c r="E2" s="29"/>
      <c r="F2" s="29"/>
      <c r="G2" s="29"/>
      <c r="H2" s="29"/>
      <c r="I2" s="29"/>
      <c r="J2" s="29"/>
      <c r="N2" s="37" t="s">
        <v>335</v>
      </c>
      <c r="O2" s="37"/>
      <c r="P2" s="37"/>
      <c r="Q2" s="37"/>
      <c r="R2" s="37"/>
      <c r="S2" s="37"/>
    </row>
    <row r="3" spans="1:19" ht="12.6" thickTop="1" x14ac:dyDescent="0.4">
      <c r="A3" s="34" t="s">
        <v>325</v>
      </c>
      <c r="B3" s="34" t="s">
        <v>321</v>
      </c>
      <c r="C3" s="34" t="s">
        <v>322</v>
      </c>
      <c r="N3" s="31"/>
      <c r="O3" s="31" t="s">
        <v>68</v>
      </c>
      <c r="P3" s="31" t="s">
        <v>69</v>
      </c>
      <c r="Q3" s="31" t="s">
        <v>336</v>
      </c>
      <c r="R3" s="31" t="s">
        <v>337</v>
      </c>
      <c r="S3" s="31" t="s">
        <v>72</v>
      </c>
    </row>
    <row r="4" spans="1:19" x14ac:dyDescent="0.4">
      <c r="A4">
        <v>1</v>
      </c>
      <c r="B4" s="3" t="s">
        <v>22</v>
      </c>
      <c r="C4" s="38">
        <f>3+28/60</f>
        <v>3.4666666666666668</v>
      </c>
      <c r="D4" s="6"/>
      <c r="F4" t="s">
        <v>324</v>
      </c>
      <c r="G4">
        <f>COUNTIF(B4:B12,"Yes")</f>
        <v>8</v>
      </c>
      <c r="I4" t="s">
        <v>327</v>
      </c>
      <c r="J4" s="35">
        <f>G4/G8</f>
        <v>0.88888888888888884</v>
      </c>
      <c r="N4" s="31" t="s">
        <v>338</v>
      </c>
      <c r="O4" s="36">
        <f>J4</f>
        <v>0.88888888888888884</v>
      </c>
      <c r="P4" s="36">
        <f>J17</f>
        <v>9.0909090909090912E-2</v>
      </c>
      <c r="Q4" s="36">
        <f>J32</f>
        <v>1</v>
      </c>
      <c r="R4" s="36">
        <f>J43</f>
        <v>0.91666666666666663</v>
      </c>
      <c r="S4" s="36">
        <f>J59</f>
        <v>0.1111111111111111</v>
      </c>
    </row>
    <row r="5" spans="1:19" x14ac:dyDescent="0.4">
      <c r="A5">
        <v>2</v>
      </c>
      <c r="B5" s="3" t="s">
        <v>22</v>
      </c>
      <c r="C5" s="38">
        <f>6+6/60</f>
        <v>6.1</v>
      </c>
      <c r="D5" s="6"/>
      <c r="N5" s="31" t="s">
        <v>339</v>
      </c>
      <c r="O5" s="36">
        <f>J6</f>
        <v>0.1111111111111111</v>
      </c>
      <c r="P5" s="36">
        <f>J19</f>
        <v>0.90909090909090906</v>
      </c>
      <c r="Q5" s="36">
        <f>J34</f>
        <v>0</v>
      </c>
      <c r="R5" s="36">
        <f>J45</f>
        <v>8.3333333333333329E-2</v>
      </c>
      <c r="S5" s="36">
        <f>J61</f>
        <v>0.88888888888888884</v>
      </c>
    </row>
    <row r="6" spans="1:19" x14ac:dyDescent="0.4">
      <c r="A6">
        <v>3</v>
      </c>
      <c r="B6" s="3" t="s">
        <v>22</v>
      </c>
      <c r="C6" s="40">
        <f>3+23/60</f>
        <v>3.3833333333333333</v>
      </c>
      <c r="D6" s="6"/>
      <c r="F6" t="s">
        <v>323</v>
      </c>
      <c r="G6">
        <f>COUNTIF(B4:B12,"No")</f>
        <v>1</v>
      </c>
      <c r="I6" t="s">
        <v>328</v>
      </c>
      <c r="J6" s="35">
        <f>G6/G8</f>
        <v>0.1111111111111111</v>
      </c>
      <c r="N6" s="31"/>
      <c r="O6" s="36"/>
      <c r="P6" s="36"/>
      <c r="Q6" s="36"/>
      <c r="R6" s="36"/>
      <c r="S6" s="36"/>
    </row>
    <row r="7" spans="1:19" x14ac:dyDescent="0.4">
      <c r="A7">
        <v>4</v>
      </c>
      <c r="B7" s="3" t="s">
        <v>22</v>
      </c>
      <c r="C7" s="38">
        <f>4+3/60</f>
        <v>4.05</v>
      </c>
      <c r="D7" s="6"/>
    </row>
    <row r="8" spans="1:19" x14ac:dyDescent="0.4">
      <c r="A8">
        <v>5</v>
      </c>
      <c r="B8" s="3" t="s">
        <v>22</v>
      </c>
      <c r="C8" s="38">
        <f>3+19/60</f>
        <v>3.3166666666666664</v>
      </c>
      <c r="D8" s="6"/>
      <c r="F8" t="s">
        <v>326</v>
      </c>
      <c r="G8">
        <f>COUNT(A4:A12)</f>
        <v>9</v>
      </c>
    </row>
    <row r="9" spans="1:19" x14ac:dyDescent="0.4">
      <c r="A9">
        <v>6</v>
      </c>
      <c r="B9" s="3" t="s">
        <v>22</v>
      </c>
      <c r="C9" s="38">
        <f>3+45/60</f>
        <v>3.75</v>
      </c>
      <c r="D9" s="6"/>
    </row>
    <row r="10" spans="1:19" x14ac:dyDescent="0.4">
      <c r="A10">
        <v>7</v>
      </c>
      <c r="B10" s="3" t="s">
        <v>22</v>
      </c>
      <c r="C10" s="38">
        <f>5+14/60</f>
        <v>5.2333333333333334</v>
      </c>
      <c r="D10" s="6"/>
      <c r="F10" s="31" t="s">
        <v>340</v>
      </c>
      <c r="G10" s="39">
        <f>AVERAGE(C4:C12)</f>
        <v>6.5851851851851855</v>
      </c>
    </row>
    <row r="11" spans="1:19" x14ac:dyDescent="0.4">
      <c r="A11">
        <v>8</v>
      </c>
      <c r="B11" s="3" t="s">
        <v>22</v>
      </c>
      <c r="C11" s="38">
        <f>14+58/60</f>
        <v>14.966666666666667</v>
      </c>
      <c r="D11" s="6"/>
      <c r="F11" s="31"/>
      <c r="G11" s="39"/>
    </row>
    <row r="12" spans="1:19" x14ac:dyDescent="0.4">
      <c r="A12">
        <v>9</v>
      </c>
      <c r="B12" s="3" t="s">
        <v>26</v>
      </c>
      <c r="C12" s="38">
        <v>15</v>
      </c>
      <c r="D12" s="6"/>
      <c r="F12" s="31"/>
      <c r="G12" s="30"/>
    </row>
    <row r="13" spans="1:19" x14ac:dyDescent="0.4">
      <c r="C13" s="39"/>
    </row>
    <row r="15" spans="1:19" ht="15.3" thickBot="1" x14ac:dyDescent="0.55000000000000004">
      <c r="A15" s="29" t="s">
        <v>331</v>
      </c>
      <c r="B15" s="29"/>
      <c r="C15" s="29"/>
      <c r="D15" s="29"/>
      <c r="E15" s="29"/>
      <c r="F15" s="29"/>
      <c r="G15" s="29"/>
      <c r="H15" s="29"/>
      <c r="I15" s="29"/>
      <c r="J15" s="29"/>
    </row>
    <row r="16" spans="1:19" ht="12.6" thickTop="1" x14ac:dyDescent="0.4">
      <c r="A16" s="34" t="s">
        <v>325</v>
      </c>
      <c r="B16" s="34" t="s">
        <v>321</v>
      </c>
      <c r="C16" s="34" t="s">
        <v>322</v>
      </c>
    </row>
    <row r="17" spans="1:10" x14ac:dyDescent="0.4">
      <c r="A17">
        <v>1</v>
      </c>
      <c r="B17" s="3" t="s">
        <v>22</v>
      </c>
      <c r="C17" s="41">
        <f>3+20/60</f>
        <v>3.3333333333333335</v>
      </c>
      <c r="D17" s="33"/>
      <c r="F17" t="s">
        <v>324</v>
      </c>
      <c r="G17">
        <f>COUNTIF(B17:B27,"Yes")</f>
        <v>1</v>
      </c>
      <c r="I17" t="s">
        <v>327</v>
      </c>
      <c r="J17" s="35">
        <f>G17/G21</f>
        <v>9.0909090909090912E-2</v>
      </c>
    </row>
    <row r="18" spans="1:10" x14ac:dyDescent="0.4">
      <c r="A18">
        <v>2</v>
      </c>
      <c r="B18" s="3" t="s">
        <v>26</v>
      </c>
      <c r="C18" s="38">
        <v>15</v>
      </c>
      <c r="D18" s="6"/>
    </row>
    <row r="19" spans="1:10" x14ac:dyDescent="0.4">
      <c r="A19">
        <v>3</v>
      </c>
      <c r="B19" s="3" t="s">
        <v>26</v>
      </c>
      <c r="C19" s="38">
        <v>15</v>
      </c>
      <c r="D19" s="6"/>
      <c r="F19" t="s">
        <v>323</v>
      </c>
      <c r="G19">
        <f>COUNTIF(B17:B27,"No")</f>
        <v>10</v>
      </c>
      <c r="I19" t="s">
        <v>328</v>
      </c>
      <c r="J19" s="35">
        <f>G19/G21</f>
        <v>0.90909090909090906</v>
      </c>
    </row>
    <row r="20" spans="1:10" x14ac:dyDescent="0.4">
      <c r="A20">
        <v>4</v>
      </c>
      <c r="B20" s="3" t="s">
        <v>26</v>
      </c>
      <c r="C20" s="38">
        <v>15</v>
      </c>
      <c r="D20" s="6"/>
    </row>
    <row r="21" spans="1:10" x14ac:dyDescent="0.4">
      <c r="A21">
        <v>5</v>
      </c>
      <c r="B21" s="3" t="s">
        <v>26</v>
      </c>
      <c r="C21" s="38">
        <v>15</v>
      </c>
      <c r="D21" s="6"/>
      <c r="F21" t="s">
        <v>326</v>
      </c>
      <c r="G21">
        <f>COUNT(A17:A27)</f>
        <v>11</v>
      </c>
    </row>
    <row r="22" spans="1:10" x14ac:dyDescent="0.4">
      <c r="A22">
        <v>6</v>
      </c>
      <c r="B22" s="3" t="s">
        <v>26</v>
      </c>
      <c r="C22" s="38">
        <v>15</v>
      </c>
      <c r="D22" s="6"/>
    </row>
    <row r="23" spans="1:10" x14ac:dyDescent="0.4">
      <c r="A23">
        <v>7</v>
      </c>
      <c r="B23" s="3" t="s">
        <v>26</v>
      </c>
      <c r="C23" s="38">
        <v>15</v>
      </c>
      <c r="D23" s="6"/>
      <c r="F23" s="31" t="s">
        <v>340</v>
      </c>
      <c r="G23" s="39">
        <f>AVERAGE(C17:C27)</f>
        <v>13.939393939393938</v>
      </c>
    </row>
    <row r="24" spans="1:10" x14ac:dyDescent="0.4">
      <c r="A24">
        <v>8</v>
      </c>
      <c r="B24" s="3" t="s">
        <v>26</v>
      </c>
      <c r="C24" s="38">
        <v>15</v>
      </c>
      <c r="D24" s="6"/>
    </row>
    <row r="25" spans="1:10" x14ac:dyDescent="0.4">
      <c r="A25">
        <v>9</v>
      </c>
      <c r="B25" s="3" t="s">
        <v>26</v>
      </c>
      <c r="C25" s="38">
        <v>15</v>
      </c>
      <c r="D25" s="6"/>
      <c r="F25" s="31"/>
      <c r="G25" s="30"/>
    </row>
    <row r="26" spans="1:10" x14ac:dyDescent="0.4">
      <c r="A26">
        <v>10</v>
      </c>
      <c r="B26" s="3" t="s">
        <v>26</v>
      </c>
      <c r="C26" s="38">
        <v>15</v>
      </c>
      <c r="D26" s="6"/>
      <c r="F26" s="30"/>
    </row>
    <row r="27" spans="1:10" x14ac:dyDescent="0.4">
      <c r="A27">
        <v>11</v>
      </c>
      <c r="B27" s="3" t="s">
        <v>26</v>
      </c>
      <c r="C27" s="38">
        <v>15</v>
      </c>
      <c r="D27" s="6"/>
    </row>
    <row r="30" spans="1:10" ht="15.3" thickBot="1" x14ac:dyDescent="0.55000000000000004">
      <c r="A30" s="29" t="s">
        <v>332</v>
      </c>
      <c r="B30" s="29"/>
      <c r="C30" s="29"/>
      <c r="D30" s="29"/>
      <c r="E30" s="29"/>
      <c r="F30" s="29"/>
      <c r="G30" s="29"/>
      <c r="H30" s="29"/>
      <c r="I30" s="29"/>
      <c r="J30" s="29"/>
    </row>
    <row r="31" spans="1:10" ht="12.6" thickTop="1" x14ac:dyDescent="0.4">
      <c r="A31" s="34" t="s">
        <v>325</v>
      </c>
      <c r="B31" s="34" t="s">
        <v>321</v>
      </c>
      <c r="C31" s="34" t="s">
        <v>322</v>
      </c>
    </row>
    <row r="32" spans="1:10" x14ac:dyDescent="0.4">
      <c r="A32">
        <v>1</v>
      </c>
      <c r="B32" s="3" t="s">
        <v>22</v>
      </c>
      <c r="C32" s="38">
        <f>7+5/60</f>
        <v>7.083333333333333</v>
      </c>
      <c r="D32" s="6"/>
      <c r="F32" t="s">
        <v>324</v>
      </c>
      <c r="G32">
        <f>COUNTIF(B32:B38,"Yes")</f>
        <v>7</v>
      </c>
      <c r="I32" t="s">
        <v>327</v>
      </c>
      <c r="J32" s="35">
        <f>G32/G36</f>
        <v>1</v>
      </c>
    </row>
    <row r="33" spans="1:10" x14ac:dyDescent="0.4">
      <c r="A33">
        <v>2</v>
      </c>
      <c r="B33" s="3" t="s">
        <v>22</v>
      </c>
      <c r="C33" s="38">
        <f>5+46/60</f>
        <v>5.7666666666666666</v>
      </c>
      <c r="D33" s="6"/>
    </row>
    <row r="34" spans="1:10" x14ac:dyDescent="0.4">
      <c r="A34">
        <v>3</v>
      </c>
      <c r="B34" s="3" t="s">
        <v>22</v>
      </c>
      <c r="C34" s="38">
        <f>14+40/60</f>
        <v>14.666666666666666</v>
      </c>
      <c r="D34" s="6"/>
      <c r="F34" t="s">
        <v>323</v>
      </c>
      <c r="G34">
        <f>COUNTIF(B32:B38,"No")</f>
        <v>0</v>
      </c>
      <c r="I34" t="s">
        <v>328</v>
      </c>
      <c r="J34" s="35">
        <f>G34/G36</f>
        <v>0</v>
      </c>
    </row>
    <row r="35" spans="1:10" x14ac:dyDescent="0.4">
      <c r="A35">
        <v>4</v>
      </c>
      <c r="B35" s="3" t="s">
        <v>22</v>
      </c>
      <c r="C35" s="38">
        <f>3+54/60</f>
        <v>3.9</v>
      </c>
      <c r="D35" s="6"/>
    </row>
    <row r="36" spans="1:10" x14ac:dyDescent="0.4">
      <c r="A36">
        <v>5</v>
      </c>
      <c r="B36" s="3" t="s">
        <v>22</v>
      </c>
      <c r="C36" s="38">
        <f>5+16/60</f>
        <v>5.2666666666666666</v>
      </c>
      <c r="D36" s="6"/>
      <c r="F36" t="s">
        <v>326</v>
      </c>
      <c r="G36">
        <f>COUNT(A32:A38)</f>
        <v>7</v>
      </c>
    </row>
    <row r="37" spans="1:10" x14ac:dyDescent="0.4">
      <c r="A37">
        <v>6</v>
      </c>
      <c r="B37" s="3" t="s">
        <v>22</v>
      </c>
      <c r="C37" s="38">
        <f>3+18/60</f>
        <v>3.3</v>
      </c>
      <c r="D37" s="6"/>
    </row>
    <row r="38" spans="1:10" x14ac:dyDescent="0.4">
      <c r="A38">
        <v>7</v>
      </c>
      <c r="B38" s="3" t="s">
        <v>22</v>
      </c>
      <c r="C38" s="38">
        <f>4+18/60</f>
        <v>4.3</v>
      </c>
      <c r="D38" s="6"/>
      <c r="F38" t="s">
        <v>330</v>
      </c>
      <c r="G38" s="39">
        <f>AVERAGE(C32:C38)</f>
        <v>6.326190476190475</v>
      </c>
    </row>
    <row r="39" spans="1:10" x14ac:dyDescent="0.4">
      <c r="B39" s="3"/>
      <c r="C39" s="38"/>
    </row>
    <row r="40" spans="1:10" x14ac:dyDescent="0.4">
      <c r="B40" s="3"/>
      <c r="C40" s="6"/>
      <c r="F40" s="31"/>
      <c r="G40" s="30"/>
    </row>
    <row r="41" spans="1:10" ht="15.3" thickBot="1" x14ac:dyDescent="0.55000000000000004">
      <c r="A41" s="29" t="s">
        <v>333</v>
      </c>
      <c r="B41" s="29"/>
      <c r="C41" s="29"/>
      <c r="D41" s="29"/>
      <c r="E41" s="29"/>
      <c r="F41" s="29"/>
      <c r="G41" s="29"/>
      <c r="H41" s="29"/>
      <c r="I41" s="29"/>
      <c r="J41" s="29"/>
    </row>
    <row r="42" spans="1:10" ht="12.6" thickTop="1" x14ac:dyDescent="0.4">
      <c r="A42" s="34" t="s">
        <v>325</v>
      </c>
      <c r="B42" s="34" t="s">
        <v>321</v>
      </c>
      <c r="C42" s="34" t="s">
        <v>322</v>
      </c>
    </row>
    <row r="43" spans="1:10" x14ac:dyDescent="0.4">
      <c r="A43">
        <v>1</v>
      </c>
      <c r="B43" s="4" t="s">
        <v>22</v>
      </c>
      <c r="C43" s="38">
        <f>4+44/60</f>
        <v>4.7333333333333334</v>
      </c>
      <c r="D43" s="6"/>
      <c r="F43" t="s">
        <v>324</v>
      </c>
      <c r="G43">
        <f>COUNTIF(B43:B54,"Yes")</f>
        <v>11</v>
      </c>
      <c r="I43" t="s">
        <v>327</v>
      </c>
      <c r="J43" s="35">
        <f>G43/G47</f>
        <v>0.91666666666666663</v>
      </c>
    </row>
    <row r="44" spans="1:10" x14ac:dyDescent="0.4">
      <c r="A44">
        <v>2</v>
      </c>
      <c r="B44" s="4" t="s">
        <v>22</v>
      </c>
      <c r="C44" s="38">
        <f>5+34/60</f>
        <v>5.5666666666666664</v>
      </c>
      <c r="D44" s="6"/>
    </row>
    <row r="45" spans="1:10" x14ac:dyDescent="0.4">
      <c r="A45">
        <v>3</v>
      </c>
      <c r="B45" s="4" t="s">
        <v>22</v>
      </c>
      <c r="C45" s="38">
        <f>6+14/60</f>
        <v>6.2333333333333334</v>
      </c>
      <c r="D45" s="6"/>
      <c r="F45" t="s">
        <v>323</v>
      </c>
      <c r="G45">
        <f>COUNTIF(B43:B54,"No")</f>
        <v>1</v>
      </c>
      <c r="I45" t="s">
        <v>328</v>
      </c>
      <c r="J45" s="35">
        <f>G45/G47</f>
        <v>8.3333333333333329E-2</v>
      </c>
    </row>
    <row r="46" spans="1:10" x14ac:dyDescent="0.4">
      <c r="A46">
        <v>4</v>
      </c>
      <c r="B46" s="4" t="s">
        <v>22</v>
      </c>
      <c r="C46" s="38">
        <f>4+49/60</f>
        <v>4.8166666666666664</v>
      </c>
      <c r="D46" s="6"/>
    </row>
    <row r="47" spans="1:10" x14ac:dyDescent="0.4">
      <c r="A47">
        <v>5</v>
      </c>
      <c r="B47" s="4" t="s">
        <v>22</v>
      </c>
      <c r="C47" s="38">
        <f>9+14/60</f>
        <v>9.2333333333333325</v>
      </c>
      <c r="D47" s="6"/>
      <c r="F47" t="s">
        <v>326</v>
      </c>
      <c r="G47">
        <f>COUNT(A43:A54)</f>
        <v>12</v>
      </c>
    </row>
    <row r="48" spans="1:10" x14ac:dyDescent="0.4">
      <c r="A48">
        <v>6</v>
      </c>
      <c r="B48" s="4" t="s">
        <v>26</v>
      </c>
      <c r="C48" s="38">
        <f>15</f>
        <v>15</v>
      </c>
      <c r="D48" s="6"/>
    </row>
    <row r="49" spans="1:10" x14ac:dyDescent="0.4">
      <c r="A49">
        <v>7</v>
      </c>
      <c r="B49" s="4" t="s">
        <v>22</v>
      </c>
      <c r="C49" s="38">
        <f>7+45/60</f>
        <v>7.75</v>
      </c>
      <c r="D49" s="6"/>
      <c r="F49" t="s">
        <v>340</v>
      </c>
      <c r="G49" s="39">
        <f>AVERAGE(C43:C54)</f>
        <v>7.450000000000002</v>
      </c>
    </row>
    <row r="50" spans="1:10" x14ac:dyDescent="0.4">
      <c r="A50">
        <v>8</v>
      </c>
      <c r="B50" s="4" t="s">
        <v>22</v>
      </c>
      <c r="C50" s="38">
        <f>9+15/60</f>
        <v>9.25</v>
      </c>
      <c r="D50" s="6"/>
    </row>
    <row r="51" spans="1:10" x14ac:dyDescent="0.4">
      <c r="A51">
        <v>9</v>
      </c>
      <c r="B51" s="4" t="s">
        <v>22</v>
      </c>
      <c r="C51" s="38">
        <f>9+19/60</f>
        <v>9.3166666666666664</v>
      </c>
      <c r="D51" s="6"/>
      <c r="F51" s="31"/>
      <c r="G51" s="30"/>
    </row>
    <row r="52" spans="1:10" x14ac:dyDescent="0.4">
      <c r="A52">
        <v>10</v>
      </c>
      <c r="B52" s="4" t="s">
        <v>22</v>
      </c>
      <c r="C52" s="38">
        <f>3+53/60</f>
        <v>3.8833333333333333</v>
      </c>
      <c r="D52" s="6"/>
    </row>
    <row r="53" spans="1:10" x14ac:dyDescent="0.4">
      <c r="A53">
        <v>11</v>
      </c>
      <c r="B53" s="4" t="s">
        <v>22</v>
      </c>
      <c r="C53" s="38">
        <f>6+10/60</f>
        <v>6.166666666666667</v>
      </c>
      <c r="D53" s="6"/>
    </row>
    <row r="54" spans="1:10" x14ac:dyDescent="0.4">
      <c r="A54">
        <v>12</v>
      </c>
      <c r="B54" s="4" t="s">
        <v>22</v>
      </c>
      <c r="C54" s="39"/>
    </row>
    <row r="57" spans="1:10" ht="15.3" thickBot="1" x14ac:dyDescent="0.55000000000000004">
      <c r="A57" s="29" t="s">
        <v>334</v>
      </c>
      <c r="B57" s="29"/>
      <c r="C57" s="29"/>
      <c r="D57" s="29"/>
      <c r="E57" s="29"/>
      <c r="F57" s="29"/>
      <c r="G57" s="29"/>
      <c r="H57" s="29"/>
      <c r="I57" s="29"/>
      <c r="J57" s="29"/>
    </row>
    <row r="58" spans="1:10" ht="12.6" thickTop="1" x14ac:dyDescent="0.4">
      <c r="A58" s="34" t="s">
        <v>325</v>
      </c>
      <c r="B58" s="34" t="s">
        <v>321</v>
      </c>
      <c r="C58" s="34" t="s">
        <v>322</v>
      </c>
    </row>
    <row r="59" spans="1:10" x14ac:dyDescent="0.4">
      <c r="A59">
        <v>1</v>
      </c>
      <c r="B59" s="3" t="s">
        <v>26</v>
      </c>
      <c r="C59" s="38">
        <f>12+27/60</f>
        <v>12.45</v>
      </c>
      <c r="D59" s="6">
        <v>0.51875000000000004</v>
      </c>
      <c r="F59" t="s">
        <v>324</v>
      </c>
      <c r="G59">
        <f>COUNTIF(B59:B67,"Yes")</f>
        <v>1</v>
      </c>
      <c r="I59" t="s">
        <v>327</v>
      </c>
      <c r="J59" s="35">
        <f>G59/G63</f>
        <v>0.1111111111111111</v>
      </c>
    </row>
    <row r="60" spans="1:10" x14ac:dyDescent="0.4">
      <c r="A60">
        <v>2</v>
      </c>
      <c r="B60" s="3" t="s">
        <v>26</v>
      </c>
      <c r="C60" s="38">
        <f>9+8/60</f>
        <v>9.1333333333333329</v>
      </c>
      <c r="D60" s="6">
        <v>0.38055555555555554</v>
      </c>
    </row>
    <row r="61" spans="1:10" x14ac:dyDescent="0.4">
      <c r="A61">
        <v>3</v>
      </c>
      <c r="B61" s="3" t="s">
        <v>26</v>
      </c>
      <c r="C61" s="38">
        <f>15</f>
        <v>15</v>
      </c>
      <c r="D61" s="6">
        <v>0.625</v>
      </c>
      <c r="F61" t="s">
        <v>323</v>
      </c>
      <c r="G61">
        <f>COUNTIF(B59:B67,"No")</f>
        <v>8</v>
      </c>
      <c r="I61" t="s">
        <v>328</v>
      </c>
      <c r="J61" s="35">
        <f>G61/G63</f>
        <v>0.88888888888888884</v>
      </c>
    </row>
    <row r="62" spans="1:10" x14ac:dyDescent="0.4">
      <c r="A62">
        <v>4</v>
      </c>
      <c r="B62" s="3" t="s">
        <v>26</v>
      </c>
      <c r="C62" s="38">
        <f>15</f>
        <v>15</v>
      </c>
      <c r="D62" s="6">
        <v>0.625</v>
      </c>
    </row>
    <row r="63" spans="1:10" x14ac:dyDescent="0.4">
      <c r="A63">
        <v>5</v>
      </c>
      <c r="B63" s="3" t="s">
        <v>26</v>
      </c>
      <c r="C63" s="38">
        <f>15</f>
        <v>15</v>
      </c>
      <c r="D63" s="6">
        <v>0.625</v>
      </c>
      <c r="F63" t="s">
        <v>326</v>
      </c>
      <c r="G63">
        <f>COUNT(A59:A67)</f>
        <v>9</v>
      </c>
    </row>
    <row r="64" spans="1:10" x14ac:dyDescent="0.4">
      <c r="A64">
        <v>6</v>
      </c>
      <c r="B64" s="3" t="s">
        <v>22</v>
      </c>
      <c r="C64" s="38">
        <f>9+14/10</f>
        <v>10.4</v>
      </c>
      <c r="D64" s="6">
        <v>0.38472222222222224</v>
      </c>
    </row>
    <row r="65" spans="1:7" x14ac:dyDescent="0.4">
      <c r="A65">
        <v>7</v>
      </c>
      <c r="B65" s="3" t="s">
        <v>26</v>
      </c>
      <c r="C65" s="38">
        <v>15</v>
      </c>
      <c r="D65" s="6">
        <v>0.625</v>
      </c>
      <c r="F65" t="s">
        <v>330</v>
      </c>
      <c r="G65" s="39">
        <f>AVERAGE(C59:C67)</f>
        <v>13.553703703703704</v>
      </c>
    </row>
    <row r="66" spans="1:7" x14ac:dyDescent="0.4">
      <c r="A66">
        <v>8</v>
      </c>
      <c r="B66" s="3" t="s">
        <v>26</v>
      </c>
      <c r="C66" s="38">
        <v>15</v>
      </c>
      <c r="D66" s="6">
        <v>0.625</v>
      </c>
    </row>
    <row r="67" spans="1:7" x14ac:dyDescent="0.4">
      <c r="A67">
        <v>9</v>
      </c>
      <c r="B67" s="3" t="s">
        <v>26</v>
      </c>
      <c r="C67" s="38">
        <v>15</v>
      </c>
      <c r="D67" s="28">
        <v>0.625</v>
      </c>
      <c r="F67" s="31"/>
      <c r="G67" s="30"/>
    </row>
    <row r="68" spans="1:7" x14ac:dyDescent="0.4">
      <c r="B68" s="4"/>
      <c r="C68" s="28"/>
    </row>
    <row r="69" spans="1:7" x14ac:dyDescent="0.4">
      <c r="B69" s="4"/>
      <c r="C69" s="28"/>
    </row>
    <row r="70" spans="1:7" x14ac:dyDescent="0.4">
      <c r="B70" s="4"/>
    </row>
  </sheetData>
  <mergeCells count="6">
    <mergeCell ref="N2:S2"/>
    <mergeCell ref="A2:J2"/>
    <mergeCell ref="A15:J15"/>
    <mergeCell ref="A30:J30"/>
    <mergeCell ref="A41:J41"/>
    <mergeCell ref="A57:J57"/>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BoundingBox</vt:lpstr>
      <vt:lpstr>ObjectManipulator</vt:lpstr>
      <vt:lpstr>Slider</vt:lpstr>
      <vt:lpstr>Button</vt:lpstr>
      <vt:lpstr>Joystick</vt:lpstr>
      <vt:lpstr>Completion Times</vt:lpstr>
      <vt:lpstr>Completion Analysis</vt:lpstr>
      <vt:lpstr>boundingbox_email</vt:lpstr>
      <vt:lpstr>objectman_email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Gabriella Graziani</dc:creator>
  <cp:lastModifiedBy>Gabriella Graziani</cp:lastModifiedBy>
  <dcterms:created xsi:type="dcterms:W3CDTF">2022-04-21T18:26:25Z</dcterms:created>
  <dcterms:modified xsi:type="dcterms:W3CDTF">2022-04-21T19:57:04Z</dcterms:modified>
</cp:coreProperties>
</file>