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4"/>
    <sheet state="visible" name="Cost Inputs" sheetId="2" r:id="rId5"/>
    <sheet state="visible" name="Process Diagram" sheetId="3" r:id="rId6"/>
    <sheet state="visible" name="Cost Summary" sheetId="4" r:id="rId7"/>
    <sheet state="visible" name="Scaling Calculations" sheetId="5" r:id="rId8"/>
    <sheet state="visible" name="Definitions" sheetId="6" r:id="rId9"/>
    <sheet state="visible" name="Parameters" sheetId="7" r:id="rId10"/>
    <sheet state="visible" name="Lists" sheetId="8" r:id="rId11"/>
    <sheet state="hidden" name="Charts" sheetId="9" r:id="rId12"/>
  </sheets>
  <definedNames>
    <definedName name="_xlchart.v1.0">'Scaling Calculations'!$A$2:$A$8</definedName>
    <definedName name="_xlchart.v1.1">'Scaling Calculations'!$C$2:$C$8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See Definitions tab for capital cost estimate descriptions</t>
      </text>
    </comment>
    <comment authorId="0" ref="A2">
      <text>
        <t xml:space="preserve">See Definitions tab for descriptions of technology readiness levels</t>
      </text>
    </comment>
  </commentList>
</comments>
</file>

<file path=xl/sharedStrings.xml><?xml version="1.0" encoding="utf-8"?>
<sst xmlns="http://schemas.openxmlformats.org/spreadsheetml/2006/main" count="465" uniqueCount="326">
  <si>
    <t>Techno-economic analysis (TEA) template</t>
  </si>
  <si>
    <t>Frontier 2024 CDR purchase application supplement</t>
  </si>
  <si>
    <t>last updated June 2024</t>
  </si>
  <si>
    <t>Template overview</t>
  </si>
  <si>
    <t>This workbook will help Frontier and our reviewers to understand the costs of your CDR solution on 3 levels</t>
  </si>
  <si>
    <t xml:space="preserve">      Cost level 1: this project. Here you input capital (CapEx) and operational (OpEx) costs for the project you're proposing Frontier purchase from now.</t>
  </si>
  <si>
    <t xml:space="preserve">      Cost level 2: first-of-a-kind (FOAK) at full scale/technology readiness level (TRL) 9. Here you input estimated costs for your first commercial-scale system. If you're not sure what size this might be for you, email Frontier. </t>
  </si>
  <si>
    <t xml:space="preserve">              A rule of thumb is: the size at which most (but not all) performance improvements have already been achieved</t>
  </si>
  <si>
    <t xml:space="preserve">      Cost level 3: nth-of-a-kind (NOAK) costs: this spreadsheet will estimate a cost at the 100 Mtpa scale based on FOAK TRL-9 and some common scaling factors.</t>
  </si>
  <si>
    <t>If there's a large gap between the cost results here and your internal models, please discuss the reasons for the potential difference in the application.</t>
  </si>
  <si>
    <t>Notes &amp; caveats</t>
  </si>
  <si>
    <r>
      <rPr>
        <rFont val="Proxima Nova"/>
        <color theme="1"/>
        <sz val="10.0"/>
      </rPr>
      <t xml:space="preserve">○ This template is a </t>
    </r>
    <r>
      <rPr>
        <rFont val="Proxima Nova"/>
        <b/>
        <color theme="1"/>
        <sz val="10.0"/>
      </rPr>
      <t>directional tool</t>
    </r>
    <r>
      <rPr>
        <rFont val="Proxima Nova"/>
        <color theme="1"/>
        <sz val="10.0"/>
      </rPr>
      <t xml:space="preserve"> designed to help the review team understand how you are estimating costs -- not just the final numbers themselves.</t>
    </r>
  </si>
  <si>
    <t>○ Because many projects are at early stages, we understand that cost estimates come with large error bars, especially when projecting out to full scale. Please provide the best estimates you can.</t>
  </si>
  <si>
    <t xml:space="preserve">○ If you wind up with an NOAK cost &gt;$100/tCO2, you are not disqualified from Frontier purchasing. We want to see a pathway to low cost, but this sheet is more about seeing your work than the final number. </t>
  </si>
  <si>
    <t>Please do not spend time adjusting your numbers if NOAK is &gt; $100/tCO2</t>
  </si>
  <si>
    <r>
      <rPr>
        <rFont val="Proxima Nova"/>
        <color theme="1"/>
        <sz val="10.0"/>
      </rPr>
      <t xml:space="preserve">○ This TEA template captures only process </t>
    </r>
    <r>
      <rPr>
        <rFont val="Proxima Nova"/>
        <color theme="1"/>
        <sz val="10.0"/>
        <u/>
      </rPr>
      <t>costs of goods sold (COGS)</t>
    </r>
    <r>
      <rPr>
        <rFont val="Proxima Nova"/>
        <color theme="1"/>
        <sz val="10.0"/>
      </rPr>
      <t>. If your process yields valuable co-products (e.g., electricity, H2, etc.) you will not enter associated revenue here.</t>
    </r>
  </si>
  <si>
    <t xml:space="preserve"> In the main application, we ask you to tell us how the cost here translates to a price offer to Frontier, which could include consideration of other revenue streams, if applicable.</t>
  </si>
  <si>
    <t xml:space="preserve"> </t>
  </si>
  <si>
    <t>Instructions</t>
  </si>
  <si>
    <t>(1) Please start by reading the template instructions in full</t>
  </si>
  <si>
    <t>(2) Then, fill out your project inputs on the "Cost Inputs" and "Process Diagram" tabs</t>
  </si>
  <si>
    <t>(3) Review the output tabs and discuss any large differences between your internal models and this tool in the main application</t>
  </si>
  <si>
    <t>Cost Inputs Tab</t>
  </si>
  <si>
    <t>○ We're asking you to input CapEx and OpEx, so even if the labels of individual rows doesn't match your solution exactly, you can still provide us with cost estimates for any CDR pathway.</t>
  </si>
  <si>
    <t>○ Legend</t>
  </si>
  <si>
    <t xml:space="preserve">     Applicant inputs - unbolded black text</t>
  </si>
  <si>
    <t xml:space="preserve">     Automated Formulas - blue text</t>
  </si>
  <si>
    <t xml:space="preserve">     Automated Levelized Cost Formulas - black bold text</t>
  </si>
  <si>
    <t>Technology characterization</t>
  </si>
  <si>
    <t>In cells B2-B5, please provide your solution's current TRL, the class of your capital cost estimate (see Definitions tab), and answer two questions to help us project how the costs of your technology may come down as function of deployment:</t>
  </si>
  <si>
    <r>
      <rPr>
        <rFont val="Proxima Nova"/>
        <color theme="1"/>
        <sz val="10.0"/>
      </rPr>
      <t xml:space="preserve">   1. </t>
    </r>
    <r>
      <rPr>
        <rFont val="Proxima Nova"/>
        <color theme="1"/>
        <sz val="10.0"/>
        <u/>
      </rPr>
      <t>How much project customization is required based on the site?</t>
    </r>
    <r>
      <rPr>
        <rFont val="Proxima Nova"/>
        <color theme="1"/>
        <sz val="10.0"/>
      </rPr>
      <t xml:space="preserve"> For example an electric car or solar (PV) panels do not need any customization to their use environment, a natural gas-fired power plant needs some, a land-based DAC solution may need full customization</t>
    </r>
  </si>
  <si>
    <t xml:space="preserve">        "None" means the CDR system requires no customization for a given environment and can be dropped in anywhere</t>
  </si>
  <si>
    <t xml:space="preserve">        "Some" means the CDR system requires a little bit of customization for a given environment, but most of the system can be standardized across many deployments </t>
  </si>
  <si>
    <t xml:space="preserve">        "Much" means the CDR system requires customization for each deployment, and is difficult to standardize across different environments</t>
  </si>
  <si>
    <r>
      <rPr>
        <rFont val="Proxima Nova"/>
        <color theme="1"/>
        <sz val="10.0"/>
      </rPr>
      <t xml:space="preserve">   2. </t>
    </r>
    <r>
      <rPr>
        <rFont val="Proxima Nova"/>
        <color theme="1"/>
        <sz val="10.0"/>
        <u/>
      </rPr>
      <t>How complex is your solution's design?</t>
    </r>
    <r>
      <rPr>
        <rFont val="Proxima Nova"/>
        <color theme="1"/>
        <sz val="10.0"/>
      </rPr>
      <t xml:space="preserve"> For example, solar (PV) panels have low design complexity, gas-fired power plants have medium design complexity, nuclear power plants have high design complexity</t>
    </r>
  </si>
  <si>
    <t>Cost parameters</t>
  </si>
  <si>
    <t>○ Please include a value in Column C for "This Project" and in Column D for "FOAK TRL-9" for each of the cost parameters below:</t>
  </si>
  <si>
    <t xml:space="preserve">     -  The Bare Erected Cost (BEC) includes equipment, their installation (labor, materials, instrumentation, etc.) and any on-site support facilities (e.g., offices, labs, roads, shops, etc.)</t>
  </si>
  <si>
    <t xml:space="preserve">     -  Fixed Operational Costs are costs that are not dependent on the rate of CO2 removal, such as operating labor, maintenance labor, general administrative expenses, etc.</t>
  </si>
  <si>
    <t xml:space="preserve">     -  Variable Operational Costs are costs that are a function of CO2 removal. These typically energy, water, and feedstock costs.</t>
  </si>
  <si>
    <t>○ Adjust EPC and owner cost assumptions if necessary.  We include standard values of 15% for EPC services (row 23) and 7% for owner's costs (row 30) - if you adjust these inputs, please note your basis for changing the values.</t>
  </si>
  <si>
    <t xml:space="preserve">     </t>
  </si>
  <si>
    <t>Process Diagram Tab</t>
  </si>
  <si>
    <t>Please paste in a process flow diagram (PFD) of your CDR solution (delete the example we provided).</t>
  </si>
  <si>
    <t>It should include (legible!) mass and energy balances so Frontier and our reviewers can understand your process and operational cost values</t>
  </si>
  <si>
    <t>Output Tabs</t>
  </si>
  <si>
    <t>Below is a description of the outputs provided by this template based on your inputs:</t>
  </si>
  <si>
    <t>Cost Summary</t>
  </si>
  <si>
    <t>Summarizes This Project and FOAK TRL-9 costs, and calculates NOAK costs based on a learning rate applied to capital and fixed O&amp;M costs</t>
  </si>
  <si>
    <t>Scaling Calculations</t>
  </si>
  <si>
    <t>Calculates NOAK costs based on high and low scenarios for process &amp; project contingencies, and different learning rates</t>
  </si>
  <si>
    <t>Projects costs out to 1 Gtpa CDR capacity</t>
  </si>
  <si>
    <t>Helper tabs</t>
  </si>
  <si>
    <t>Definitions</t>
  </si>
  <si>
    <t>Provides definitions of technology readiness levels (TRL) and capital cost estimate classes, for reference when selecting these in the Input tabs</t>
  </si>
  <si>
    <t>Parameters</t>
  </si>
  <si>
    <t>Contains parameters used in the economic calculations; you don't have to input anything in this table</t>
  </si>
  <si>
    <t>○  The first table contains case-agnostic parameters, which allow to scale your provided BEC costs to total capital requirement and to levelise this over the duration of your project and the amount of CO2 net removed</t>
  </si>
  <si>
    <t>○  The second table contains process contingency factors, based on the TRL of your CDR solution. It includes nominal, as well as lower and upper contingency factors</t>
  </si>
  <si>
    <t>○   The third table contains project contingency factors, based on the estimate class of your BEC estimate. Again this table includes nominal, lower, and upper bounds</t>
  </si>
  <si>
    <t>○  The fourth table contains learning rates, based on your answers to the questions on needed customisation to the environment and design complexity. Again including nominal, lower, and upper values</t>
  </si>
  <si>
    <t>Question</t>
  </si>
  <si>
    <t>Applicant input</t>
  </si>
  <si>
    <r>
      <rPr>
        <rFont val="Proxima Nova"/>
        <color theme="1"/>
        <sz val="10.0"/>
        <u/>
      </rPr>
      <t>Current</t>
    </r>
    <r>
      <rPr>
        <rFont val="Proxima Nova"/>
        <color theme="1"/>
        <sz val="10.0"/>
      </rPr>
      <t xml:space="preserve"> TRL</t>
    </r>
  </si>
  <si>
    <t>TRL 5</t>
  </si>
  <si>
    <t>Class of your capital cost estimate for the FOAK TRL-9 system</t>
  </si>
  <si>
    <t>Class I</t>
  </si>
  <si>
    <t>Does your technology need customization to its use environment?</t>
  </si>
  <si>
    <t>Some</t>
  </si>
  <si>
    <t>Does your technology have a very complex, or very simple design?</t>
  </si>
  <si>
    <t>Medium complexity</t>
  </si>
  <si>
    <t>Parameter</t>
  </si>
  <si>
    <t>Unit</t>
  </si>
  <si>
    <t>This project</t>
  </si>
  <si>
    <t>FOAK TRL-9</t>
  </si>
  <si>
    <t>Notes (explain input assumptions)</t>
  </si>
  <si>
    <t>Net negativity</t>
  </si>
  <si>
    <t>Cumulative gross removal capacity you've built by this point</t>
  </si>
  <si>
    <t>tCO2/year</t>
  </si>
  <si>
    <t>Annual gross nameplate capacity</t>
  </si>
  <si>
    <t>Yearly anthropogenic CO2 emitted</t>
  </si>
  <si>
    <t>System capacity factor</t>
  </si>
  <si>
    <t>%</t>
  </si>
  <si>
    <t>Yearly net CO2 removal</t>
  </si>
  <si>
    <t>Net negativity (net CDR / gross CDR)</t>
  </si>
  <si>
    <t>System lifetime</t>
  </si>
  <si>
    <t>Years</t>
  </si>
  <si>
    <t>System lifetime net CO2 removal</t>
  </si>
  <si>
    <t>tCO2</t>
  </si>
  <si>
    <t>CapEx financing</t>
  </si>
  <si>
    <t>Debt percentage</t>
  </si>
  <si>
    <t>Cost of debt</t>
  </si>
  <si>
    <t>Equity percentage</t>
  </si>
  <si>
    <t>Cost of equity (expected returns or dividend paid to investor</t>
  </si>
  <si>
    <t>Weighted average cost of capital</t>
  </si>
  <si>
    <t>Capital recovery factor</t>
  </si>
  <si>
    <t>Capital costs (CapEx)</t>
  </si>
  <si>
    <t>Major categories of Bare Erected Cost (equipment, MRV instrumentation, onsite infrastructure, construction/installation labor)</t>
  </si>
  <si>
    <t xml:space="preserve">Item 1: </t>
  </si>
  <si>
    <t>$</t>
  </si>
  <si>
    <t xml:space="preserve">Item 2: </t>
  </si>
  <si>
    <t xml:space="preserve">Item 3: </t>
  </si>
  <si>
    <t xml:space="preserve">Item 4: </t>
  </si>
  <si>
    <t xml:space="preserve">Item 5: </t>
  </si>
  <si>
    <t xml:space="preserve">Item 6: </t>
  </si>
  <si>
    <t>Total Bare Erected Cost</t>
  </si>
  <si>
    <t>Bare Erected Cost</t>
  </si>
  <si>
    <t>$/tCO2</t>
  </si>
  <si>
    <t>EPC factor (cost of eng. services)--15% standard</t>
  </si>
  <si>
    <t>EPC costs</t>
  </si>
  <si>
    <t>Process contingency costs</t>
  </si>
  <si>
    <t>Project contingency costs</t>
  </si>
  <si>
    <t>Total Plant Cost (TPC)</t>
  </si>
  <si>
    <t>Owner's cost factor (feasibility studies, land, permitting, etc.)--7% standard</t>
  </si>
  <si>
    <t>Owner's costs</t>
  </si>
  <si>
    <t>Total Overnight Cost (TOC)</t>
  </si>
  <si>
    <t>Total Overnight Cost</t>
  </si>
  <si>
    <t>Total capital cost (including cost of capital)</t>
  </si>
  <si>
    <t>Financing cost</t>
  </si>
  <si>
    <t>CapEx</t>
  </si>
  <si>
    <t>Fixed operational costs</t>
  </si>
  <si>
    <t>Operating labor unit cost</t>
  </si>
  <si>
    <t>$/person/year</t>
  </si>
  <si>
    <t>Number of operating workers</t>
  </si>
  <si>
    <t>FTEs</t>
  </si>
  <si>
    <t>Maintenance labor unit cost</t>
  </si>
  <si>
    <t>Number of maintenance workers</t>
  </si>
  <si>
    <t>Other fixed operating costs</t>
  </si>
  <si>
    <t>$/year</t>
  </si>
  <si>
    <t>Fixed OpEx</t>
  </si>
  <si>
    <t>Variable operational costs</t>
  </si>
  <si>
    <t>Electricity use</t>
  </si>
  <si>
    <t>MWh/tCO2</t>
  </si>
  <si>
    <t>Electricity unit cost</t>
  </si>
  <si>
    <t>$/MWh(e)</t>
  </si>
  <si>
    <t>Heat use</t>
  </si>
  <si>
    <t>Heat unit cost</t>
  </si>
  <si>
    <t>$/MWh(th)</t>
  </si>
  <si>
    <t>Fuel use</t>
  </si>
  <si>
    <t>MMBTU/tCO2</t>
  </si>
  <si>
    <t>Fuel unit cost</t>
  </si>
  <si>
    <t>$/MMBTU</t>
  </si>
  <si>
    <t>Levelized energy costs</t>
  </si>
  <si>
    <t>Water use</t>
  </si>
  <si>
    <t>tH2O/tCO2</t>
  </si>
  <si>
    <t>Water unit cost</t>
  </si>
  <si>
    <t>$/tH2O</t>
  </si>
  <si>
    <t>Major categories of other variable operational costs</t>
  </si>
  <si>
    <t>Item 1: [description]</t>
  </si>
  <si>
    <t>Item 2:</t>
  </si>
  <si>
    <t>Item 3:</t>
  </si>
  <si>
    <t>Item 4:</t>
  </si>
  <si>
    <t>Sum of other variable operational costs</t>
  </si>
  <si>
    <t>Other variable OpEx</t>
  </si>
  <si>
    <t>CO2 transport and storage costs</t>
  </si>
  <si>
    <t>CO2 transport cost</t>
  </si>
  <si>
    <t>CO2 storage cost</t>
  </si>
  <si>
    <t>CO2 T&amp;S</t>
  </si>
  <si>
    <t>MRV and quantification costs (excluding instrumentation which should be included in Capital Costs above)</t>
  </si>
  <si>
    <t>Sampling and measurement cost</t>
  </si>
  <si>
    <t>Modeling cost</t>
  </si>
  <si>
    <t>Other MRV and quantification costs</t>
  </si>
  <si>
    <t>MRV</t>
  </si>
  <si>
    <t>Total</t>
  </si>
  <si>
    <t>Please use this sheet to add a process flow diagram or a block diagram of your solution, including mass and energy balances.</t>
  </si>
  <si>
    <t>An example is provided of the Carbon Engineering DAC process (from Keith, et al. 2018), suggesting the level of input detail. Please delete the example and paste your own.</t>
  </si>
  <si>
    <t>FOAK TRK-9</t>
  </si>
  <si>
    <t>NOAK (100 Mtpa)</t>
  </si>
  <si>
    <t>Net removed CO2</t>
  </si>
  <si>
    <t>Project life time</t>
  </si>
  <si>
    <t>years</t>
  </si>
  <si>
    <t>Energy</t>
  </si>
  <si>
    <t>Electrical energy</t>
  </si>
  <si>
    <t>Heat energy</t>
  </si>
  <si>
    <t>Fuel</t>
  </si>
  <si>
    <t xml:space="preserve">note: the only parameters that change from FOAK TRL-9 to NOAK (because of learning curves) are capital costs and fixed O&amp;M </t>
  </si>
  <si>
    <t>Item</t>
  </si>
  <si>
    <t>Nominal cost</t>
  </si>
  <si>
    <t>Low cost range</t>
  </si>
  <si>
    <t>High cost range</t>
  </si>
  <si>
    <t>Total net removal cost based on capex &amp; FOM learning rates ($/tCO2)</t>
  </si>
  <si>
    <t>M$</t>
  </si>
  <si>
    <t>Index</t>
  </si>
  <si>
    <t>Scale (tCO2/yr)</t>
  </si>
  <si>
    <t>Nominal</t>
  </si>
  <si>
    <t>Low end</t>
  </si>
  <si>
    <t>High end</t>
  </si>
  <si>
    <t>EPC services</t>
  </si>
  <si>
    <t xml:space="preserve">Process contingency </t>
  </si>
  <si>
    <t>Project contingency</t>
  </si>
  <si>
    <t>Total plant cost (TPC)</t>
  </si>
  <si>
    <t>Total Overnight Cost (FOAK)</t>
  </si>
  <si>
    <t>Discount rate</t>
  </si>
  <si>
    <t>Plant lifetime</t>
  </si>
  <si>
    <t>Annualized capital cost</t>
  </si>
  <si>
    <t>M$/year</t>
  </si>
  <si>
    <t>Levelized capital cost (FOAK)</t>
  </si>
  <si>
    <t>Learning typology</t>
  </si>
  <si>
    <t>Learning rate</t>
  </si>
  <si>
    <t>Learning rate exponent</t>
  </si>
  <si>
    <t>NOAK levelized fixed O&amp;M cost</t>
  </si>
  <si>
    <t>NOAK levelized capital cost</t>
  </si>
  <si>
    <t>TRL definitions following the US Department of Energy</t>
  </si>
  <si>
    <t>Capital cost estimate class definitions following the EPRI (1993), Following Rubin, International Journal of Greenhouse Gas Control, 2012</t>
  </si>
  <si>
    <t>Relative level of technology development</t>
  </si>
  <si>
    <t>Technology Readiness Level</t>
  </si>
  <si>
    <t>TRL definition</t>
  </si>
  <si>
    <t>Description</t>
  </si>
  <si>
    <t>Estimate class</t>
  </si>
  <si>
    <t>Design estimate effort</t>
  </si>
  <si>
    <t>Design information required</t>
  </si>
  <si>
    <t>Cost estimate basis</t>
  </si>
  <si>
    <t>Systems operations</t>
  </si>
  <si>
    <t>TRL 9</t>
  </si>
  <si>
    <t>Actual system operated over the full range of expected mission conditions.</t>
  </si>
  <si>
    <t>The technology is in its final form and operated under the full range of operating mission conditions. Examples include using the actual system with the full range of wastes in hot operations.</t>
  </si>
  <si>
    <t>Major equipment</t>
  </si>
  <si>
    <t>Other materials</t>
  </si>
  <si>
    <t>labor</t>
  </si>
  <si>
    <t>System commissioning</t>
  </si>
  <si>
    <t>TRL 8</t>
  </si>
  <si>
    <t>Actual system completed and qualified through test and demonstration</t>
  </si>
  <si>
    <t>The technology has been proven to work in its final form and under expected conditions. In almost all cases, this TRL represents the end of true system development. Examples include developmental testing and evaluation of the system with actual waste in hot commissioning. Supporting information includes operational procedures that are virtually complete. An Operational Readiness Review (ORR) has been successfully completed prior to the start of hot testing.</t>
  </si>
  <si>
    <t>Class I (similar to AACE Class 5/4)</t>
  </si>
  <si>
    <t>Simplified</t>
  </si>
  <si>
    <t>General site conditions, geographic location and plant layout; process flow/operation diagram; product output capacities</t>
  </si>
  <si>
    <t>By overall project or section-by-section based on capacity/cost graphs, ratio methods, and comparison with similar work completed by the contractor, with material adjusted to current cost indices and labor adjusted to site conditions.</t>
  </si>
  <si>
    <t>TRL 7</t>
  </si>
  <si>
    <t>Full-scale, similar (prototypical) system demonstrated in relevant environment</t>
  </si>
  <si>
    <t>This represents a major step up from TRL 6, requiring demonstration of an actual system prototype in a relevant environment. Examples include testing full-scale prototype in the field with a range of simulants in cold commissioning . Supporting information includes results from the full-scale testing and analysis of the differences between the test environment, and analysis of what the experimental results mean for the eventual operating system/environment. Final design is virtually complete</t>
  </si>
  <si>
    <t>Class II (similar to AACE Class 3)</t>
  </si>
  <si>
    <t>Preliminary</t>
  </si>
  <si>
    <t>As for type Class I plus engineering specifics, e.g., major equipment specifications; Preliminary P&amp;I (piping and instrumentation) flow diagrams</t>
  </si>
  <si>
    <t>Recent purchase costs (including freight) adjusted to current cost index</t>
  </si>
  <si>
    <t>By ratio to major equipment cost on plant parameters</t>
  </si>
  <si>
    <t>Labor/material ratios for similar work, adjusted for site conditions and using expected labor rates</t>
  </si>
  <si>
    <t>Technology demonstration</t>
  </si>
  <si>
    <t>TRL 6</t>
  </si>
  <si>
    <t>Engineering/pilot-scale, similar (prototypical) system validation in relevant environment</t>
  </si>
  <si>
    <t>Engineering-scale models or prototypes are tested in a relevant environment. This represents a major step up in a technology’s demonstrated readiness. Examples include testing an engineering scale prototypical system with a range of simulants.1 Supporting information includes results from the engineering scale testing and analysis of the differences between the engineering scale, prototypical system/environment, and analysis of what the experimental results mean for the eventual operating system/environment. TRL 6 begins true engineering development of the technology as an operational system. The major difference between TRL 5 and 6 is the step up from laboratory scale to engineering scale and the determination of scaling factors that will enable design of the operating system. The prototype should be capable of performing all the functions that will be required of the operational system. The operating environment for the testing should closely represent the actual operating environment.</t>
  </si>
  <si>
    <t>Class III (similar to AACE Class 3/2)</t>
  </si>
  <si>
    <t>Detailed</t>
  </si>
  <si>
    <t>A complete process design; detailed engineering design usually 20–40% complete; project construction schedule; contractual conditions and local labor conditions</t>
  </si>
  <si>
    <t>Technology development</t>
  </si>
  <si>
    <t>Laboratory scale, similar system validation in relevant environment</t>
  </si>
  <si>
    <t>The basic technological components are integrated so that the system configuration is similar to (matches) the final application in almost all respects. Examples include testing a high-fidelity, laboratory scale system in a simulated environment with a range of stimulants and actual waste . Supporting information includes results from the laboratory scale testing, analysis of the differences between the laboratory and eventual operating system/environment, and analysis of what the experimental results mean for the eventual operating system/environment. The major difference between TRL 4 and 5 is the increase in the fidelity of the system and environment to the actual application. The system tested is almost prototypical.</t>
  </si>
  <si>
    <t>Class IV (similar to AACE Class 1)</t>
  </si>
  <si>
    <t>Finalised</t>
  </si>
  <si>
    <t>As for Class III, with engineering essentially complete</t>
  </si>
  <si>
    <t>As for Class III, with most items committed</t>
  </si>
  <si>
    <t>As for Class III, with material on approx. 100% firm basis</t>
  </si>
  <si>
    <t>As for Class III, some actual field labor productivity may be available</t>
  </si>
  <si>
    <t>TRL 4</t>
  </si>
  <si>
    <t>Component and/or system validation in laboratory environment</t>
  </si>
  <si>
    <t>The basic technological components are integrated to establish that the pieces will work together. This is relatively "low fidelity" compared with the eventual system. Examples include integration of ad hoc hardware in a laboratory and testing with a range of simulants and small scale tests on actual waste2 . Supporting information includes the results of the integrated experiments and estimates of how the experimental components and experimental test results differ from the expected system performance goals. TRL 4-6 represent the bridge from scientific research to engineering. TRL 4 is the first step in determining whether the individual components will work together as a system. The laboratory system will probably be a mix of on hand equipment and a few special purpose components that may require special handling, calibration, or alignment to get them to function</t>
  </si>
  <si>
    <t>Research to prove feasibility</t>
  </si>
  <si>
    <t>TRL 3</t>
  </si>
  <si>
    <t>Analytical and experimental critical function and/or characteristic proof of concept</t>
  </si>
  <si>
    <t>Active research and development (R&amp;D) is initiated. This includes analytical studies and laboratory-scale studies to physically validate the analytical predictions of separate elements of the technology. Examples include components that are not yet integrated or representative tested with simulants.1 Supporting information includes results of laboratory tests performed to measure parameters of interest and comparison to analytical predictions for critical subsystems. At TRL 3 the work has moved beyond the paper phase to experimental work that verifies that the concept works as expected on simulants. Components of the technology are validated, but there is no attempt to integrate the components into a complete system. Modeling and simulation may be used to complement physical experiments.</t>
  </si>
  <si>
    <t>TRL 2</t>
  </si>
  <si>
    <t>Technology concept and/or application formulated</t>
  </si>
  <si>
    <t>Once basic principles are observed, practical applications can be invented. Applications are speculative, and there may be no proof or detailed analysis to support the assumptions. Examples are still limited to analytic studies. Supporting information includes publications or other references that outline the application being considered and that provide analysis to support the concept. The step up from TRL 1 to TRL 2 moves the ideas from pure to applied research. Most of the work is analytical or paper studies with the emphasis on understanding the science better. Experimental work is designed to corroborate the basic scientific observations made during TRL 1 work.</t>
  </si>
  <si>
    <t>Basic technology research</t>
  </si>
  <si>
    <t>TRL 1</t>
  </si>
  <si>
    <t>Basic principles observed and reported</t>
  </si>
  <si>
    <t>This is the lowest level of technology readiness. Scientific research begins to be translated into applied R&amp;D. Examples might include paper studies of a technology’s basic properties or experimental work that consists mainly of observations of the physical world. Supporting Information includes published research or other references that identify the principles that underlie the technology.</t>
  </si>
  <si>
    <t>Case agnostic parameters</t>
  </si>
  <si>
    <t>Cost</t>
  </si>
  <si>
    <t>Source</t>
  </si>
  <si>
    <t>EPC services factor</t>
  </si>
  <si>
    <t>-</t>
  </si>
  <si>
    <t>Cemcap, 2017</t>
  </si>
  <si>
    <t>of Total Plant Cost</t>
  </si>
  <si>
    <t>IEAGHG</t>
  </si>
  <si>
    <t>Discount rate/WACC</t>
  </si>
  <si>
    <t>Standard project life time</t>
  </si>
  <si>
    <t>Assumed NOAK deployment number</t>
  </si>
  <si>
    <t>Assumes NOAK happens at 100 Mt of cumulative capacity</t>
  </si>
  <si>
    <t>Process contingency table, following Rubin, IJGGC, 2012</t>
  </si>
  <si>
    <t>TRL Description</t>
  </si>
  <si>
    <t>Current TRL</t>
  </si>
  <si>
    <t>Nominal process contingency factor</t>
  </si>
  <si>
    <t>Lower  process contingency factor</t>
  </si>
  <si>
    <t>Upper process contingency factor</t>
  </si>
  <si>
    <t>New concept with limited data</t>
  </si>
  <si>
    <t>Concept with bench-scale data</t>
  </si>
  <si>
    <t>Small pilot plant data</t>
  </si>
  <si>
    <t>Full-sized modules have been operated</t>
  </si>
  <si>
    <t>Process is used commercially</t>
  </si>
  <si>
    <t>Project contingency table following EPRI 1993</t>
  </si>
  <si>
    <t>Estimate classification</t>
  </si>
  <si>
    <t>Nominal project contingency factor</t>
  </si>
  <si>
    <t>Lower project contingency factor</t>
  </si>
  <si>
    <t>Upper project contingency factor</t>
  </si>
  <si>
    <t>Class II</t>
  </si>
  <si>
    <t>Class III</t>
  </si>
  <si>
    <t>Class IV</t>
  </si>
  <si>
    <t>Learning rate table</t>
  </si>
  <si>
    <t>Combined learning typology</t>
  </si>
  <si>
    <t>Lower</t>
  </si>
  <si>
    <t>Upper</t>
  </si>
  <si>
    <t>None</t>
  </si>
  <si>
    <t>Standard</t>
  </si>
  <si>
    <t>Applicant provided</t>
  </si>
  <si>
    <t>Much</t>
  </si>
  <si>
    <t>Simple</t>
  </si>
  <si>
    <t>High complexity</t>
  </si>
  <si>
    <t>Customisation?</t>
  </si>
  <si>
    <t>Design complexity?</t>
  </si>
  <si>
    <t>Cost analysis</t>
  </si>
  <si>
    <t>Cost Reduction</t>
  </si>
  <si>
    <t>% Chg</t>
  </si>
  <si>
    <t>% of Total Cost Reduction</t>
  </si>
  <si>
    <t>Total % Chg</t>
  </si>
  <si>
    <t>Other Variable OpEx</t>
  </si>
  <si>
    <t>Total cost</t>
  </si>
  <si>
    <t>Total cost waterfall</t>
  </si>
  <si>
    <t>CapEx waterfall</t>
  </si>
  <si>
    <t>Bare erected cost</t>
  </si>
  <si>
    <t>Total overnight cost</t>
  </si>
  <si>
    <t>Learning Rate</t>
  </si>
  <si>
    <t>Cumulative Capacity</t>
  </si>
  <si>
    <t>Outputs</t>
  </si>
  <si>
    <t># doublings</t>
  </si>
  <si>
    <t xml:space="preserve">rate of change per doubling </t>
  </si>
  <si>
    <t>learning rate</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</si>
</sst>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
    <numFmt numFmtId="165" formatCode="&quot;$&quot;#,##0"/>
    <numFmt numFmtId="166" formatCode="0.0"/>
    <numFmt numFmtId="167" formatCode="_-* #,##0.0_-;\-* #,##0.0_-;_-* &quot;-&quot;??.0_-;_-@"/>
    <numFmt numFmtId="168" formatCode="_-* #,##0.00_-;\-* #,##0.00_-;_-* &quot;-&quot;??_-;_-@"/>
    <numFmt numFmtId="169" formatCode="_-* #,##0_-;\-* #,##0_-;_-* &quot;-&quot;??_-;_-@"/>
    <numFmt numFmtId="170" formatCode="#,##0.000_ ;[Red]\-#,##0.000\ "/>
  </numFmts>
  <fonts count="28">
    <font>
      <sz val="11.0"/>
      <color theme="1"/>
      <name val="Calibri"/>
      <scheme val="minor"/>
    </font>
    <font>
      <b/>
      <sz val="14.0"/>
      <color theme="1"/>
      <name val="Proxima Nova"/>
    </font>
    <font>
      <b/>
      <sz val="14.0"/>
      <color rgb="FFB45F06"/>
      <name val="Proxima Nova"/>
    </font>
    <font>
      <sz val="10.0"/>
      <color theme="1"/>
      <name val="Proxima Nova"/>
    </font>
    <font>
      <b/>
      <sz val="10.0"/>
      <color theme="1"/>
      <name val="Proxima Nova"/>
    </font>
    <font>
      <i/>
      <sz val="9.0"/>
      <color theme="1"/>
      <name val="Proxima Nova"/>
    </font>
    <font>
      <b/>
      <sz val="11.0"/>
      <color theme="1"/>
      <name val="Proxima Nova"/>
    </font>
    <font>
      <sz val="11.0"/>
      <color theme="1"/>
      <name val="Calibri"/>
    </font>
    <font>
      <b/>
      <sz val="10.0"/>
      <color theme="1"/>
      <name val="&quot;Proxima Nova&quot;"/>
    </font>
    <font>
      <sz val="10.0"/>
      <color theme="1"/>
      <name val="&quot;Proxima Nova&quot;"/>
    </font>
    <font>
      <sz val="10.0"/>
      <color rgb="FF0000FF"/>
      <name val="&quot;Proxima Nova&quot;"/>
    </font>
    <font>
      <u/>
      <sz val="10.0"/>
      <color theme="1"/>
      <name val="Proxima Nova"/>
    </font>
    <font>
      <b/>
      <sz val="10.0"/>
      <color theme="0"/>
      <name val="Proxima Nova"/>
    </font>
    <font>
      <sz val="11.0"/>
      <color theme="1"/>
      <name val="Proxima Nova"/>
    </font>
    <font>
      <sz val="10.0"/>
      <color rgb="FF0000FF"/>
      <name val="Proxima Nova"/>
    </font>
    <font/>
    <font>
      <sz val="9.0"/>
      <color rgb="FF1F1F1F"/>
      <name val="Arial"/>
    </font>
    <font>
      <sz val="9.0"/>
      <color theme="1"/>
      <name val="Proxima Nova"/>
    </font>
    <font>
      <b/>
      <sz val="10.0"/>
      <color rgb="FF0000FF"/>
      <name val="Proxima Nova"/>
    </font>
    <font>
      <sz val="10.0"/>
      <color theme="1"/>
      <name val="Arial"/>
    </font>
    <font>
      <b/>
      <sz val="10.0"/>
      <color rgb="FFFFFFFF"/>
      <name val="Proxima Nova"/>
    </font>
    <font>
      <sz val="10.0"/>
      <color rgb="FF000000"/>
      <name val="Proxima Nova"/>
    </font>
    <font>
      <b/>
      <sz val="10.0"/>
      <color rgb="FF000000"/>
      <name val="Proxima Nova"/>
    </font>
    <font>
      <sz val="11.0"/>
      <color rgb="FF000000"/>
      <name val="Proxima Nova"/>
    </font>
    <font>
      <b/>
      <sz val="11.0"/>
      <color theme="1"/>
      <name val="Calibri"/>
    </font>
    <font>
      <sz val="11.0"/>
      <color rgb="FF38761D"/>
      <name val="Calibri"/>
    </font>
    <font>
      <b/>
      <color theme="1"/>
      <name val="Proxima Nova"/>
    </font>
    <font>
      <b/>
      <color theme="1"/>
      <name val="Calibri"/>
      <scheme val="minor"/>
    </font>
  </fonts>
  <fills count="7">
    <fill>
      <patternFill patternType="none"/>
    </fill>
    <fill>
      <patternFill patternType="lightGray"/>
    </fill>
    <fill>
      <patternFill patternType="solid">
        <fgColor rgb="FFE8E5E1"/>
        <bgColor rgb="FFE8E5E1"/>
      </patternFill>
    </fill>
    <fill>
      <patternFill patternType="solid">
        <fgColor rgb="FF073763"/>
        <bgColor rgb="FF073763"/>
      </patternFill>
    </fill>
    <fill>
      <patternFill patternType="solid">
        <fgColor rgb="FFEFEFEF"/>
        <bgColor rgb="FFEFEFEF"/>
      </patternFill>
    </fill>
    <fill>
      <patternFill patternType="solid">
        <fgColor rgb="FFFFFFFF"/>
        <bgColor rgb="FFFFFFFF"/>
      </patternFill>
    </fill>
    <fill>
      <patternFill patternType="solid">
        <fgColor theme="0"/>
        <bgColor theme="0"/>
      </patternFill>
    </fill>
  </fills>
  <borders count="13">
    <border/>
    <border>
      <left/>
      <right/>
      <top/>
      <bottom/>
    </border>
    <border>
      <left style="thin">
        <color rgb="FFB45F06"/>
      </left>
      <right style="thin">
        <color rgb="FFB45F06"/>
      </right>
      <top style="thin">
        <color rgb="FFB45F06"/>
      </top>
      <bottom style="thin">
        <color rgb="FFB45F06"/>
      </bottom>
    </border>
    <border>
      <left style="thin">
        <color rgb="FF38761D"/>
      </left>
      <right style="thin">
        <color rgb="FF38761D"/>
      </right>
      <top style="thin">
        <color rgb="FF38761D"/>
      </top>
      <bottom style="thin">
        <color rgb="FF38761D"/>
      </bottom>
    </border>
    <border>
      <left style="thin">
        <color rgb="FFB7B7B7"/>
      </left>
      <right style="thin">
        <color rgb="FFB7B7B7"/>
      </right>
      <top style="thin">
        <color rgb="FFB7B7B7"/>
      </top>
      <bottom style="thin">
        <color rgb="FFB7B7B7"/>
      </bottom>
    </border>
    <border>
      <left style="thin">
        <color rgb="FF999999"/>
      </left>
      <right style="thin">
        <color rgb="FF999999"/>
      </right>
      <top style="thin">
        <color rgb="FF999999"/>
      </top>
      <bottom style="thin">
        <color rgb="FF999999"/>
      </bottom>
    </border>
    <border>
      <left style="thin">
        <color rgb="FFB7B7B7"/>
      </left>
      <right/>
      <top style="thin">
        <color rgb="FFB7B7B7"/>
      </top>
      <bottom style="thin">
        <color rgb="FFB7B7B7"/>
      </bottom>
    </border>
    <border>
      <left/>
      <right style="thin">
        <color rgb="FFB7B7B7"/>
      </right>
      <top style="thin">
        <color rgb="FFB7B7B7"/>
      </top>
      <bottom style="thin">
        <color rgb="FFB7B7B7"/>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ttom style="thin">
        <color rgb="FFB7B7B7"/>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3" numFmtId="0" xfId="0" applyFont="1"/>
    <xf borderId="0" fillId="0" fontId="4" numFmtId="0" xfId="0" applyAlignment="1" applyFont="1">
      <alignment horizontal="left"/>
    </xf>
    <xf borderId="0" fillId="0" fontId="4" numFmtId="0" xfId="0" applyAlignment="1" applyFont="1">
      <alignment horizontal="left" readingOrder="0"/>
    </xf>
    <xf borderId="0" fillId="0" fontId="5" numFmtId="0" xfId="0" applyAlignment="1" applyFont="1">
      <alignment horizontal="left"/>
    </xf>
    <xf borderId="0" fillId="0" fontId="5" numFmtId="0" xfId="0" applyAlignment="1" applyFont="1">
      <alignment horizontal="left" readingOrder="0"/>
    </xf>
    <xf borderId="0" fillId="0" fontId="4" numFmtId="0" xfId="0" applyFont="1"/>
    <xf borderId="1" fillId="2" fontId="6" numFmtId="0" xfId="0" applyBorder="1" applyFill="1" applyFont="1"/>
    <xf borderId="1" fillId="2" fontId="3" numFmtId="0" xfId="0" applyBorder="1" applyFont="1"/>
    <xf borderId="0" fillId="0" fontId="3" numFmtId="0" xfId="0" applyAlignment="1" applyFont="1">
      <alignment readingOrder="0"/>
    </xf>
    <xf borderId="0" fillId="0" fontId="7" numFmtId="0" xfId="0" applyFont="1"/>
    <xf borderId="1" fillId="2" fontId="7" numFmtId="0" xfId="0" applyBorder="1" applyFont="1"/>
    <xf borderId="2" fillId="0" fontId="6" numFmtId="0" xfId="0" applyAlignment="1" applyBorder="1" applyFont="1">
      <alignment readingOrder="0"/>
    </xf>
    <xf borderId="0" fillId="0" fontId="8" numFmtId="0" xfId="0" applyAlignment="1" applyFont="1">
      <alignment vertical="bottom"/>
    </xf>
    <xf borderId="0" fillId="0" fontId="9" numFmtId="0" xfId="0" applyAlignment="1" applyFont="1">
      <alignment shrinkToFit="0" vertical="bottom" wrapText="0"/>
    </xf>
    <xf borderId="0" fillId="0" fontId="10" numFmtId="0" xfId="0" applyAlignment="1" applyFont="1">
      <alignment shrinkToFit="0" vertical="bottom" wrapText="0"/>
    </xf>
    <xf borderId="0" fillId="0" fontId="8" numFmtId="0" xfId="0" applyAlignment="1" applyFont="1">
      <alignment shrinkToFit="0" vertical="bottom" wrapText="0"/>
    </xf>
    <xf borderId="0" fillId="0" fontId="11" numFmtId="0" xfId="0" applyFont="1"/>
    <xf borderId="0" fillId="0" fontId="6" numFmtId="0" xfId="0" applyFont="1"/>
    <xf borderId="3" fillId="0" fontId="6" numFmtId="0" xfId="0" applyAlignment="1" applyBorder="1" applyFont="1">
      <alignment readingOrder="0"/>
    </xf>
    <xf borderId="4" fillId="0" fontId="6" numFmtId="0" xfId="0" applyBorder="1" applyFont="1"/>
    <xf borderId="0" fillId="3" fontId="12" numFmtId="0" xfId="0" applyAlignment="1" applyFill="1" applyFont="1">
      <alignment readingOrder="0"/>
    </xf>
    <xf borderId="0" fillId="0" fontId="12" numFmtId="3" xfId="0" applyAlignment="1" applyFont="1" applyNumberFormat="1">
      <alignment horizontal="left"/>
    </xf>
    <xf borderId="0" fillId="0" fontId="12" numFmtId="0" xfId="0" applyAlignment="1" applyFont="1">
      <alignment readingOrder="0"/>
    </xf>
    <xf borderId="0" fillId="0" fontId="13" numFmtId="0" xfId="0" applyFont="1"/>
    <xf borderId="5" fillId="0" fontId="3" numFmtId="0" xfId="0" applyBorder="1" applyFont="1"/>
    <xf borderId="5" fillId="0" fontId="3" numFmtId="0" xfId="0" applyAlignment="1" applyBorder="1" applyFont="1">
      <alignment shrinkToFit="0" wrapText="1"/>
    </xf>
    <xf borderId="5" fillId="0" fontId="3" numFmtId="0" xfId="0" applyAlignment="1" applyBorder="1" applyFont="1">
      <alignment vertical="center"/>
    </xf>
    <xf borderId="0" fillId="0" fontId="12" numFmtId="0" xfId="0" applyFont="1"/>
    <xf borderId="4" fillId="3" fontId="12" numFmtId="0" xfId="0" applyBorder="1" applyFont="1"/>
    <xf borderId="6" fillId="3" fontId="12" numFmtId="3" xfId="0" applyAlignment="1" applyBorder="1" applyFont="1" applyNumberFormat="1">
      <alignment horizontal="left"/>
    </xf>
    <xf borderId="7" fillId="3" fontId="12" numFmtId="3" xfId="0" applyAlignment="1" applyBorder="1" applyFont="1" applyNumberFormat="1">
      <alignment horizontal="left"/>
    </xf>
    <xf borderId="4" fillId="4" fontId="4" numFmtId="0" xfId="0" applyAlignment="1" applyBorder="1" applyFill="1" applyFont="1">
      <alignment readingOrder="0"/>
    </xf>
    <xf borderId="4" fillId="4" fontId="3" numFmtId="0" xfId="0" applyAlignment="1" applyBorder="1" applyFont="1">
      <alignment readingOrder="0"/>
    </xf>
    <xf borderId="8" fillId="4" fontId="3" numFmtId="3" xfId="0" applyAlignment="1" applyBorder="1" applyFont="1" applyNumberFormat="1">
      <alignment horizontal="left"/>
    </xf>
    <xf borderId="9" fillId="4" fontId="3" numFmtId="3" xfId="0" applyAlignment="1" applyBorder="1" applyFont="1" applyNumberFormat="1">
      <alignment horizontal="left"/>
    </xf>
    <xf borderId="4" fillId="4" fontId="3" numFmtId="0" xfId="0" applyBorder="1" applyFont="1"/>
    <xf borderId="4" fillId="0" fontId="3" numFmtId="0" xfId="0" applyAlignment="1" applyBorder="1" applyFont="1">
      <alignment readingOrder="0"/>
    </xf>
    <xf borderId="4" fillId="0" fontId="3" numFmtId="3" xfId="0" applyAlignment="1" applyBorder="1" applyFont="1" applyNumberFormat="1">
      <alignment horizontal="left" readingOrder="0"/>
    </xf>
    <xf borderId="4" fillId="0" fontId="3" numFmtId="0" xfId="0" applyBorder="1" applyFont="1"/>
    <xf borderId="4" fillId="0" fontId="3" numFmtId="9" xfId="0" applyAlignment="1" applyBorder="1" applyFont="1" applyNumberFormat="1">
      <alignment horizontal="left" readingOrder="0"/>
    </xf>
    <xf borderId="9" fillId="0" fontId="3" numFmtId="9" xfId="0" applyAlignment="1" applyBorder="1" applyFont="1" applyNumberFormat="1">
      <alignment horizontal="left" readingOrder="0"/>
    </xf>
    <xf borderId="4" fillId="0" fontId="14" numFmtId="3" xfId="0" applyAlignment="1" applyBorder="1" applyFont="1" applyNumberFormat="1">
      <alignment horizontal="left"/>
    </xf>
    <xf borderId="9" fillId="0" fontId="14" numFmtId="3" xfId="0" applyAlignment="1" applyBorder="1" applyFont="1" applyNumberFormat="1">
      <alignment horizontal="left"/>
    </xf>
    <xf borderId="8" fillId="0" fontId="3" numFmtId="0" xfId="0" applyBorder="1" applyFont="1"/>
    <xf borderId="4" fillId="0" fontId="14" numFmtId="9" xfId="0" applyAlignment="1" applyBorder="1" applyFont="1" applyNumberFormat="1">
      <alignment horizontal="left"/>
    </xf>
    <xf borderId="4" fillId="0" fontId="3" numFmtId="0" xfId="0" applyAlignment="1" applyBorder="1" applyFont="1">
      <alignment horizontal="left" readingOrder="0"/>
    </xf>
    <xf borderId="9" fillId="0" fontId="3" numFmtId="0" xfId="0" applyAlignment="1" applyBorder="1" applyFont="1">
      <alignment horizontal="left" readingOrder="0"/>
    </xf>
    <xf borderId="4" fillId="0" fontId="14" numFmtId="3" xfId="0" applyAlignment="1" applyBorder="1" applyFont="1" applyNumberFormat="1">
      <alignment horizontal="left"/>
    </xf>
    <xf borderId="4" fillId="0" fontId="3" numFmtId="9" xfId="0" applyAlignment="1" applyBorder="1" applyFont="1" applyNumberFormat="1">
      <alignment horizontal="left"/>
    </xf>
    <xf borderId="9" fillId="0" fontId="3" numFmtId="9" xfId="0" applyAlignment="1" applyBorder="1" applyFont="1" applyNumberFormat="1">
      <alignment horizontal="left"/>
    </xf>
    <xf borderId="4" fillId="4" fontId="3" numFmtId="9" xfId="0" applyAlignment="1" applyBorder="1" applyFont="1" applyNumberFormat="1">
      <alignment horizontal="left"/>
    </xf>
    <xf borderId="9" fillId="4" fontId="3" numFmtId="9" xfId="0" applyAlignment="1" applyBorder="1" applyFont="1" applyNumberFormat="1">
      <alignment horizontal="left"/>
    </xf>
    <xf borderId="4" fillId="0" fontId="3" numFmtId="10" xfId="0" applyAlignment="1" applyBorder="1" applyFont="1" applyNumberFormat="1">
      <alignment horizontal="left" readingOrder="0"/>
    </xf>
    <xf borderId="9" fillId="0" fontId="3" numFmtId="10" xfId="0" applyAlignment="1" applyBorder="1" applyFont="1" applyNumberFormat="1">
      <alignment horizontal="left" readingOrder="0"/>
    </xf>
    <xf borderId="4" fillId="0" fontId="14" numFmtId="164" xfId="0" applyAlignment="1" applyBorder="1" applyFont="1" applyNumberFormat="1">
      <alignment horizontal="left"/>
    </xf>
    <xf borderId="4" fillId="0" fontId="3" numFmtId="0" xfId="0" applyAlignment="1" applyBorder="1" applyFont="1">
      <alignment horizontal="left"/>
    </xf>
    <xf borderId="4" fillId="0" fontId="4" numFmtId="0" xfId="0" applyAlignment="1" applyBorder="1" applyFont="1">
      <alignment horizontal="center"/>
    </xf>
    <xf borderId="4" fillId="0" fontId="14" numFmtId="164" xfId="0" applyAlignment="1" applyBorder="1" applyFont="1" applyNumberFormat="1">
      <alignment horizontal="left"/>
    </xf>
    <xf borderId="9" fillId="0" fontId="14" numFmtId="164" xfId="0" applyAlignment="1" applyBorder="1" applyFont="1" applyNumberFormat="1">
      <alignment horizontal="left"/>
    </xf>
    <xf borderId="0" fillId="0" fontId="3" numFmtId="0" xfId="0" applyAlignment="1" applyFont="1">
      <alignment horizontal="left"/>
    </xf>
    <xf borderId="4" fillId="4" fontId="3" numFmtId="0" xfId="0" applyAlignment="1" applyBorder="1" applyFont="1">
      <alignment horizontal="left"/>
    </xf>
    <xf borderId="8" fillId="0" fontId="3" numFmtId="0" xfId="0" applyAlignment="1" applyBorder="1" applyFont="1">
      <alignment readingOrder="0"/>
    </xf>
    <xf borderId="10" fillId="0" fontId="15" numFmtId="0" xfId="0" applyBorder="1" applyFont="1"/>
    <xf borderId="9" fillId="0" fontId="15" numFmtId="0" xfId="0" applyBorder="1" applyFont="1"/>
    <xf borderId="4" fillId="5" fontId="16" numFmtId="0" xfId="0" applyBorder="1" applyFill="1" applyFont="1"/>
    <xf borderId="4" fillId="0" fontId="3" numFmtId="165" xfId="0" applyAlignment="1" applyBorder="1" applyFont="1" applyNumberFormat="1">
      <alignment horizontal="left" readingOrder="0"/>
    </xf>
    <xf borderId="4" fillId="0" fontId="17" numFmtId="0" xfId="0" applyBorder="1" applyFont="1"/>
    <xf borderId="4" fillId="0" fontId="3" numFmtId="165" xfId="0" applyAlignment="1" applyBorder="1" applyFont="1" applyNumberFormat="1">
      <alignment horizontal="left"/>
    </xf>
    <xf borderId="4" fillId="0" fontId="14" numFmtId="165" xfId="0" applyAlignment="1" applyBorder="1" applyFont="1" applyNumberFormat="1">
      <alignment horizontal="left"/>
    </xf>
    <xf borderId="4" fillId="0" fontId="4" numFmtId="0" xfId="0" applyAlignment="1" applyBorder="1" applyFont="1">
      <alignment readingOrder="0"/>
    </xf>
    <xf borderId="4" fillId="0" fontId="18" numFmtId="165" xfId="0" applyAlignment="1" applyBorder="1" applyFont="1" applyNumberFormat="1">
      <alignment horizontal="left"/>
    </xf>
    <xf borderId="4" fillId="0" fontId="4" numFmtId="0" xfId="0" applyAlignment="1" applyBorder="1" applyFont="1">
      <alignment horizontal="left" readingOrder="0"/>
    </xf>
    <xf borderId="4" fillId="0" fontId="4" numFmtId="0" xfId="0" applyAlignment="1" applyBorder="1" applyFont="1">
      <alignment horizontal="left"/>
    </xf>
    <xf borderId="0" fillId="0" fontId="4" numFmtId="0" xfId="0" applyAlignment="1" applyFont="1">
      <alignment horizontal="center"/>
    </xf>
    <xf borderId="4" fillId="4" fontId="3" numFmtId="3" xfId="0" applyAlignment="1" applyBorder="1" applyFont="1" applyNumberFormat="1">
      <alignment horizontal="left"/>
    </xf>
    <xf borderId="9" fillId="0" fontId="3" numFmtId="3" xfId="0" applyAlignment="1" applyBorder="1" applyFont="1" applyNumberFormat="1">
      <alignment horizontal="left" readingOrder="0"/>
    </xf>
    <xf borderId="9" fillId="0" fontId="3" numFmtId="165" xfId="0" applyAlignment="1" applyBorder="1" applyFont="1" applyNumberFormat="1">
      <alignment horizontal="left" readingOrder="0"/>
    </xf>
    <xf borderId="9" fillId="0" fontId="18" numFmtId="165" xfId="0" applyAlignment="1" applyBorder="1" applyFont="1" applyNumberFormat="1">
      <alignment horizontal="left"/>
    </xf>
    <xf borderId="0" fillId="0" fontId="3" numFmtId="0" xfId="0" applyAlignment="1" applyFont="1">
      <alignment horizontal="center"/>
    </xf>
    <xf borderId="4" fillId="0" fontId="3" numFmtId="166" xfId="0" applyAlignment="1" applyBorder="1" applyFont="1" applyNumberFormat="1">
      <alignment horizontal="left" readingOrder="0"/>
    </xf>
    <xf borderId="4" fillId="0" fontId="3" numFmtId="166" xfId="0" applyAlignment="1" applyBorder="1" applyFont="1" applyNumberFormat="1">
      <alignment horizontal="left" readingOrder="0"/>
    </xf>
    <xf borderId="9" fillId="0" fontId="3" numFmtId="166" xfId="0" applyAlignment="1" applyBorder="1" applyFont="1" applyNumberFormat="1">
      <alignment horizontal="left" readingOrder="0"/>
    </xf>
    <xf borderId="4" fillId="0" fontId="4" numFmtId="0" xfId="0" applyBorder="1" applyFont="1"/>
    <xf borderId="9" fillId="0" fontId="3" numFmtId="0" xfId="0" applyAlignment="1" applyBorder="1" applyFont="1">
      <alignment horizontal="left"/>
    </xf>
    <xf borderId="9" fillId="0" fontId="3" numFmtId="165" xfId="0" applyAlignment="1" applyBorder="1" applyFont="1" applyNumberFormat="1">
      <alignment horizontal="left"/>
    </xf>
    <xf borderId="4" fillId="4" fontId="3" numFmtId="3" xfId="0" applyBorder="1" applyFont="1" applyNumberFormat="1"/>
    <xf borderId="0" fillId="0" fontId="4" numFmtId="0" xfId="0" applyAlignment="1" applyFont="1">
      <alignment readingOrder="0"/>
    </xf>
    <xf borderId="0" fillId="0" fontId="18" numFmtId="165" xfId="0" applyAlignment="1" applyFont="1" applyNumberFormat="1">
      <alignment horizontal="left"/>
    </xf>
    <xf borderId="4" fillId="4" fontId="4" numFmtId="0" xfId="0" applyAlignment="1" applyBorder="1" applyFont="1">
      <alignment horizontal="left" readingOrder="0"/>
    </xf>
    <xf borderId="4" fillId="4" fontId="4" numFmtId="0" xfId="0" applyAlignment="1" applyBorder="1" applyFont="1">
      <alignment horizontal="left"/>
    </xf>
    <xf borderId="4" fillId="4" fontId="18" numFmtId="165" xfId="0" applyAlignment="1" applyBorder="1" applyFont="1" applyNumberFormat="1">
      <alignment horizontal="left"/>
    </xf>
    <xf borderId="0" fillId="0" fontId="19" numFmtId="0" xfId="0" applyFont="1"/>
    <xf borderId="4" fillId="3" fontId="20" numFmtId="0" xfId="0" applyBorder="1" applyFont="1"/>
    <xf borderId="4" fillId="3" fontId="20" numFmtId="0" xfId="0" applyAlignment="1" applyBorder="1" applyFont="1">
      <alignment readingOrder="0"/>
    </xf>
    <xf borderId="4" fillId="0" fontId="21" numFmtId="0" xfId="0" applyBorder="1" applyFont="1"/>
    <xf borderId="4" fillId="0" fontId="21" numFmtId="0" xfId="0" applyAlignment="1" applyBorder="1" applyFont="1">
      <alignment readingOrder="0"/>
    </xf>
    <xf borderId="4" fillId="0" fontId="21" numFmtId="3" xfId="0" applyBorder="1" applyFont="1" applyNumberFormat="1"/>
    <xf borderId="4" fillId="0" fontId="21" numFmtId="0" xfId="0" applyAlignment="1" applyBorder="1" applyFont="1">
      <alignment horizontal="left"/>
    </xf>
    <xf borderId="4" fillId="0" fontId="21" numFmtId="9" xfId="0" applyAlignment="1" applyBorder="1" applyFont="1" applyNumberFormat="1">
      <alignment horizontal="right"/>
    </xf>
    <xf borderId="4" fillId="0" fontId="21" numFmtId="0" xfId="0" applyAlignment="1" applyBorder="1" applyFont="1">
      <alignment horizontal="right"/>
    </xf>
    <xf borderId="4" fillId="0" fontId="21" numFmtId="165" xfId="0" applyBorder="1" applyFont="1" applyNumberFormat="1"/>
    <xf borderId="4" fillId="0" fontId="22" numFmtId="0" xfId="0" applyAlignment="1" applyBorder="1" applyFont="1">
      <alignment readingOrder="0"/>
    </xf>
    <xf borderId="4" fillId="0" fontId="22" numFmtId="165" xfId="0" applyBorder="1" applyFont="1" applyNumberFormat="1"/>
    <xf borderId="0" fillId="0" fontId="21" numFmtId="0" xfId="0" applyFont="1"/>
    <xf borderId="4" fillId="0" fontId="21" numFmtId="166" xfId="0" applyBorder="1" applyFont="1" applyNumberFormat="1"/>
    <xf borderId="4" fillId="0" fontId="21" numFmtId="166" xfId="0" applyBorder="1" applyFont="1" applyNumberFormat="1"/>
    <xf borderId="8" fillId="3" fontId="20" numFmtId="0" xfId="0" applyAlignment="1" applyBorder="1" applyFont="1">
      <alignment horizontal="center" readingOrder="0"/>
    </xf>
    <xf borderId="0" fillId="0" fontId="23" numFmtId="0" xfId="0" applyFont="1"/>
    <xf borderId="4" fillId="0" fontId="21" numFmtId="167" xfId="0" applyBorder="1" applyFont="1" applyNumberFormat="1"/>
    <xf borderId="4" fillId="0" fontId="22" numFmtId="0" xfId="0" applyBorder="1" applyFont="1"/>
    <xf borderId="4" fillId="6" fontId="21" numFmtId="3" xfId="0" applyBorder="1" applyFill="1" applyFont="1" applyNumberFormat="1"/>
    <xf borderId="4" fillId="6" fontId="21" numFmtId="1" xfId="0" applyBorder="1" applyFont="1" applyNumberFormat="1"/>
    <xf borderId="4" fillId="0" fontId="22" numFmtId="1" xfId="0" applyBorder="1" applyFont="1" applyNumberFormat="1"/>
    <xf borderId="0" fillId="0" fontId="22" numFmtId="0" xfId="0" applyFont="1"/>
    <xf borderId="4" fillId="0" fontId="21" numFmtId="168" xfId="0" applyBorder="1" applyFont="1" applyNumberFormat="1"/>
    <xf borderId="4" fillId="0" fontId="21" numFmtId="169" xfId="0" applyBorder="1" applyFont="1" applyNumberFormat="1"/>
    <xf borderId="4" fillId="0" fontId="21" numFmtId="170" xfId="0" applyBorder="1" applyFont="1" applyNumberFormat="1"/>
    <xf borderId="4" fillId="0" fontId="22" numFmtId="168" xfId="0" applyBorder="1" applyFont="1" applyNumberFormat="1"/>
    <xf borderId="8" fillId="3" fontId="20" numFmtId="0" xfId="0" applyAlignment="1" applyBorder="1" applyFont="1">
      <alignment horizontal="center"/>
    </xf>
    <xf borderId="4" fillId="0" fontId="3" numFmtId="0" xfId="0" applyAlignment="1" applyBorder="1" applyFont="1">
      <alignment shrinkToFit="0" wrapText="1"/>
    </xf>
    <xf borderId="8" fillId="0" fontId="3" numFmtId="0" xfId="0" applyAlignment="1" applyBorder="1" applyFont="1">
      <alignment horizontal="center"/>
    </xf>
    <xf borderId="11" fillId="0" fontId="3" numFmtId="0" xfId="0" applyAlignment="1" applyBorder="1" applyFont="1">
      <alignment horizontal="left" shrinkToFit="0" wrapText="1"/>
    </xf>
    <xf borderId="12" fillId="0" fontId="15" numFmtId="0" xfId="0" applyBorder="1" applyFont="1"/>
    <xf borderId="4" fillId="0" fontId="3" numFmtId="164" xfId="0" applyBorder="1" applyFont="1" applyNumberFormat="1"/>
    <xf borderId="4" fillId="0" fontId="3" numFmtId="1" xfId="0" applyBorder="1" applyFont="1" applyNumberFormat="1"/>
    <xf borderId="4" fillId="0" fontId="3" numFmtId="9" xfId="0" applyBorder="1" applyFont="1" applyNumberFormat="1"/>
    <xf borderId="0" fillId="0" fontId="24" numFmtId="0" xfId="0" applyAlignment="1" applyFont="1">
      <alignment readingOrder="0"/>
    </xf>
    <xf borderId="0" fillId="0" fontId="6" numFmtId="3" xfId="0" applyAlignment="1" applyFont="1" applyNumberFormat="1">
      <alignment readingOrder="0"/>
    </xf>
    <xf borderId="0" fillId="0" fontId="24" numFmtId="0" xfId="0" applyAlignment="1" applyFont="1">
      <alignment shrinkToFit="0" wrapText="1"/>
    </xf>
    <xf borderId="0" fillId="4" fontId="24" numFmtId="0" xfId="0" applyAlignment="1" applyFont="1">
      <alignment readingOrder="0"/>
    </xf>
    <xf borderId="0" fillId="0" fontId="24" numFmtId="0" xfId="0" applyFont="1"/>
    <xf borderId="0" fillId="0" fontId="25" numFmtId="165" xfId="0" applyAlignment="1" applyFont="1" applyNumberFormat="1">
      <alignment horizontal="right"/>
    </xf>
    <xf borderId="0" fillId="0" fontId="7" numFmtId="165" xfId="0" applyAlignment="1" applyFont="1" applyNumberFormat="1">
      <alignment horizontal="right"/>
    </xf>
    <xf borderId="0" fillId="0" fontId="7" numFmtId="9" xfId="0" applyAlignment="1" applyFont="1" applyNumberFormat="1">
      <alignment horizontal="right"/>
    </xf>
    <xf borderId="0" fillId="0" fontId="26" numFmtId="3" xfId="0" applyAlignment="1" applyFont="1" applyNumberFormat="1">
      <alignment vertical="bottom"/>
    </xf>
    <xf borderId="0" fillId="0" fontId="7" numFmtId="0" xfId="0" applyAlignment="1" applyFont="1">
      <alignment readingOrder="0"/>
    </xf>
    <xf borderId="0" fillId="0" fontId="27" numFmtId="0" xfId="0" applyAlignment="1" applyFont="1">
      <alignment readingOrder="0"/>
    </xf>
    <xf borderId="0" fillId="4" fontId="27" numFmtId="0" xfId="0" applyAlignment="1" applyFont="1">
      <alignment readingOrder="0"/>
    </xf>
    <xf borderId="0" fillId="0" fontId="6" numFmtId="3" xfId="0" applyFont="1" applyNumberFormat="1"/>
    <xf borderId="0" fillId="0" fontId="13" numFmtId="3" xfId="0" applyFont="1" applyNumberFormat="1"/>
    <xf borderId="0" fillId="0" fontId="7" numFmtId="165" xfId="0" applyFont="1" applyNumberFormat="1"/>
    <xf borderId="0" fillId="0" fontId="7" numFmtId="3" xfId="0" applyFont="1" applyNumberFormat="1"/>
    <xf borderId="0" fillId="0" fontId="24" numFmtId="3" xfId="0" applyFont="1" applyNumberFormat="1"/>
    <xf borderId="0" fillId="4" fontId="24" numFmtId="3" xfId="0" applyFont="1" applyNumberFormat="1"/>
    <xf borderId="0" fillId="0" fontId="24" numFmtId="0" xfId="0" applyAlignment="1" applyFont="1">
      <alignment horizontal="left"/>
    </xf>
    <xf borderId="0" fillId="0" fontId="7" numFmtId="0" xfId="0" applyAlignment="1" applyFont="1">
      <alignment horizontal="left"/>
    </xf>
    <xf borderId="0" fillId="0" fontId="7" numFmtId="3" xfId="0" applyAlignment="1" applyFont="1" applyNumberFormat="1">
      <alignment horizontal="left"/>
    </xf>
    <xf borderId="0" fillId="0" fontId="7" numFmtId="3" xfId="0" applyAlignment="1" applyFont="1" applyNumberFormat="1">
      <alignment horizontal="right"/>
    </xf>
    <xf borderId="0" fillId="0" fontId="7" numFmtId="166" xfId="0" applyAlignment="1" applyFont="1" applyNumberFormat="1">
      <alignment horizontal="right"/>
    </xf>
    <xf borderId="0" fillId="0" fontId="7" numFmtId="164" xfId="0" applyAlignment="1" applyFont="1" applyNumberFormat="1">
      <alignment horizontal="right"/>
    </xf>
  </cellXfs>
  <cellStyles count="1">
    <cellStyle xfId="0" name="Normal" builtinId="0"/>
  </cellStyles>
  <dxfs count="1">
    <dxf>
      <font>
        <color rgb="FF0000F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9405144694533758"/>
          <c:y val="0.05067385444743938"/>
          <c:w val="0.8752995145931239"/>
          <c:h val="0.7485175202156334"/>
        </c:manualLayout>
      </c:layout>
      <c:barChart>
        <c:barDir val="col"/>
        <c:ser>
          <c:idx val="0"/>
          <c:order val="0"/>
          <c:tx>
            <c:v>This Project</c:v>
          </c:tx>
          <c:spPr>
            <a:solidFill>
              <a:srgbClr val="1C4587"/>
            </a:solidFill>
            <a:ln cmpd="sng">
              <a:solidFill>
                <a:srgbClr val="000000"/>
              </a:solidFill>
            </a:ln>
          </c:spPr>
          <c:dLbls>
            <c:numFmt formatCode="General" sourceLinked="1"/>
            <c:txPr>
              <a:bodyPr/>
              <a:lstStyle/>
              <a:p>
                <a:pPr lvl="0">
                  <a:defRPr b="0" i="0">
                    <a:latin typeface="Arial"/>
                  </a:defRPr>
                </a:pPr>
              </a:p>
            </c:txPr>
            <c:showLegendKey val="0"/>
            <c:showVal val="1"/>
            <c:showCatName val="0"/>
            <c:showSerName val="0"/>
            <c:showPercent val="0"/>
            <c:showBubbleSize val="0"/>
          </c:dLbls>
          <c:cat>
            <c:strRef>
              <c:f>Charts!$B$4:$B$8</c:f>
            </c:strRef>
          </c:cat>
          <c:val>
            <c:numRef>
              <c:f>Charts!$C$4:$C$8</c:f>
              <c:numCache/>
            </c:numRef>
          </c:val>
        </c:ser>
        <c:ser>
          <c:idx val="1"/>
          <c:order val="1"/>
          <c:tx>
            <c:v>NOAK</c:v>
          </c:tx>
          <c:spPr>
            <a:solidFill>
              <a:srgbClr val="6D9EEB"/>
            </a:solidFill>
            <a:ln cmpd="sng">
              <a:solidFill>
                <a:srgbClr val="000000"/>
              </a:solidFill>
            </a:ln>
          </c:spPr>
          <c:dLbls>
            <c:numFmt formatCode="General" sourceLinked="1"/>
            <c:txPr>
              <a:bodyPr/>
              <a:lstStyle/>
              <a:p>
                <a:pPr lvl="0">
                  <a:defRPr b="0" i="0"/>
                </a:pPr>
              </a:p>
            </c:txPr>
            <c:showLegendKey val="0"/>
            <c:showVal val="1"/>
            <c:showCatName val="0"/>
            <c:showSerName val="0"/>
            <c:showPercent val="0"/>
            <c:showBubbleSize val="0"/>
          </c:dLbls>
          <c:cat>
            <c:strRef>
              <c:f>Charts!$B$4:$B$8</c:f>
            </c:strRef>
          </c:cat>
          <c:val>
            <c:numRef>
              <c:f>Charts!$D$4:$D$8</c:f>
              <c:numCache/>
            </c:numRef>
          </c:val>
        </c:ser>
        <c:axId val="645104771"/>
        <c:axId val="775352334"/>
      </c:barChart>
      <c:catAx>
        <c:axId val="6451047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Arial"/>
              </a:defRPr>
            </a:pPr>
          </a:p>
        </c:txPr>
        <c:crossAx val="775352334"/>
      </c:catAx>
      <c:valAx>
        <c:axId val="7753523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quot;$&quot;#,##0" sourceLinked="0"/>
        <c:majorTickMark val="none"/>
        <c:minorTickMark val="none"/>
        <c:tickLblPos val="nextTo"/>
        <c:spPr>
          <a:ln/>
        </c:spPr>
        <c:txPr>
          <a:bodyPr/>
          <a:lstStyle/>
          <a:p>
            <a:pPr lvl="0">
              <a:defRPr b="0" i="0">
                <a:solidFill>
                  <a:srgbClr val="000000"/>
                </a:solidFill>
                <a:latin typeface="Arial"/>
              </a:defRPr>
            </a:pPr>
          </a:p>
        </c:txPr>
        <c:crossAx val="645104771"/>
      </c:valAx>
    </c:plotArea>
    <c:legend>
      <c:legendPos val="b"/>
      <c:overlay val="0"/>
      <c:txPr>
        <a:bodyPr/>
        <a:lstStyle/>
        <a:p>
          <a:pPr lvl="0">
            <a:defRPr b="0" i="0">
              <a:solidFill>
                <a:srgbClr val="1A1A1A"/>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370129870129872"/>
          <c:y val="0.08490566037735849"/>
          <c:w val="0.7556090461262874"/>
          <c:h val="0.7304582210242587"/>
        </c:manualLayout>
      </c:layout>
      <c:barChart>
        <c:barDir val="col"/>
        <c:ser>
          <c:idx val="0"/>
          <c:order val="0"/>
          <c:tx>
            <c:strRef>
              <c:f>Charts!$C$31</c:f>
            </c:strRef>
          </c:tx>
          <c:cat>
            <c:strRef>
              <c:f>Charts!$B$32</c:f>
            </c:strRef>
          </c:cat>
          <c:val>
            <c:numRef>
              <c:f>Charts!$C$32</c:f>
              <c:numCache/>
            </c:numRef>
          </c:val>
        </c:ser>
        <c:ser>
          <c:idx val="1"/>
          <c:order val="1"/>
          <c:tx>
            <c:strRef>
              <c:f>Charts!$D$31</c:f>
            </c:strRef>
          </c:tx>
          <c:cat>
            <c:strRef>
              <c:f>Charts!$B$32</c:f>
            </c:strRef>
          </c:cat>
          <c:val>
            <c:numRef>
              <c:f>Charts!$D$32</c:f>
              <c:numCache/>
            </c:numRef>
          </c:val>
        </c:ser>
        <c:axId val="1936232461"/>
        <c:axId val="2005341264"/>
      </c:barChart>
      <c:catAx>
        <c:axId val="19362324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Arial"/>
              </a:defRPr>
            </a:pPr>
          </a:p>
        </c:txPr>
        <c:crossAx val="2005341264"/>
      </c:catAx>
      <c:valAx>
        <c:axId val="2005341264"/>
        <c:scaling>
          <c:orientation val="minMax"/>
        </c:scaling>
        <c:delete val="0"/>
        <c:axPos val="l"/>
        <c:tickLblPos val="nextTo"/>
        <c:spPr>
          <a:ln>
            <a:noFill/>
          </a:ln>
        </c:spPr>
        <c:crossAx val="1936232461"/>
      </c:valAx>
    </c:plotArea>
    <c:legend>
      <c:legendPos val="b"/>
      <c:overlay val="0"/>
      <c:txPr>
        <a:bodyPr/>
        <a:lstStyle/>
        <a:p>
          <a:pPr lvl="0">
            <a:defRPr b="0" i="0">
              <a:solidFill>
                <a:srgbClr val="1A1A1A"/>
              </a:solidFill>
              <a:latin typeface="Arial"/>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8888888888888886"/>
          <c:y val="0.12866449511400652"/>
          <c:w val="0.35555555555555557"/>
          <c:h val="0.817979800188007"/>
        </c:manualLayout>
      </c:layout>
      <c:barChart>
        <c:barDir val="col"/>
        <c:grouping val="stacked"/>
        <c:overlap val="100"/>
        <c:axId val="1062838883"/>
        <c:axId val="1867209342"/>
      </c:barChart>
      <c:catAx>
        <c:axId val="10628388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chemeClr val="lt1"/>
                </a:solidFill>
                <a:latin typeface="Arial"/>
              </a:defRPr>
            </a:pPr>
          </a:p>
        </c:txPr>
        <c:crossAx val="1867209342"/>
      </c:catAx>
      <c:valAx>
        <c:axId val="1867209342"/>
        <c:scaling>
          <c:orientation val="minMax"/>
        </c:scaling>
        <c:delete val="0"/>
        <c:axPos val="l"/>
        <c:tickLblPos val="nextTo"/>
        <c:spPr>
          <a:ln>
            <a:noFill/>
          </a:ln>
        </c:spPr>
        <c:crossAx val="1062838883"/>
      </c:valAx>
    </c:plotArea>
    <c:legend>
      <c:legendPos val="r"/>
      <c:overlay val="0"/>
      <c:txPr>
        <a:bodyPr/>
        <a:lstStyle/>
        <a:p>
          <a:pPr lvl="0">
            <a:defRPr b="0">
              <a:solidFill>
                <a:srgbClr val="000000"/>
              </a:solidFill>
              <a:latin typeface="Arial"/>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323850</xdr:colOff>
      <xdr:row>2</xdr:row>
      <xdr:rowOff>114300</xdr:rowOff>
    </xdr:from>
    <xdr:ext cx="8039100" cy="58388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476250</xdr:colOff>
      <xdr:row>10</xdr:row>
      <xdr:rowOff>0</xdr:rowOff>
    </xdr:from>
    <xdr:ext cx="645795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247650</xdr:colOff>
      <xdr:row>32</xdr:row>
      <xdr:rowOff>133350</xdr:rowOff>
    </xdr:from>
    <xdr:ext cx="276225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838200</xdr:colOff>
      <xdr:row>10</xdr:row>
      <xdr:rowOff>0</xdr:rowOff>
    </xdr:from>
    <xdr:ext cx="3857625" cy="29241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4.29"/>
    <col customWidth="1" min="2" max="2" width="28.71"/>
    <col customWidth="1" min="3" max="3" width="68.29"/>
    <col customWidth="1" min="8" max="8" width="16.43"/>
  </cols>
  <sheetData>
    <row r="1">
      <c r="A1" s="1"/>
      <c r="B1" s="2" t="s">
        <v>0</v>
      </c>
      <c r="C1" s="3"/>
      <c r="D1" s="3"/>
      <c r="E1" s="3"/>
      <c r="F1" s="3"/>
      <c r="G1" s="3"/>
      <c r="H1" s="3"/>
      <c r="I1" s="3"/>
      <c r="J1" s="3"/>
      <c r="K1" s="3"/>
      <c r="L1" s="3"/>
      <c r="M1" s="3"/>
      <c r="N1" s="3"/>
      <c r="O1" s="3"/>
      <c r="P1" s="3"/>
      <c r="Q1" s="3"/>
      <c r="R1" s="3"/>
      <c r="S1" s="3"/>
      <c r="T1" s="3"/>
      <c r="U1" s="3"/>
      <c r="V1" s="3"/>
    </row>
    <row r="2">
      <c r="A2" s="4"/>
      <c r="B2" s="5" t="s">
        <v>1</v>
      </c>
      <c r="C2" s="3"/>
      <c r="D2" s="3"/>
      <c r="E2" s="3"/>
      <c r="F2" s="3"/>
      <c r="G2" s="3"/>
      <c r="H2" s="3"/>
      <c r="I2" s="3"/>
      <c r="J2" s="3"/>
      <c r="K2" s="3"/>
      <c r="L2" s="3"/>
      <c r="M2" s="3"/>
      <c r="N2" s="3"/>
      <c r="O2" s="3"/>
      <c r="P2" s="3"/>
      <c r="Q2" s="3"/>
      <c r="R2" s="3"/>
      <c r="S2" s="3"/>
      <c r="T2" s="3"/>
      <c r="U2" s="3"/>
      <c r="V2" s="3"/>
    </row>
    <row r="3">
      <c r="A3" s="6"/>
      <c r="B3" s="7" t="s">
        <v>2</v>
      </c>
      <c r="C3" s="3"/>
      <c r="D3" s="3"/>
      <c r="E3" s="3"/>
      <c r="F3" s="3"/>
      <c r="G3" s="3"/>
      <c r="H3" s="3"/>
      <c r="I3" s="3"/>
      <c r="J3" s="3"/>
      <c r="K3" s="3"/>
      <c r="L3" s="3"/>
      <c r="M3" s="3"/>
      <c r="N3" s="3"/>
      <c r="O3" s="3"/>
      <c r="P3" s="3"/>
      <c r="Q3" s="3"/>
      <c r="R3" s="3"/>
      <c r="S3" s="3"/>
      <c r="T3" s="3"/>
      <c r="U3" s="3"/>
      <c r="V3" s="3"/>
    </row>
    <row r="4">
      <c r="A4" s="4"/>
      <c r="B4" s="4"/>
      <c r="C4" s="3"/>
      <c r="D4" s="3"/>
      <c r="E4" s="3"/>
      <c r="F4" s="3"/>
      <c r="G4" s="3"/>
      <c r="H4" s="3"/>
      <c r="I4" s="3"/>
      <c r="J4" s="3"/>
      <c r="K4" s="3"/>
      <c r="L4" s="3"/>
      <c r="M4" s="3"/>
      <c r="N4" s="3"/>
      <c r="O4" s="3"/>
      <c r="P4" s="3"/>
      <c r="Q4" s="3"/>
      <c r="R4" s="3"/>
      <c r="S4" s="3"/>
      <c r="T4" s="3"/>
      <c r="U4" s="3"/>
      <c r="V4" s="3"/>
    </row>
    <row r="5">
      <c r="A5" s="8"/>
      <c r="B5" s="9" t="s">
        <v>3</v>
      </c>
      <c r="C5" s="10"/>
      <c r="D5" s="10"/>
      <c r="E5" s="10"/>
      <c r="F5" s="10"/>
      <c r="G5" s="10"/>
      <c r="H5" s="10"/>
      <c r="I5" s="10"/>
      <c r="J5" s="10"/>
      <c r="K5" s="10"/>
      <c r="L5" s="10"/>
      <c r="M5" s="10"/>
      <c r="N5" s="10"/>
      <c r="O5" s="10"/>
      <c r="P5" s="10"/>
      <c r="Q5" s="10"/>
      <c r="R5" s="10"/>
      <c r="S5" s="10"/>
      <c r="T5" s="10"/>
      <c r="U5" s="10"/>
      <c r="V5" s="10"/>
    </row>
    <row r="6">
      <c r="A6" s="3"/>
      <c r="B6" s="11" t="s">
        <v>4</v>
      </c>
      <c r="C6" s="3"/>
      <c r="D6" s="3"/>
      <c r="E6" s="3"/>
      <c r="F6" s="3"/>
      <c r="G6" s="3"/>
      <c r="H6" s="3"/>
      <c r="I6" s="3"/>
      <c r="J6" s="3"/>
      <c r="K6" s="3"/>
      <c r="L6" s="3"/>
      <c r="M6" s="3"/>
      <c r="N6" s="3"/>
      <c r="O6" s="3"/>
      <c r="P6" s="3"/>
      <c r="Q6" s="3"/>
      <c r="R6" s="3"/>
      <c r="S6" s="3"/>
      <c r="T6" s="3"/>
      <c r="U6" s="3"/>
      <c r="V6" s="3"/>
    </row>
    <row r="7">
      <c r="A7" s="3"/>
      <c r="B7" s="11" t="s">
        <v>5</v>
      </c>
      <c r="C7" s="3"/>
      <c r="D7" s="3"/>
      <c r="E7" s="3"/>
      <c r="F7" s="3"/>
      <c r="G7" s="3"/>
      <c r="H7" s="3"/>
      <c r="I7" s="3"/>
      <c r="J7" s="3"/>
      <c r="K7" s="3"/>
      <c r="L7" s="3"/>
      <c r="M7" s="3"/>
      <c r="N7" s="3"/>
      <c r="O7" s="3"/>
      <c r="P7" s="3"/>
      <c r="Q7" s="3"/>
      <c r="R7" s="3"/>
      <c r="S7" s="3"/>
      <c r="T7" s="3"/>
      <c r="U7" s="3"/>
      <c r="V7" s="3"/>
    </row>
    <row r="8">
      <c r="A8" s="3"/>
      <c r="B8" s="3" t="s">
        <v>6</v>
      </c>
      <c r="C8" s="3"/>
      <c r="D8" s="3"/>
      <c r="E8" s="3"/>
      <c r="F8" s="3"/>
      <c r="G8" s="3"/>
      <c r="H8" s="3"/>
      <c r="I8" s="3"/>
      <c r="J8" s="3"/>
      <c r="K8" s="3"/>
      <c r="L8" s="3"/>
      <c r="M8" s="3"/>
      <c r="N8" s="3"/>
      <c r="O8" s="3"/>
      <c r="P8" s="3"/>
      <c r="Q8" s="3"/>
      <c r="R8" s="3"/>
      <c r="S8" s="3"/>
      <c r="T8" s="3"/>
      <c r="U8" s="3"/>
      <c r="V8" s="3"/>
    </row>
    <row r="9">
      <c r="A9" s="3"/>
      <c r="B9" s="3" t="s">
        <v>7</v>
      </c>
      <c r="C9" s="3"/>
      <c r="D9" s="3"/>
      <c r="E9" s="3"/>
      <c r="F9" s="3"/>
      <c r="G9" s="3"/>
      <c r="H9" s="3"/>
      <c r="I9" s="3"/>
      <c r="J9" s="3"/>
      <c r="K9" s="3"/>
      <c r="L9" s="3"/>
      <c r="M9" s="3"/>
      <c r="N9" s="3"/>
      <c r="O9" s="3"/>
      <c r="P9" s="3"/>
      <c r="Q9" s="3"/>
      <c r="R9" s="3"/>
      <c r="S9" s="3"/>
      <c r="T9" s="3"/>
      <c r="U9" s="3"/>
      <c r="V9" s="3"/>
    </row>
    <row r="10">
      <c r="A10" s="3"/>
      <c r="B10" s="11" t="s">
        <v>8</v>
      </c>
      <c r="C10" s="3"/>
      <c r="D10" s="3"/>
      <c r="E10" s="3"/>
      <c r="F10" s="3"/>
      <c r="G10" s="3"/>
      <c r="H10" s="3"/>
      <c r="I10" s="3"/>
      <c r="J10" s="3"/>
      <c r="K10" s="3"/>
      <c r="L10" s="3"/>
      <c r="M10" s="3"/>
      <c r="N10" s="3"/>
      <c r="O10" s="3"/>
      <c r="P10" s="3"/>
      <c r="Q10" s="3"/>
      <c r="R10" s="3"/>
      <c r="S10" s="3"/>
      <c r="T10" s="3"/>
      <c r="U10" s="3"/>
      <c r="V10" s="3"/>
    </row>
    <row r="11">
      <c r="A11" s="3"/>
      <c r="B11" s="11" t="s">
        <v>9</v>
      </c>
      <c r="C11" s="3"/>
      <c r="D11" s="3"/>
      <c r="E11" s="3"/>
      <c r="F11" s="3"/>
      <c r="G11" s="3"/>
      <c r="H11" s="3"/>
      <c r="I11" s="3"/>
      <c r="J11" s="3"/>
      <c r="K11" s="3"/>
      <c r="L11" s="3"/>
      <c r="M11" s="3"/>
      <c r="N11" s="3"/>
      <c r="O11" s="3"/>
      <c r="P11" s="3"/>
      <c r="Q11" s="3"/>
      <c r="R11" s="3"/>
      <c r="S11" s="3"/>
      <c r="T11" s="3"/>
      <c r="U11" s="3"/>
      <c r="V11" s="3"/>
    </row>
    <row r="12">
      <c r="A12" s="3"/>
      <c r="B12" s="3"/>
      <c r="C12" s="3"/>
      <c r="D12" s="3"/>
      <c r="E12" s="3"/>
      <c r="F12" s="3"/>
      <c r="G12" s="3"/>
      <c r="H12" s="3"/>
      <c r="I12" s="3"/>
      <c r="J12" s="3"/>
      <c r="K12" s="3"/>
      <c r="L12" s="3"/>
      <c r="M12" s="3"/>
      <c r="N12" s="3"/>
      <c r="O12" s="3"/>
      <c r="P12" s="3"/>
      <c r="Q12" s="3"/>
      <c r="R12" s="3"/>
      <c r="S12" s="3"/>
      <c r="T12" s="3"/>
      <c r="U12" s="3"/>
      <c r="V12" s="3"/>
    </row>
    <row r="13">
      <c r="A13" s="8"/>
      <c r="B13" s="9" t="s">
        <v>10</v>
      </c>
      <c r="C13" s="10"/>
      <c r="D13" s="10"/>
      <c r="E13" s="10"/>
      <c r="F13" s="10"/>
      <c r="G13" s="10"/>
      <c r="H13" s="10"/>
      <c r="I13" s="10"/>
      <c r="J13" s="10"/>
      <c r="K13" s="10"/>
      <c r="L13" s="10"/>
      <c r="M13" s="10"/>
      <c r="N13" s="10"/>
      <c r="O13" s="10"/>
      <c r="P13" s="10"/>
      <c r="Q13" s="10"/>
      <c r="R13" s="10"/>
      <c r="S13" s="10"/>
      <c r="T13" s="10"/>
      <c r="U13" s="10"/>
      <c r="V13" s="10"/>
    </row>
    <row r="14">
      <c r="A14" s="3"/>
      <c r="B14" s="3" t="s">
        <v>11</v>
      </c>
      <c r="C14" s="3"/>
      <c r="D14" s="3"/>
      <c r="E14" s="3"/>
      <c r="F14" s="3"/>
      <c r="G14" s="3"/>
      <c r="H14" s="3"/>
      <c r="I14" s="3"/>
      <c r="J14" s="3"/>
      <c r="K14" s="3"/>
      <c r="L14" s="3"/>
      <c r="M14" s="3"/>
      <c r="N14" s="3"/>
      <c r="O14" s="3"/>
      <c r="P14" s="3"/>
      <c r="Q14" s="3"/>
      <c r="R14" s="3"/>
      <c r="S14" s="3"/>
      <c r="T14" s="3"/>
      <c r="U14" s="3"/>
      <c r="V14" s="3"/>
    </row>
    <row r="15">
      <c r="A15" s="3"/>
      <c r="B15" s="3" t="s">
        <v>12</v>
      </c>
      <c r="C15" s="3"/>
      <c r="D15" s="3"/>
      <c r="E15" s="3"/>
      <c r="F15" s="3"/>
      <c r="G15" s="3"/>
      <c r="H15" s="3"/>
      <c r="I15" s="3"/>
      <c r="J15" s="3"/>
      <c r="K15" s="3"/>
      <c r="L15" s="3"/>
      <c r="M15" s="3"/>
      <c r="N15" s="3"/>
      <c r="O15" s="3"/>
      <c r="P15" s="3"/>
      <c r="Q15" s="3"/>
      <c r="R15" s="3"/>
      <c r="S15" s="3"/>
      <c r="T15" s="3"/>
      <c r="U15" s="3"/>
      <c r="V15" s="3"/>
    </row>
    <row r="16">
      <c r="B16" s="11" t="s">
        <v>13</v>
      </c>
    </row>
    <row r="17" ht="15.75" customHeight="1">
      <c r="B17" s="11" t="s">
        <v>14</v>
      </c>
    </row>
    <row r="18" ht="15.75" customHeight="1">
      <c r="A18" s="3"/>
      <c r="B18" s="11" t="s">
        <v>15</v>
      </c>
      <c r="C18" s="3"/>
      <c r="D18" s="3"/>
      <c r="E18" s="3"/>
      <c r="F18" s="3"/>
      <c r="G18" s="3"/>
      <c r="H18" s="3"/>
      <c r="I18" s="3"/>
      <c r="J18" s="3"/>
      <c r="K18" s="3"/>
      <c r="L18" s="3"/>
      <c r="M18" s="3"/>
      <c r="N18" s="3"/>
      <c r="O18" s="3"/>
      <c r="P18" s="3"/>
      <c r="Q18" s="3"/>
      <c r="R18" s="3"/>
      <c r="S18" s="3"/>
      <c r="T18" s="3"/>
      <c r="U18" s="3"/>
      <c r="V18" s="3"/>
    </row>
    <row r="19" ht="15.75" customHeight="1">
      <c r="A19" s="3"/>
      <c r="B19" s="3" t="s">
        <v>16</v>
      </c>
      <c r="C19" s="3"/>
      <c r="D19" s="3"/>
      <c r="E19" s="3"/>
      <c r="F19" s="3"/>
      <c r="G19" s="3"/>
      <c r="H19" s="3"/>
      <c r="I19" s="3"/>
      <c r="J19" s="3"/>
      <c r="K19" s="3"/>
      <c r="L19" s="3"/>
      <c r="M19" s="3"/>
      <c r="N19" s="3"/>
      <c r="O19" s="3"/>
      <c r="P19" s="3"/>
      <c r="Q19" s="3"/>
      <c r="R19" s="3"/>
      <c r="S19" s="3"/>
      <c r="T19" s="3"/>
      <c r="U19" s="3"/>
      <c r="V19" s="3"/>
    </row>
    <row r="20" ht="15.75" customHeight="1">
      <c r="A20" s="3"/>
      <c r="B20" s="3" t="s">
        <v>17</v>
      </c>
      <c r="C20" s="3"/>
      <c r="D20" s="3"/>
      <c r="E20" s="3"/>
      <c r="F20" s="3"/>
      <c r="G20" s="3"/>
      <c r="H20" s="3"/>
      <c r="I20" s="3"/>
      <c r="J20" s="3"/>
      <c r="K20" s="3"/>
      <c r="L20" s="3"/>
      <c r="M20" s="3"/>
      <c r="N20" s="3"/>
      <c r="O20" s="3"/>
      <c r="P20" s="3"/>
      <c r="Q20" s="3"/>
      <c r="R20" s="3"/>
      <c r="S20" s="3"/>
      <c r="T20" s="3"/>
      <c r="U20" s="3"/>
      <c r="V20" s="3"/>
    </row>
    <row r="21" ht="15.75" customHeight="1">
      <c r="A21" s="12"/>
      <c r="B21" s="9" t="s">
        <v>18</v>
      </c>
      <c r="C21" s="13"/>
      <c r="D21" s="13"/>
      <c r="E21" s="13"/>
      <c r="F21" s="13"/>
      <c r="G21" s="13"/>
      <c r="H21" s="13"/>
      <c r="I21" s="13"/>
      <c r="J21" s="13"/>
      <c r="K21" s="13"/>
      <c r="L21" s="13"/>
      <c r="M21" s="13"/>
      <c r="N21" s="13"/>
      <c r="O21" s="13"/>
      <c r="P21" s="13"/>
      <c r="Q21" s="13"/>
      <c r="R21" s="13"/>
      <c r="S21" s="13"/>
      <c r="T21" s="13"/>
      <c r="U21" s="13"/>
      <c r="V21" s="13"/>
    </row>
    <row r="22" ht="15.75" customHeight="1">
      <c r="A22" s="8"/>
      <c r="B22" s="11" t="s">
        <v>19</v>
      </c>
      <c r="C22" s="3"/>
      <c r="D22" s="3"/>
      <c r="E22" s="3"/>
      <c r="F22" s="3"/>
      <c r="G22" s="3"/>
      <c r="H22" s="3"/>
      <c r="I22" s="3"/>
      <c r="J22" s="3"/>
      <c r="K22" s="3"/>
      <c r="L22" s="3"/>
      <c r="M22" s="3"/>
      <c r="N22" s="3"/>
      <c r="O22" s="3"/>
      <c r="P22" s="3"/>
      <c r="Q22" s="3"/>
      <c r="R22" s="3"/>
      <c r="S22" s="3"/>
      <c r="T22" s="3"/>
      <c r="U22" s="3"/>
      <c r="V22" s="3"/>
    </row>
    <row r="23" ht="15.75" customHeight="1">
      <c r="A23" s="8"/>
      <c r="B23" s="3" t="s">
        <v>20</v>
      </c>
      <c r="C23" s="3"/>
      <c r="D23" s="3"/>
      <c r="E23" s="3"/>
      <c r="F23" s="3"/>
      <c r="G23" s="3"/>
      <c r="H23" s="3"/>
      <c r="I23" s="3"/>
      <c r="J23" s="3"/>
      <c r="K23" s="3"/>
      <c r="L23" s="3"/>
      <c r="M23" s="3"/>
      <c r="N23" s="3"/>
      <c r="O23" s="3"/>
      <c r="P23" s="3"/>
      <c r="Q23" s="3"/>
      <c r="R23" s="3"/>
      <c r="S23" s="3"/>
      <c r="T23" s="3"/>
      <c r="U23" s="3"/>
      <c r="V23" s="3"/>
    </row>
    <row r="24" ht="15.75" customHeight="1">
      <c r="A24" s="8"/>
      <c r="B24" s="11" t="s">
        <v>21</v>
      </c>
      <c r="C24" s="3"/>
      <c r="D24" s="3"/>
      <c r="E24" s="3"/>
      <c r="F24" s="3"/>
      <c r="G24" s="3"/>
      <c r="H24" s="3"/>
      <c r="I24" s="3"/>
      <c r="J24" s="3"/>
      <c r="K24" s="3"/>
      <c r="L24" s="3"/>
      <c r="M24" s="3"/>
      <c r="N24" s="3"/>
      <c r="O24" s="3"/>
      <c r="P24" s="3"/>
      <c r="Q24" s="3"/>
      <c r="R24" s="3"/>
      <c r="S24" s="3"/>
      <c r="T24" s="3"/>
      <c r="U24" s="3"/>
      <c r="V24" s="3"/>
    </row>
    <row r="25" ht="15.75" customHeight="1">
      <c r="A25" s="8"/>
      <c r="B25" s="3"/>
      <c r="C25" s="3"/>
      <c r="D25" s="3"/>
      <c r="E25" s="3"/>
      <c r="F25" s="3"/>
      <c r="G25" s="3"/>
      <c r="H25" s="3"/>
      <c r="I25" s="3"/>
      <c r="J25" s="3"/>
      <c r="K25" s="3"/>
      <c r="L25" s="3"/>
      <c r="M25" s="3"/>
      <c r="N25" s="3"/>
      <c r="O25" s="3"/>
      <c r="P25" s="3"/>
      <c r="Q25" s="3"/>
      <c r="R25" s="3"/>
      <c r="S25" s="3"/>
      <c r="T25" s="3"/>
      <c r="U25" s="3"/>
      <c r="V25" s="3"/>
    </row>
    <row r="26" ht="15.75" customHeight="1">
      <c r="A26" s="8"/>
      <c r="B26" s="14" t="s">
        <v>22</v>
      </c>
      <c r="C26" s="3"/>
      <c r="D26" s="3"/>
      <c r="E26" s="3"/>
      <c r="F26" s="3"/>
      <c r="G26" s="3"/>
      <c r="H26" s="3"/>
      <c r="I26" s="3"/>
      <c r="J26" s="3"/>
      <c r="K26" s="3"/>
      <c r="L26" s="3"/>
      <c r="M26" s="3"/>
      <c r="N26" s="3"/>
      <c r="O26" s="3"/>
      <c r="P26" s="3"/>
      <c r="Q26" s="3"/>
      <c r="R26" s="3"/>
      <c r="S26" s="3"/>
      <c r="T26" s="3"/>
      <c r="U26" s="3"/>
      <c r="V26" s="3"/>
    </row>
    <row r="27" ht="15.75" customHeight="1">
      <c r="A27" s="8"/>
      <c r="B27" s="11" t="s">
        <v>23</v>
      </c>
      <c r="C27" s="3"/>
      <c r="D27" s="3"/>
      <c r="E27" s="3"/>
      <c r="F27" s="3"/>
      <c r="G27" s="3"/>
      <c r="H27" s="3"/>
      <c r="I27" s="3"/>
      <c r="J27" s="3"/>
      <c r="K27" s="3"/>
      <c r="L27" s="3"/>
      <c r="M27" s="3"/>
      <c r="N27" s="3"/>
      <c r="O27" s="3"/>
      <c r="P27" s="3"/>
      <c r="Q27" s="3"/>
      <c r="R27" s="3"/>
      <c r="S27" s="3"/>
      <c r="T27" s="3"/>
      <c r="U27" s="3"/>
      <c r="V27" s="3"/>
    </row>
    <row r="28" ht="15.75" customHeight="1">
      <c r="A28" s="3"/>
      <c r="B28" s="15" t="s">
        <v>24</v>
      </c>
      <c r="C28" s="3"/>
      <c r="D28" s="3"/>
      <c r="E28" s="3"/>
      <c r="F28" s="3"/>
      <c r="G28" s="3"/>
      <c r="H28" s="3"/>
      <c r="I28" s="3"/>
      <c r="J28" s="3"/>
      <c r="K28" s="3"/>
      <c r="L28" s="3"/>
      <c r="M28" s="3"/>
      <c r="N28" s="3"/>
      <c r="O28" s="3"/>
      <c r="P28" s="3"/>
      <c r="Q28" s="3"/>
      <c r="R28" s="3"/>
      <c r="S28" s="3"/>
      <c r="T28" s="3"/>
      <c r="U28" s="3"/>
      <c r="V28" s="3"/>
    </row>
    <row r="29" ht="15.75" customHeight="1">
      <c r="A29" s="3"/>
      <c r="B29" s="16" t="s">
        <v>25</v>
      </c>
      <c r="C29" s="3"/>
      <c r="D29" s="3"/>
      <c r="E29" s="3"/>
      <c r="F29" s="3"/>
      <c r="G29" s="3"/>
      <c r="H29" s="3"/>
      <c r="I29" s="3"/>
      <c r="J29" s="3"/>
      <c r="K29" s="3"/>
      <c r="L29" s="3"/>
      <c r="M29" s="3"/>
      <c r="N29" s="3"/>
      <c r="O29" s="3"/>
      <c r="P29" s="3"/>
      <c r="Q29" s="3"/>
      <c r="R29" s="3"/>
      <c r="S29" s="3"/>
      <c r="T29" s="3"/>
      <c r="U29" s="3"/>
      <c r="V29" s="3"/>
    </row>
    <row r="30" ht="15.75" customHeight="1">
      <c r="A30" s="3"/>
      <c r="B30" s="17" t="s">
        <v>26</v>
      </c>
      <c r="C30" s="3"/>
      <c r="D30" s="3"/>
      <c r="E30" s="3"/>
      <c r="F30" s="3"/>
      <c r="G30" s="3"/>
      <c r="H30" s="3"/>
      <c r="I30" s="3"/>
      <c r="J30" s="3"/>
      <c r="K30" s="3"/>
      <c r="L30" s="3"/>
      <c r="M30" s="3"/>
      <c r="N30" s="3"/>
      <c r="O30" s="3"/>
      <c r="P30" s="3"/>
      <c r="Q30" s="3"/>
      <c r="R30" s="3"/>
      <c r="S30" s="3"/>
      <c r="T30" s="3"/>
      <c r="U30" s="3"/>
      <c r="V30" s="3"/>
    </row>
    <row r="31" ht="15.75" customHeight="1">
      <c r="A31" s="3"/>
      <c r="B31" s="18" t="s">
        <v>27</v>
      </c>
      <c r="C31" s="3"/>
      <c r="D31" s="3"/>
      <c r="E31" s="3"/>
      <c r="F31" s="3"/>
      <c r="G31" s="3"/>
      <c r="H31" s="3"/>
      <c r="I31" s="3"/>
      <c r="J31" s="3"/>
      <c r="K31" s="3"/>
      <c r="L31" s="3"/>
      <c r="M31" s="3"/>
      <c r="N31" s="3"/>
      <c r="O31" s="3"/>
      <c r="P31" s="3"/>
      <c r="Q31" s="3"/>
      <c r="R31" s="3"/>
      <c r="S31" s="3"/>
      <c r="T31" s="3"/>
      <c r="U31" s="3"/>
      <c r="V31" s="3"/>
    </row>
    <row r="32" ht="15.75" customHeight="1">
      <c r="A32" s="3"/>
      <c r="B32" s="19"/>
      <c r="C32" s="3"/>
      <c r="D32" s="3"/>
      <c r="E32" s="3"/>
      <c r="F32" s="3"/>
      <c r="G32" s="3"/>
      <c r="H32" s="3"/>
      <c r="I32" s="3"/>
      <c r="J32" s="3"/>
      <c r="K32" s="3"/>
      <c r="L32" s="3"/>
      <c r="M32" s="3"/>
      <c r="N32" s="3"/>
      <c r="O32" s="3"/>
      <c r="P32" s="3"/>
      <c r="Q32" s="3"/>
      <c r="R32" s="3"/>
      <c r="S32" s="3"/>
      <c r="T32" s="3"/>
      <c r="U32" s="3"/>
      <c r="V32" s="3"/>
    </row>
    <row r="33" ht="15.75" customHeight="1">
      <c r="A33" s="3"/>
      <c r="B33" s="19" t="s">
        <v>28</v>
      </c>
      <c r="C33" s="3"/>
      <c r="D33" s="3"/>
      <c r="E33" s="3"/>
      <c r="F33" s="3"/>
      <c r="G33" s="3"/>
      <c r="H33" s="3"/>
      <c r="I33" s="3"/>
      <c r="J33" s="3"/>
      <c r="K33" s="3"/>
      <c r="L33" s="3"/>
      <c r="M33" s="3"/>
      <c r="N33" s="3"/>
      <c r="O33" s="3"/>
      <c r="P33" s="3"/>
      <c r="Q33" s="3"/>
      <c r="R33" s="3"/>
      <c r="S33" s="3"/>
      <c r="T33" s="3"/>
      <c r="U33" s="3"/>
      <c r="V33" s="3"/>
    </row>
    <row r="34" ht="15.75" customHeight="1">
      <c r="A34" s="3"/>
      <c r="B34" s="11" t="s">
        <v>29</v>
      </c>
      <c r="C34" s="3"/>
      <c r="D34" s="3"/>
      <c r="E34" s="3"/>
      <c r="F34" s="3"/>
      <c r="G34" s="3"/>
      <c r="H34" s="3"/>
      <c r="I34" s="3"/>
      <c r="J34" s="3"/>
      <c r="K34" s="3"/>
      <c r="L34" s="3"/>
      <c r="M34" s="3"/>
      <c r="N34" s="3"/>
      <c r="O34" s="3"/>
      <c r="P34" s="3"/>
      <c r="Q34" s="3"/>
      <c r="R34" s="3"/>
      <c r="S34" s="3"/>
      <c r="T34" s="3"/>
      <c r="U34" s="3"/>
      <c r="V34" s="3"/>
    </row>
    <row r="35" ht="15.75" customHeight="1">
      <c r="A35" s="3"/>
      <c r="B35" s="3" t="s">
        <v>30</v>
      </c>
      <c r="C35" s="3"/>
      <c r="D35" s="3"/>
      <c r="E35" s="3"/>
      <c r="F35" s="3"/>
      <c r="G35" s="3"/>
      <c r="H35" s="3"/>
      <c r="I35" s="3"/>
      <c r="J35" s="3"/>
      <c r="K35" s="3"/>
      <c r="L35" s="3"/>
      <c r="M35" s="3"/>
      <c r="N35" s="3"/>
      <c r="O35" s="3"/>
      <c r="P35" s="3"/>
      <c r="Q35" s="3"/>
      <c r="R35" s="3"/>
      <c r="S35" s="3"/>
      <c r="T35" s="3"/>
      <c r="U35" s="3"/>
      <c r="V35" s="3"/>
    </row>
    <row r="36" ht="15.75" customHeight="1">
      <c r="A36" s="3"/>
      <c r="B36" s="3" t="s">
        <v>31</v>
      </c>
      <c r="C36" s="3"/>
      <c r="D36" s="3"/>
      <c r="E36" s="3"/>
      <c r="F36" s="3"/>
      <c r="G36" s="3"/>
      <c r="H36" s="3"/>
      <c r="I36" s="3"/>
      <c r="J36" s="3"/>
      <c r="K36" s="3"/>
      <c r="L36" s="3"/>
      <c r="M36" s="3"/>
      <c r="N36" s="3"/>
      <c r="O36" s="3"/>
      <c r="P36" s="3"/>
      <c r="Q36" s="3"/>
      <c r="R36" s="3"/>
      <c r="S36" s="3"/>
      <c r="T36" s="3"/>
      <c r="U36" s="3"/>
      <c r="V36" s="3"/>
    </row>
    <row r="37" ht="15.75" customHeight="1">
      <c r="A37" s="3"/>
      <c r="B37" s="3" t="s">
        <v>32</v>
      </c>
      <c r="C37" s="3"/>
      <c r="D37" s="3"/>
      <c r="E37" s="3"/>
      <c r="F37" s="3"/>
      <c r="G37" s="3"/>
      <c r="H37" s="3"/>
      <c r="I37" s="3"/>
      <c r="J37" s="3"/>
      <c r="K37" s="3"/>
      <c r="L37" s="3"/>
      <c r="M37" s="3"/>
      <c r="N37" s="3"/>
      <c r="O37" s="3"/>
      <c r="P37" s="3"/>
      <c r="Q37" s="3"/>
      <c r="R37" s="3"/>
      <c r="S37" s="3"/>
      <c r="T37" s="3"/>
      <c r="U37" s="3"/>
      <c r="V37" s="3"/>
    </row>
    <row r="38" ht="15.75" customHeight="1">
      <c r="A38" s="3"/>
      <c r="B38" s="3" t="s">
        <v>33</v>
      </c>
      <c r="C38" s="3"/>
      <c r="D38" s="3"/>
      <c r="E38" s="3"/>
      <c r="F38" s="3"/>
      <c r="G38" s="3"/>
      <c r="H38" s="3"/>
      <c r="I38" s="3"/>
      <c r="J38" s="3"/>
      <c r="K38" s="3"/>
      <c r="L38" s="3"/>
      <c r="M38" s="3"/>
      <c r="N38" s="3"/>
      <c r="O38" s="3"/>
      <c r="P38" s="3"/>
      <c r="Q38" s="3"/>
      <c r="R38" s="3"/>
      <c r="S38" s="3"/>
      <c r="T38" s="3"/>
      <c r="U38" s="3"/>
      <c r="V38" s="3"/>
    </row>
    <row r="39" ht="15.0" customHeight="1">
      <c r="A39" s="3"/>
      <c r="B39" s="3"/>
      <c r="C39" s="3"/>
      <c r="D39" s="3"/>
      <c r="E39" s="3"/>
      <c r="F39" s="3"/>
      <c r="G39" s="3"/>
      <c r="H39" s="3"/>
      <c r="I39" s="3"/>
      <c r="J39" s="3"/>
      <c r="K39" s="3"/>
      <c r="L39" s="3"/>
      <c r="M39" s="3"/>
      <c r="N39" s="3"/>
      <c r="O39" s="3"/>
      <c r="P39" s="3"/>
      <c r="Q39" s="3"/>
      <c r="R39" s="3"/>
      <c r="S39" s="3"/>
      <c r="T39" s="3"/>
      <c r="U39" s="3"/>
      <c r="V39" s="3"/>
    </row>
    <row r="40" ht="15.75" customHeight="1">
      <c r="A40" s="3"/>
      <c r="B40" s="3" t="s">
        <v>34</v>
      </c>
      <c r="C40" s="3"/>
      <c r="D40" s="3"/>
      <c r="E40" s="3"/>
      <c r="F40" s="3"/>
      <c r="G40" s="3"/>
      <c r="H40" s="3"/>
      <c r="I40" s="3"/>
      <c r="J40" s="3"/>
      <c r="K40" s="3"/>
      <c r="L40" s="3"/>
      <c r="M40" s="3"/>
      <c r="N40" s="3"/>
      <c r="O40" s="3"/>
      <c r="P40" s="3"/>
      <c r="Q40" s="3"/>
      <c r="R40" s="3"/>
      <c r="S40" s="3"/>
      <c r="T40" s="3"/>
      <c r="U40" s="3"/>
      <c r="V40" s="3"/>
    </row>
    <row r="41" ht="15.75" customHeight="1">
      <c r="A41" s="3"/>
      <c r="B41" s="3"/>
      <c r="C41" s="3"/>
      <c r="D41" s="3"/>
      <c r="E41" s="3"/>
      <c r="F41" s="3"/>
      <c r="G41" s="3"/>
      <c r="H41" s="3"/>
      <c r="I41" s="3"/>
      <c r="J41" s="3"/>
      <c r="K41" s="3"/>
      <c r="L41" s="3"/>
      <c r="M41" s="3"/>
      <c r="N41" s="3"/>
      <c r="O41" s="3"/>
      <c r="P41" s="3"/>
      <c r="Q41" s="3"/>
      <c r="R41" s="3"/>
      <c r="S41" s="3"/>
      <c r="T41" s="3"/>
      <c r="U41" s="3"/>
      <c r="V41" s="3"/>
    </row>
    <row r="42" ht="15.75" customHeight="1">
      <c r="A42" s="3"/>
      <c r="B42" s="19" t="s">
        <v>35</v>
      </c>
      <c r="C42" s="3"/>
      <c r="D42" s="3"/>
      <c r="E42" s="3"/>
      <c r="F42" s="3"/>
      <c r="G42" s="3"/>
      <c r="H42" s="3"/>
      <c r="I42" s="3"/>
      <c r="J42" s="3"/>
      <c r="K42" s="3"/>
      <c r="L42" s="3"/>
      <c r="M42" s="3"/>
      <c r="N42" s="3"/>
      <c r="O42" s="3"/>
      <c r="P42" s="3"/>
      <c r="Q42" s="3"/>
      <c r="R42" s="3"/>
      <c r="S42" s="3"/>
      <c r="T42" s="3"/>
      <c r="U42" s="3"/>
      <c r="V42" s="3"/>
    </row>
    <row r="43" ht="15.75" customHeight="1">
      <c r="A43" s="3"/>
      <c r="B43" s="11" t="s">
        <v>36</v>
      </c>
      <c r="C43" s="3"/>
      <c r="D43" s="3"/>
      <c r="E43" s="3"/>
      <c r="F43" s="3"/>
      <c r="G43" s="3"/>
      <c r="H43" s="3"/>
      <c r="I43" s="3"/>
      <c r="J43" s="3"/>
      <c r="K43" s="3"/>
      <c r="L43" s="3"/>
      <c r="M43" s="3"/>
      <c r="N43" s="3"/>
      <c r="O43" s="3"/>
      <c r="P43" s="3"/>
      <c r="Q43" s="3"/>
      <c r="R43" s="3"/>
      <c r="S43" s="3"/>
      <c r="T43" s="3"/>
      <c r="U43" s="3"/>
      <c r="V43" s="3"/>
    </row>
    <row r="44" ht="15.75" customHeight="1">
      <c r="A44" s="3"/>
      <c r="B44" s="3" t="s">
        <v>37</v>
      </c>
      <c r="C44" s="3"/>
      <c r="D44" s="3"/>
      <c r="E44" s="3"/>
      <c r="F44" s="3"/>
      <c r="G44" s="3"/>
      <c r="H44" s="3"/>
      <c r="I44" s="3"/>
      <c r="J44" s="3"/>
      <c r="K44" s="3"/>
      <c r="L44" s="3"/>
      <c r="M44" s="3"/>
      <c r="N44" s="3"/>
      <c r="O44" s="3"/>
      <c r="P44" s="3"/>
      <c r="Q44" s="3"/>
      <c r="R44" s="3"/>
      <c r="S44" s="3"/>
      <c r="T44" s="3"/>
      <c r="U44" s="3"/>
      <c r="V44" s="3"/>
    </row>
    <row r="45" ht="15.75" customHeight="1">
      <c r="A45" s="3"/>
      <c r="B45" s="3" t="s">
        <v>38</v>
      </c>
      <c r="C45" s="3"/>
      <c r="D45" s="3"/>
      <c r="E45" s="3"/>
      <c r="F45" s="3"/>
      <c r="G45" s="3"/>
      <c r="H45" s="3"/>
      <c r="I45" s="3"/>
      <c r="J45" s="3"/>
      <c r="K45" s="3"/>
      <c r="L45" s="3"/>
      <c r="M45" s="3"/>
      <c r="N45" s="3"/>
      <c r="O45" s="3"/>
      <c r="P45" s="3"/>
      <c r="Q45" s="3"/>
      <c r="R45" s="3"/>
      <c r="S45" s="3"/>
      <c r="T45" s="3"/>
      <c r="U45" s="3"/>
      <c r="V45" s="3"/>
    </row>
    <row r="46" ht="15.75" customHeight="1">
      <c r="A46" s="3"/>
      <c r="B46" s="3" t="s">
        <v>39</v>
      </c>
      <c r="C46" s="3"/>
      <c r="D46" s="3"/>
      <c r="E46" s="3"/>
      <c r="F46" s="3"/>
      <c r="G46" s="3"/>
      <c r="H46" s="3"/>
      <c r="I46" s="3"/>
      <c r="J46" s="3"/>
      <c r="K46" s="3"/>
      <c r="L46" s="3"/>
      <c r="M46" s="3"/>
      <c r="N46" s="3"/>
      <c r="O46" s="3"/>
      <c r="P46" s="3"/>
      <c r="Q46" s="3"/>
      <c r="R46" s="3"/>
      <c r="S46" s="3"/>
      <c r="T46" s="3"/>
      <c r="U46" s="3"/>
      <c r="V46" s="3"/>
    </row>
    <row r="47" ht="15.75" customHeight="1">
      <c r="A47" s="3"/>
      <c r="B47" s="3" t="s">
        <v>40</v>
      </c>
      <c r="C47" s="3"/>
      <c r="D47" s="3"/>
      <c r="E47" s="3"/>
      <c r="F47" s="3"/>
      <c r="G47" s="3"/>
      <c r="H47" s="3"/>
      <c r="I47" s="3"/>
      <c r="J47" s="3"/>
      <c r="K47" s="3"/>
      <c r="L47" s="3"/>
      <c r="M47" s="3"/>
      <c r="N47" s="3"/>
      <c r="O47" s="3"/>
      <c r="P47" s="3"/>
      <c r="Q47" s="3"/>
      <c r="R47" s="3"/>
      <c r="S47" s="3"/>
      <c r="T47" s="3"/>
      <c r="U47" s="3"/>
      <c r="V47" s="3"/>
    </row>
    <row r="48" ht="15.75" customHeight="1">
      <c r="A48" s="3"/>
      <c r="B48" s="3" t="s">
        <v>41</v>
      </c>
      <c r="C48" s="3"/>
      <c r="D48" s="3"/>
      <c r="E48" s="3"/>
      <c r="F48" s="3"/>
      <c r="G48" s="3"/>
      <c r="H48" s="3"/>
      <c r="I48" s="3"/>
      <c r="J48" s="3"/>
      <c r="K48" s="3"/>
      <c r="L48" s="3"/>
      <c r="M48" s="3"/>
      <c r="N48" s="3"/>
      <c r="O48" s="3"/>
      <c r="P48" s="3"/>
      <c r="Q48" s="3"/>
      <c r="R48" s="3"/>
      <c r="S48" s="3"/>
      <c r="T48" s="3"/>
      <c r="U48" s="3"/>
      <c r="V48" s="3"/>
    </row>
    <row r="49" ht="15.75" customHeight="1">
      <c r="A49" s="12"/>
      <c r="B49" s="14" t="s">
        <v>42</v>
      </c>
      <c r="C49" s="12"/>
      <c r="D49" s="12"/>
      <c r="E49" s="12"/>
      <c r="F49" s="12"/>
      <c r="G49" s="12"/>
      <c r="H49" s="12"/>
      <c r="I49" s="12"/>
      <c r="J49" s="12"/>
      <c r="K49" s="12"/>
      <c r="L49" s="12"/>
      <c r="M49" s="12"/>
      <c r="N49" s="12"/>
      <c r="O49" s="12"/>
      <c r="P49" s="12"/>
      <c r="Q49" s="12"/>
      <c r="R49" s="12"/>
      <c r="S49" s="12"/>
      <c r="T49" s="12"/>
      <c r="U49" s="12"/>
      <c r="V49" s="12"/>
    </row>
    <row r="50" ht="15.75" customHeight="1">
      <c r="A50" s="3"/>
      <c r="B50" s="3" t="s">
        <v>43</v>
      </c>
      <c r="C50" s="3"/>
      <c r="D50" s="3"/>
      <c r="E50" s="3"/>
      <c r="F50" s="3"/>
      <c r="G50" s="3"/>
      <c r="H50" s="3"/>
      <c r="I50" s="3"/>
      <c r="J50" s="3"/>
      <c r="K50" s="3"/>
      <c r="L50" s="3"/>
      <c r="M50" s="3"/>
      <c r="N50" s="3"/>
      <c r="O50" s="3"/>
      <c r="P50" s="3"/>
      <c r="Q50" s="3"/>
      <c r="R50" s="3"/>
      <c r="S50" s="3"/>
      <c r="T50" s="3"/>
      <c r="U50" s="3"/>
      <c r="V50" s="3"/>
    </row>
    <row r="51" ht="15.75" customHeight="1">
      <c r="A51" s="3"/>
      <c r="B51" s="3" t="s">
        <v>44</v>
      </c>
      <c r="C51" s="3"/>
      <c r="D51" s="3"/>
      <c r="E51" s="3"/>
      <c r="F51" s="3"/>
      <c r="G51" s="3"/>
      <c r="H51" s="3"/>
      <c r="I51" s="3"/>
      <c r="J51" s="3"/>
      <c r="K51" s="3"/>
      <c r="L51" s="3"/>
      <c r="M51" s="3"/>
      <c r="N51" s="3"/>
      <c r="O51" s="3"/>
      <c r="P51" s="3"/>
      <c r="Q51" s="3"/>
      <c r="R51" s="3"/>
      <c r="S51" s="3"/>
      <c r="T51" s="3"/>
      <c r="U51" s="3"/>
      <c r="V51" s="3"/>
    </row>
    <row r="52" ht="15.75" customHeight="1">
      <c r="A52" s="12"/>
      <c r="B52" s="20"/>
      <c r="C52" s="12"/>
      <c r="D52" s="12"/>
      <c r="E52" s="12"/>
      <c r="F52" s="12"/>
      <c r="G52" s="12"/>
      <c r="H52" s="12"/>
      <c r="I52" s="12"/>
      <c r="J52" s="12"/>
      <c r="K52" s="12"/>
      <c r="L52" s="12"/>
      <c r="M52" s="12"/>
      <c r="N52" s="12"/>
      <c r="O52" s="12"/>
      <c r="P52" s="12"/>
      <c r="Q52" s="12"/>
      <c r="R52" s="12"/>
      <c r="S52" s="12"/>
      <c r="T52" s="12"/>
      <c r="U52" s="12"/>
      <c r="V52" s="12"/>
    </row>
    <row r="53" ht="15.75" customHeight="1">
      <c r="A53" s="12"/>
      <c r="B53" s="21" t="s">
        <v>45</v>
      </c>
      <c r="C53" s="12"/>
      <c r="D53" s="12"/>
      <c r="E53" s="12"/>
      <c r="F53" s="12"/>
      <c r="G53" s="12"/>
      <c r="H53" s="12"/>
      <c r="I53" s="12"/>
      <c r="J53" s="12"/>
      <c r="K53" s="12"/>
      <c r="L53" s="12"/>
      <c r="M53" s="12"/>
      <c r="N53" s="12"/>
      <c r="O53" s="12"/>
      <c r="P53" s="12"/>
      <c r="Q53" s="12"/>
      <c r="R53" s="12"/>
      <c r="S53" s="12"/>
      <c r="T53" s="12"/>
      <c r="U53" s="12"/>
      <c r="V53" s="12"/>
    </row>
    <row r="54" ht="15.75" customHeight="1">
      <c r="A54" s="8"/>
      <c r="B54" s="3" t="s">
        <v>46</v>
      </c>
      <c r="C54" s="3"/>
      <c r="D54" s="3"/>
      <c r="E54" s="3"/>
      <c r="F54" s="3"/>
      <c r="G54" s="3"/>
      <c r="H54" s="3"/>
      <c r="I54" s="3"/>
      <c r="J54" s="3"/>
      <c r="K54" s="3"/>
      <c r="L54" s="3"/>
      <c r="M54" s="3"/>
      <c r="N54" s="3"/>
      <c r="O54" s="3"/>
      <c r="P54" s="3"/>
      <c r="Q54" s="3"/>
      <c r="R54" s="3"/>
      <c r="S54" s="3"/>
      <c r="T54" s="3"/>
      <c r="U54" s="3"/>
      <c r="V54" s="3"/>
    </row>
    <row r="55" ht="15.75" customHeight="1">
      <c r="A55" s="8"/>
      <c r="B55" s="8"/>
      <c r="C55" s="3"/>
      <c r="D55" s="3"/>
      <c r="E55" s="3"/>
      <c r="F55" s="3"/>
      <c r="G55" s="3"/>
      <c r="H55" s="3"/>
      <c r="I55" s="3"/>
      <c r="J55" s="3"/>
      <c r="K55" s="3"/>
      <c r="L55" s="3"/>
      <c r="M55" s="3"/>
      <c r="N55" s="3"/>
      <c r="O55" s="3"/>
      <c r="P55" s="3"/>
      <c r="Q55" s="3"/>
      <c r="R55" s="3"/>
      <c r="S55" s="3"/>
      <c r="T55" s="3"/>
      <c r="U55" s="3"/>
      <c r="V55" s="3"/>
    </row>
    <row r="56" ht="15.75" customHeight="1">
      <c r="A56" s="8"/>
      <c r="B56" s="8" t="s">
        <v>47</v>
      </c>
      <c r="C56" s="3"/>
      <c r="D56" s="3"/>
      <c r="E56" s="3"/>
      <c r="F56" s="3"/>
      <c r="G56" s="3"/>
      <c r="H56" s="3"/>
      <c r="I56" s="3"/>
      <c r="J56" s="3"/>
      <c r="K56" s="3"/>
      <c r="L56" s="3"/>
      <c r="M56" s="3"/>
      <c r="N56" s="3"/>
      <c r="O56" s="3"/>
      <c r="P56" s="3"/>
      <c r="Q56" s="3"/>
      <c r="R56" s="3"/>
      <c r="S56" s="3"/>
      <c r="T56" s="3"/>
      <c r="U56" s="3"/>
      <c r="V56" s="3"/>
    </row>
    <row r="57" ht="15.75" customHeight="1">
      <c r="A57" s="3"/>
      <c r="B57" s="3" t="s">
        <v>48</v>
      </c>
      <c r="C57" s="3"/>
      <c r="D57" s="3"/>
      <c r="E57" s="3"/>
      <c r="F57" s="3"/>
      <c r="G57" s="3"/>
      <c r="H57" s="3"/>
      <c r="I57" s="3"/>
      <c r="J57" s="3"/>
      <c r="K57" s="3"/>
      <c r="L57" s="3"/>
      <c r="M57" s="3"/>
      <c r="N57" s="3"/>
      <c r="O57" s="3"/>
      <c r="P57" s="3"/>
      <c r="Q57" s="3"/>
      <c r="R57" s="3"/>
      <c r="S57" s="3"/>
      <c r="T57" s="3"/>
      <c r="U57" s="3"/>
      <c r="V57" s="3"/>
    </row>
    <row r="58" ht="15.75" customHeight="1">
      <c r="A58" s="3"/>
      <c r="B58" s="3"/>
      <c r="C58" s="3"/>
      <c r="D58" s="3"/>
      <c r="E58" s="3"/>
      <c r="F58" s="3"/>
      <c r="G58" s="3"/>
      <c r="H58" s="3"/>
      <c r="I58" s="3"/>
      <c r="J58" s="3"/>
      <c r="K58" s="3"/>
      <c r="L58" s="3"/>
      <c r="M58" s="3"/>
      <c r="N58" s="3"/>
      <c r="O58" s="3"/>
      <c r="P58" s="3"/>
      <c r="Q58" s="3"/>
      <c r="R58" s="3"/>
      <c r="S58" s="3"/>
      <c r="T58" s="3"/>
      <c r="U58" s="3"/>
      <c r="V58" s="3"/>
    </row>
    <row r="59" ht="15.75" customHeight="1">
      <c r="A59" s="8"/>
      <c r="B59" s="8" t="s">
        <v>49</v>
      </c>
      <c r="C59" s="3"/>
      <c r="D59" s="3"/>
      <c r="E59" s="3"/>
      <c r="F59" s="3"/>
      <c r="G59" s="3"/>
      <c r="H59" s="3"/>
      <c r="I59" s="3"/>
      <c r="J59" s="3"/>
      <c r="K59" s="3"/>
      <c r="L59" s="3"/>
      <c r="M59" s="3"/>
      <c r="N59" s="3"/>
      <c r="O59" s="3"/>
      <c r="P59" s="3"/>
      <c r="Q59" s="3"/>
      <c r="R59" s="3"/>
      <c r="S59" s="3"/>
      <c r="T59" s="3"/>
      <c r="U59" s="3"/>
      <c r="V59" s="3"/>
    </row>
    <row r="60" ht="15.75" customHeight="1">
      <c r="A60" s="3"/>
      <c r="B60" s="3" t="s">
        <v>50</v>
      </c>
      <c r="C60" s="3"/>
      <c r="D60" s="3"/>
      <c r="E60" s="3"/>
      <c r="F60" s="3"/>
      <c r="G60" s="3"/>
      <c r="H60" s="3"/>
      <c r="I60" s="3"/>
      <c r="J60" s="3"/>
      <c r="K60" s="3"/>
      <c r="L60" s="3"/>
      <c r="M60" s="3"/>
      <c r="N60" s="3"/>
      <c r="O60" s="3"/>
      <c r="P60" s="3"/>
      <c r="Q60" s="3"/>
      <c r="R60" s="3"/>
      <c r="S60" s="3"/>
      <c r="T60" s="3"/>
      <c r="U60" s="3"/>
      <c r="V60" s="3"/>
    </row>
    <row r="61" ht="15.75" customHeight="1">
      <c r="A61" s="3"/>
      <c r="B61" s="11" t="s">
        <v>51</v>
      </c>
      <c r="C61" s="3"/>
      <c r="D61" s="3"/>
      <c r="E61" s="3"/>
      <c r="F61" s="3"/>
      <c r="G61" s="3"/>
      <c r="H61" s="3"/>
      <c r="I61" s="3"/>
      <c r="J61" s="3"/>
      <c r="K61" s="3"/>
      <c r="L61" s="3"/>
      <c r="M61" s="3"/>
      <c r="N61" s="3"/>
      <c r="O61" s="3"/>
      <c r="P61" s="3"/>
      <c r="Q61" s="3"/>
      <c r="R61" s="3"/>
      <c r="S61" s="3"/>
      <c r="T61" s="3"/>
      <c r="U61" s="3"/>
      <c r="V61" s="3"/>
    </row>
    <row r="62" ht="15.75" customHeight="1">
      <c r="A62" s="3"/>
      <c r="B62" s="3"/>
      <c r="C62" s="3"/>
      <c r="D62" s="3"/>
      <c r="E62" s="3"/>
      <c r="F62" s="3"/>
      <c r="G62" s="3"/>
      <c r="H62" s="3"/>
      <c r="I62" s="3"/>
      <c r="J62" s="3"/>
      <c r="K62" s="3"/>
      <c r="L62" s="3"/>
      <c r="M62" s="3"/>
      <c r="N62" s="3"/>
      <c r="O62" s="3"/>
      <c r="P62" s="3"/>
      <c r="Q62" s="3"/>
      <c r="R62" s="3"/>
      <c r="S62" s="3"/>
      <c r="T62" s="3"/>
      <c r="U62" s="3"/>
      <c r="V62" s="3"/>
    </row>
    <row r="63" ht="15.75" customHeight="1">
      <c r="A63" s="12"/>
      <c r="B63" s="22" t="s">
        <v>52</v>
      </c>
      <c r="C63" s="12"/>
      <c r="D63" s="12"/>
      <c r="E63" s="12"/>
      <c r="F63" s="12"/>
      <c r="G63" s="12"/>
      <c r="H63" s="12"/>
      <c r="I63" s="12"/>
      <c r="J63" s="12"/>
      <c r="K63" s="12"/>
      <c r="L63" s="12"/>
      <c r="M63" s="12"/>
      <c r="N63" s="12"/>
      <c r="O63" s="12"/>
      <c r="P63" s="12"/>
      <c r="Q63" s="12"/>
      <c r="R63" s="12"/>
      <c r="S63" s="12"/>
      <c r="T63" s="12"/>
      <c r="U63" s="12"/>
      <c r="V63" s="12"/>
    </row>
    <row r="64" ht="15.75" customHeight="1">
      <c r="A64" s="8"/>
      <c r="B64" s="8" t="s">
        <v>53</v>
      </c>
      <c r="C64" s="3"/>
      <c r="D64" s="3"/>
      <c r="E64" s="3"/>
      <c r="F64" s="3"/>
      <c r="G64" s="3"/>
      <c r="H64" s="3"/>
      <c r="I64" s="3"/>
      <c r="J64" s="3"/>
      <c r="K64" s="3"/>
      <c r="L64" s="3"/>
      <c r="M64" s="3"/>
      <c r="N64" s="3"/>
      <c r="O64" s="3"/>
      <c r="P64" s="3"/>
      <c r="Q64" s="3"/>
      <c r="R64" s="3"/>
      <c r="S64" s="3"/>
      <c r="T64" s="3"/>
      <c r="U64" s="3"/>
      <c r="V64" s="3"/>
    </row>
    <row r="65" ht="15.75" customHeight="1">
      <c r="A65" s="3"/>
      <c r="B65" s="3" t="s">
        <v>54</v>
      </c>
      <c r="C65" s="3"/>
      <c r="D65" s="3"/>
      <c r="E65" s="3"/>
      <c r="F65" s="3"/>
      <c r="G65" s="3"/>
      <c r="H65" s="3"/>
      <c r="I65" s="3"/>
      <c r="J65" s="3"/>
      <c r="K65" s="3"/>
      <c r="L65" s="3"/>
      <c r="M65" s="3"/>
      <c r="N65" s="3"/>
      <c r="O65" s="3"/>
      <c r="P65" s="3"/>
      <c r="Q65" s="3"/>
      <c r="R65" s="3"/>
      <c r="S65" s="3"/>
      <c r="T65" s="3"/>
      <c r="U65" s="3"/>
      <c r="V65" s="3"/>
    </row>
    <row r="66" ht="15.75" customHeight="1">
      <c r="A66" s="3"/>
      <c r="B66" s="3"/>
      <c r="C66" s="3"/>
      <c r="D66" s="3"/>
      <c r="E66" s="3"/>
      <c r="F66" s="3"/>
      <c r="G66" s="3"/>
      <c r="H66" s="3"/>
      <c r="I66" s="3"/>
      <c r="J66" s="3"/>
      <c r="K66" s="3"/>
      <c r="L66" s="3"/>
      <c r="M66" s="3"/>
      <c r="N66" s="3"/>
      <c r="O66" s="3"/>
      <c r="P66" s="3"/>
      <c r="Q66" s="3"/>
      <c r="R66" s="3"/>
      <c r="S66" s="3"/>
      <c r="T66" s="3"/>
      <c r="U66" s="3"/>
      <c r="V66" s="3"/>
    </row>
    <row r="67" ht="15.75" customHeight="1">
      <c r="A67" s="8"/>
      <c r="B67" s="8" t="s">
        <v>55</v>
      </c>
      <c r="C67" s="3"/>
      <c r="D67" s="3"/>
      <c r="E67" s="3"/>
      <c r="F67" s="3"/>
      <c r="G67" s="3"/>
      <c r="H67" s="3"/>
      <c r="I67" s="3"/>
      <c r="J67" s="3"/>
      <c r="K67" s="3"/>
      <c r="L67" s="3"/>
      <c r="M67" s="3"/>
      <c r="N67" s="3"/>
      <c r="O67" s="3"/>
      <c r="P67" s="3"/>
      <c r="Q67" s="3"/>
      <c r="R67" s="3"/>
      <c r="S67" s="3"/>
      <c r="T67" s="3"/>
      <c r="U67" s="3"/>
      <c r="V67" s="3"/>
    </row>
    <row r="68" ht="15.75" customHeight="1">
      <c r="A68" s="3"/>
      <c r="B68" s="3" t="s">
        <v>56</v>
      </c>
      <c r="C68" s="3"/>
      <c r="D68" s="3"/>
      <c r="E68" s="3"/>
      <c r="F68" s="3"/>
      <c r="G68" s="3"/>
      <c r="H68" s="3"/>
      <c r="I68" s="3"/>
      <c r="J68" s="3"/>
      <c r="K68" s="3"/>
      <c r="L68" s="3"/>
      <c r="M68" s="3"/>
      <c r="N68" s="3"/>
      <c r="O68" s="3"/>
      <c r="P68" s="3"/>
      <c r="Q68" s="3"/>
      <c r="R68" s="3"/>
      <c r="S68" s="3"/>
      <c r="T68" s="3"/>
      <c r="U68" s="3"/>
      <c r="V68" s="3"/>
    </row>
    <row r="69" ht="15.75" customHeight="1">
      <c r="A69" s="3"/>
      <c r="B69" s="3" t="s">
        <v>57</v>
      </c>
      <c r="C69" s="3"/>
      <c r="D69" s="3"/>
      <c r="E69" s="3"/>
      <c r="F69" s="3"/>
      <c r="G69" s="3"/>
      <c r="H69" s="3"/>
      <c r="I69" s="3"/>
      <c r="J69" s="3"/>
      <c r="K69" s="3"/>
      <c r="L69" s="3"/>
      <c r="M69" s="3"/>
      <c r="N69" s="3"/>
      <c r="O69" s="3"/>
      <c r="P69" s="3"/>
      <c r="Q69" s="3"/>
      <c r="R69" s="3"/>
      <c r="S69" s="3"/>
      <c r="T69" s="3"/>
      <c r="U69" s="3"/>
      <c r="V69" s="3"/>
    </row>
    <row r="70" ht="15.75" customHeight="1">
      <c r="A70" s="3"/>
      <c r="B70" s="3" t="s">
        <v>58</v>
      </c>
      <c r="C70" s="3"/>
      <c r="D70" s="3"/>
      <c r="E70" s="3"/>
      <c r="F70" s="3"/>
      <c r="G70" s="3"/>
      <c r="H70" s="3"/>
      <c r="I70" s="3"/>
      <c r="J70" s="3"/>
      <c r="K70" s="3"/>
      <c r="L70" s="3"/>
      <c r="M70" s="3"/>
      <c r="N70" s="3"/>
      <c r="O70" s="3"/>
      <c r="P70" s="3"/>
      <c r="Q70" s="3"/>
      <c r="R70" s="3"/>
      <c r="S70" s="3"/>
      <c r="T70" s="3"/>
      <c r="U70" s="3"/>
      <c r="V70" s="3"/>
    </row>
    <row r="71" ht="15.75" customHeight="1">
      <c r="A71" s="3"/>
      <c r="B71" s="3" t="s">
        <v>59</v>
      </c>
      <c r="C71" s="3"/>
      <c r="D71" s="3"/>
      <c r="E71" s="3"/>
      <c r="F71" s="3"/>
      <c r="G71" s="3"/>
      <c r="H71" s="3"/>
      <c r="I71" s="3"/>
      <c r="J71" s="3"/>
      <c r="K71" s="3"/>
      <c r="L71" s="3"/>
      <c r="M71" s="3"/>
      <c r="N71" s="3"/>
      <c r="O71" s="3"/>
      <c r="P71" s="3"/>
      <c r="Q71" s="3"/>
      <c r="R71" s="3"/>
      <c r="S71" s="3"/>
      <c r="T71" s="3"/>
      <c r="U71" s="3"/>
      <c r="V71" s="3"/>
    </row>
    <row r="72" ht="15.75" customHeight="1">
      <c r="A72" s="3"/>
      <c r="B72" s="3" t="s">
        <v>60</v>
      </c>
      <c r="C72" s="3"/>
      <c r="D72" s="3"/>
      <c r="E72" s="3"/>
      <c r="F72" s="3"/>
      <c r="G72" s="3"/>
      <c r="H72" s="3"/>
      <c r="I72" s="3"/>
      <c r="J72" s="3"/>
      <c r="K72" s="3"/>
      <c r="L72" s="3"/>
      <c r="M72" s="3"/>
      <c r="N72" s="3"/>
      <c r="O72" s="3"/>
      <c r="P72" s="3"/>
      <c r="Q72" s="3"/>
      <c r="R72" s="3"/>
      <c r="S72" s="3"/>
      <c r="T72" s="3"/>
      <c r="U72" s="3"/>
      <c r="V72" s="3"/>
    </row>
    <row r="73" ht="15.75" customHeight="1">
      <c r="A73" s="3"/>
      <c r="B73" s="3"/>
      <c r="C73" s="3"/>
      <c r="D73" s="3"/>
      <c r="E73" s="3"/>
      <c r="F73" s="3"/>
      <c r="G73" s="3"/>
      <c r="H73" s="3"/>
      <c r="I73" s="3"/>
      <c r="J73" s="3"/>
      <c r="K73" s="3"/>
      <c r="L73" s="3"/>
      <c r="M73" s="3"/>
      <c r="N73" s="3"/>
      <c r="O73" s="3"/>
      <c r="P73" s="3"/>
      <c r="Q73" s="3"/>
      <c r="R73" s="3"/>
      <c r="S73" s="3"/>
      <c r="T73" s="3"/>
      <c r="U73" s="3"/>
      <c r="V73" s="3"/>
    </row>
    <row r="74" ht="15.75" customHeight="1">
      <c r="A74" s="3"/>
      <c r="B74" s="3"/>
      <c r="C74" s="3"/>
      <c r="D74" s="3"/>
      <c r="E74" s="3"/>
      <c r="F74" s="3"/>
      <c r="G74" s="3"/>
      <c r="H74" s="3"/>
      <c r="I74" s="3"/>
      <c r="J74" s="3"/>
      <c r="K74" s="3"/>
      <c r="L74" s="3"/>
      <c r="M74" s="3"/>
      <c r="N74" s="3"/>
      <c r="O74" s="3"/>
      <c r="P74" s="3"/>
      <c r="Q74" s="3"/>
      <c r="R74" s="3"/>
      <c r="S74" s="3"/>
      <c r="T74" s="3"/>
      <c r="U74" s="3"/>
      <c r="V74" s="3"/>
    </row>
    <row r="75" ht="15.75" customHeight="1">
      <c r="A75" s="3"/>
      <c r="B75" s="3"/>
      <c r="C75" s="3"/>
      <c r="D75" s="3"/>
      <c r="E75" s="3"/>
      <c r="F75" s="3"/>
      <c r="G75" s="3"/>
      <c r="H75" s="3"/>
      <c r="I75" s="3"/>
      <c r="J75" s="3"/>
      <c r="K75" s="3"/>
      <c r="L75" s="3"/>
      <c r="M75" s="3"/>
      <c r="N75" s="3"/>
      <c r="O75" s="3"/>
      <c r="P75" s="3"/>
      <c r="Q75" s="3"/>
      <c r="R75" s="3"/>
      <c r="S75" s="3"/>
      <c r="T75" s="3"/>
      <c r="U75" s="3"/>
      <c r="V75" s="3"/>
    </row>
    <row r="76" ht="15.75" customHeight="1">
      <c r="A76" s="3"/>
      <c r="B76" s="3"/>
      <c r="C76" s="3"/>
      <c r="D76" s="3"/>
      <c r="E76" s="3"/>
      <c r="F76" s="3"/>
      <c r="G76" s="3"/>
      <c r="H76" s="3"/>
      <c r="I76" s="3"/>
      <c r="J76" s="3"/>
      <c r="K76" s="3"/>
      <c r="L76" s="3"/>
      <c r="M76" s="3"/>
      <c r="N76" s="3"/>
      <c r="O76" s="3"/>
      <c r="P76" s="3"/>
      <c r="Q76" s="3"/>
      <c r="R76" s="3"/>
      <c r="S76" s="3"/>
      <c r="T76" s="3"/>
      <c r="U76" s="3"/>
      <c r="V76" s="3"/>
    </row>
    <row r="77" ht="15.75" customHeight="1">
      <c r="A77" s="3"/>
      <c r="B77" s="3"/>
      <c r="C77" s="3"/>
      <c r="D77" s="3"/>
      <c r="E77" s="3"/>
      <c r="F77" s="3"/>
      <c r="G77" s="3"/>
      <c r="H77" s="3"/>
      <c r="I77" s="3"/>
      <c r="J77" s="3"/>
      <c r="K77" s="3"/>
      <c r="L77" s="3"/>
      <c r="M77" s="3"/>
      <c r="N77" s="3"/>
      <c r="O77" s="3"/>
      <c r="P77" s="3"/>
      <c r="Q77" s="3"/>
      <c r="R77" s="3"/>
      <c r="S77" s="3"/>
      <c r="T77" s="3"/>
      <c r="U77" s="3"/>
      <c r="V77" s="3"/>
    </row>
    <row r="78" ht="15.75" customHeight="1">
      <c r="A78" s="3"/>
      <c r="B78" s="3"/>
      <c r="C78" s="3"/>
      <c r="D78" s="3"/>
      <c r="E78" s="3"/>
      <c r="F78" s="3"/>
      <c r="G78" s="3"/>
      <c r="H78" s="3"/>
      <c r="I78" s="3"/>
      <c r="J78" s="3"/>
      <c r="K78" s="3"/>
      <c r="L78" s="3"/>
      <c r="M78" s="3"/>
      <c r="N78" s="3"/>
      <c r="O78" s="3"/>
      <c r="P78" s="3"/>
      <c r="Q78" s="3"/>
      <c r="R78" s="3"/>
      <c r="S78" s="3"/>
      <c r="T78" s="3"/>
      <c r="U78" s="3"/>
      <c r="V78" s="3"/>
    </row>
    <row r="79" ht="15.75" customHeight="1">
      <c r="A79" s="3"/>
      <c r="B79" s="3"/>
      <c r="C79" s="3"/>
      <c r="D79" s="3"/>
      <c r="E79" s="3"/>
      <c r="F79" s="3"/>
      <c r="G79" s="3"/>
      <c r="H79" s="3"/>
      <c r="I79" s="3"/>
      <c r="J79" s="3"/>
      <c r="K79" s="3"/>
      <c r="L79" s="3"/>
      <c r="M79" s="3"/>
      <c r="N79" s="3"/>
      <c r="O79" s="3"/>
      <c r="P79" s="3"/>
      <c r="Q79" s="3"/>
      <c r="R79" s="3"/>
      <c r="S79" s="3"/>
      <c r="T79" s="3"/>
      <c r="U79" s="3"/>
      <c r="V79" s="3"/>
    </row>
    <row r="80" ht="15.75" customHeight="1">
      <c r="A80" s="3"/>
      <c r="B80" s="3"/>
      <c r="C80" s="3"/>
      <c r="D80" s="3"/>
      <c r="E80" s="3"/>
      <c r="F80" s="3"/>
      <c r="G80" s="3"/>
      <c r="H80" s="3"/>
      <c r="I80" s="3"/>
      <c r="J80" s="3"/>
      <c r="K80" s="3"/>
      <c r="L80" s="3"/>
      <c r="M80" s="3"/>
      <c r="N80" s="3"/>
      <c r="O80" s="3"/>
      <c r="P80" s="3"/>
      <c r="Q80" s="3"/>
      <c r="R80" s="3"/>
      <c r="S80" s="3"/>
      <c r="T80" s="3"/>
      <c r="U80" s="3"/>
      <c r="V80" s="3"/>
    </row>
    <row r="81" ht="15.75" customHeight="1">
      <c r="A81" s="3"/>
      <c r="B81" s="3"/>
      <c r="C81" s="3"/>
      <c r="D81" s="3"/>
      <c r="E81" s="3"/>
      <c r="F81" s="3"/>
      <c r="G81" s="3"/>
      <c r="H81" s="3"/>
      <c r="I81" s="3"/>
      <c r="J81" s="3"/>
      <c r="K81" s="3"/>
      <c r="L81" s="3"/>
      <c r="M81" s="3"/>
      <c r="N81" s="3"/>
      <c r="O81" s="3"/>
      <c r="P81" s="3"/>
      <c r="Q81" s="3"/>
      <c r="R81" s="3"/>
      <c r="S81" s="3"/>
      <c r="T81" s="3"/>
      <c r="U81" s="3"/>
      <c r="V81" s="3"/>
    </row>
    <row r="82" ht="15.75" customHeight="1">
      <c r="A82" s="3"/>
      <c r="B82" s="3"/>
      <c r="C82" s="3"/>
      <c r="D82" s="3"/>
      <c r="E82" s="3"/>
      <c r="F82" s="3"/>
      <c r="G82" s="3"/>
      <c r="H82" s="3"/>
      <c r="I82" s="3"/>
      <c r="J82" s="3"/>
      <c r="K82" s="3"/>
      <c r="L82" s="3"/>
      <c r="M82" s="3"/>
      <c r="N82" s="3"/>
      <c r="O82" s="3"/>
      <c r="P82" s="3"/>
      <c r="Q82" s="3"/>
      <c r="R82" s="3"/>
      <c r="S82" s="3"/>
      <c r="T82" s="3"/>
      <c r="U82" s="3"/>
      <c r="V82" s="3"/>
    </row>
    <row r="83" ht="15.75" customHeight="1">
      <c r="A83" s="3"/>
      <c r="B83" s="3"/>
      <c r="C83" s="3"/>
      <c r="D83" s="3"/>
      <c r="E83" s="3"/>
      <c r="F83" s="3"/>
      <c r="G83" s="3"/>
      <c r="H83" s="3"/>
      <c r="I83" s="3"/>
      <c r="J83" s="3"/>
      <c r="K83" s="3"/>
      <c r="L83" s="3"/>
      <c r="M83" s="3"/>
      <c r="N83" s="3"/>
      <c r="O83" s="3"/>
      <c r="P83" s="3"/>
      <c r="Q83" s="3"/>
      <c r="R83" s="3"/>
      <c r="S83" s="3"/>
      <c r="T83" s="3"/>
      <c r="U83" s="3"/>
      <c r="V83" s="3"/>
    </row>
    <row r="84" ht="15.75" customHeight="1">
      <c r="A84" s="3"/>
      <c r="B84" s="3"/>
      <c r="C84" s="3"/>
      <c r="D84" s="3"/>
      <c r="E84" s="3"/>
      <c r="F84" s="3"/>
      <c r="G84" s="3"/>
      <c r="H84" s="3"/>
      <c r="I84" s="3"/>
      <c r="J84" s="3"/>
      <c r="K84" s="3"/>
      <c r="L84" s="3"/>
      <c r="M84" s="3"/>
      <c r="N84" s="3"/>
      <c r="O84" s="3"/>
      <c r="P84" s="3"/>
      <c r="Q84" s="3"/>
      <c r="R84" s="3"/>
      <c r="S84" s="3"/>
      <c r="T84" s="3"/>
      <c r="U84" s="3"/>
      <c r="V84" s="3"/>
    </row>
    <row r="85" ht="15.75" customHeight="1">
      <c r="A85" s="3"/>
      <c r="B85" s="3"/>
      <c r="C85" s="3"/>
      <c r="D85" s="3"/>
      <c r="E85" s="3"/>
      <c r="F85" s="3"/>
      <c r="G85" s="3"/>
      <c r="H85" s="3"/>
      <c r="I85" s="3"/>
      <c r="J85" s="3"/>
      <c r="K85" s="3"/>
      <c r="L85" s="3"/>
      <c r="M85" s="3"/>
      <c r="N85" s="3"/>
      <c r="O85" s="3"/>
      <c r="P85" s="3"/>
      <c r="Q85" s="3"/>
      <c r="R85" s="3"/>
      <c r="S85" s="3"/>
      <c r="T85" s="3"/>
      <c r="U85" s="3"/>
      <c r="V85" s="3"/>
    </row>
    <row r="86" ht="15.75" customHeight="1">
      <c r="A86" s="3"/>
      <c r="B86" s="3"/>
      <c r="C86" s="3"/>
      <c r="D86" s="3"/>
      <c r="E86" s="3"/>
      <c r="F86" s="3"/>
      <c r="G86" s="3"/>
      <c r="H86" s="3"/>
      <c r="I86" s="3"/>
      <c r="J86" s="3"/>
      <c r="K86" s="3"/>
      <c r="L86" s="3"/>
      <c r="M86" s="3"/>
      <c r="N86" s="3"/>
      <c r="O86" s="3"/>
      <c r="P86" s="3"/>
      <c r="Q86" s="3"/>
      <c r="R86" s="3"/>
      <c r="S86" s="3"/>
      <c r="T86" s="3"/>
      <c r="U86" s="3"/>
      <c r="V86" s="3"/>
    </row>
    <row r="87" ht="15.75" customHeight="1">
      <c r="A87" s="3"/>
      <c r="B87" s="3"/>
      <c r="C87" s="3"/>
      <c r="D87" s="3"/>
      <c r="E87" s="3"/>
      <c r="F87" s="3"/>
      <c r="G87" s="3"/>
      <c r="H87" s="3"/>
      <c r="I87" s="3"/>
      <c r="J87" s="3"/>
      <c r="K87" s="3"/>
      <c r="L87" s="3"/>
      <c r="M87" s="3"/>
      <c r="N87" s="3"/>
      <c r="O87" s="3"/>
      <c r="P87" s="3"/>
      <c r="Q87" s="3"/>
      <c r="R87" s="3"/>
      <c r="S87" s="3"/>
      <c r="T87" s="3"/>
      <c r="U87" s="3"/>
      <c r="V87" s="3"/>
    </row>
    <row r="88" ht="15.75" customHeight="1">
      <c r="A88" s="3"/>
      <c r="B88" s="3"/>
      <c r="C88" s="3"/>
      <c r="D88" s="3"/>
      <c r="E88" s="3"/>
      <c r="F88" s="3"/>
      <c r="G88" s="3"/>
      <c r="H88" s="3"/>
      <c r="I88" s="3"/>
      <c r="J88" s="3"/>
      <c r="K88" s="3"/>
      <c r="L88" s="3"/>
      <c r="M88" s="3"/>
      <c r="N88" s="3"/>
      <c r="O88" s="3"/>
      <c r="P88" s="3"/>
      <c r="Q88" s="3"/>
      <c r="R88" s="3"/>
      <c r="S88" s="3"/>
      <c r="T88" s="3"/>
      <c r="U88" s="3"/>
      <c r="V88" s="3"/>
    </row>
    <row r="89" ht="15.75" customHeight="1">
      <c r="A89" s="3"/>
      <c r="B89" s="3"/>
      <c r="C89" s="3"/>
      <c r="D89" s="3"/>
      <c r="E89" s="3"/>
      <c r="F89" s="3"/>
      <c r="G89" s="3"/>
      <c r="H89" s="3"/>
      <c r="I89" s="3"/>
      <c r="J89" s="3"/>
      <c r="K89" s="3"/>
      <c r="L89" s="3"/>
      <c r="M89" s="3"/>
      <c r="N89" s="3"/>
      <c r="O89" s="3"/>
      <c r="P89" s="3"/>
      <c r="Q89" s="3"/>
      <c r="R89" s="3"/>
      <c r="S89" s="3"/>
      <c r="T89" s="3"/>
      <c r="U89" s="3"/>
      <c r="V89" s="3"/>
    </row>
    <row r="90" ht="15.75" customHeight="1">
      <c r="A90" s="3"/>
      <c r="B90" s="3"/>
      <c r="C90" s="3"/>
      <c r="D90" s="3"/>
      <c r="E90" s="3"/>
      <c r="F90" s="3"/>
      <c r="G90" s="3"/>
      <c r="H90" s="3"/>
      <c r="I90" s="3"/>
      <c r="J90" s="3"/>
      <c r="K90" s="3"/>
      <c r="L90" s="3"/>
      <c r="M90" s="3"/>
      <c r="N90" s="3"/>
      <c r="O90" s="3"/>
      <c r="P90" s="3"/>
      <c r="Q90" s="3"/>
      <c r="R90" s="3"/>
      <c r="S90" s="3"/>
      <c r="T90" s="3"/>
      <c r="U90" s="3"/>
      <c r="V90" s="3"/>
    </row>
    <row r="91" ht="15.75" customHeight="1">
      <c r="A91" s="3"/>
      <c r="B91" s="3"/>
      <c r="C91" s="3"/>
      <c r="D91" s="3"/>
      <c r="E91" s="3"/>
      <c r="F91" s="3"/>
      <c r="G91" s="3"/>
      <c r="H91" s="3"/>
      <c r="I91" s="3"/>
      <c r="J91" s="3"/>
      <c r="K91" s="3"/>
      <c r="L91" s="3"/>
      <c r="M91" s="3"/>
      <c r="N91" s="3"/>
      <c r="O91" s="3"/>
      <c r="P91" s="3"/>
      <c r="Q91" s="3"/>
      <c r="R91" s="3"/>
      <c r="S91" s="3"/>
      <c r="T91" s="3"/>
      <c r="U91" s="3"/>
      <c r="V91" s="3"/>
    </row>
    <row r="92" ht="15.75" customHeight="1">
      <c r="A92" s="3"/>
      <c r="B92" s="3"/>
      <c r="C92" s="3"/>
      <c r="D92" s="3"/>
      <c r="E92" s="3"/>
      <c r="F92" s="3"/>
      <c r="G92" s="3"/>
      <c r="H92" s="3"/>
      <c r="I92" s="3"/>
      <c r="J92" s="3"/>
      <c r="K92" s="3"/>
      <c r="L92" s="3"/>
      <c r="M92" s="3"/>
      <c r="N92" s="3"/>
      <c r="O92" s="3"/>
      <c r="P92" s="3"/>
      <c r="Q92" s="3"/>
      <c r="R92" s="3"/>
      <c r="S92" s="3"/>
      <c r="T92" s="3"/>
      <c r="U92" s="3"/>
      <c r="V92" s="3"/>
    </row>
    <row r="93" ht="15.75" customHeight="1">
      <c r="A93" s="3"/>
      <c r="B93" s="3"/>
      <c r="C93" s="3"/>
      <c r="D93" s="3"/>
      <c r="E93" s="3"/>
      <c r="F93" s="3"/>
      <c r="G93" s="3"/>
      <c r="H93" s="3"/>
      <c r="I93" s="3"/>
      <c r="J93" s="3"/>
      <c r="K93" s="3"/>
      <c r="L93" s="3"/>
      <c r="M93" s="3"/>
      <c r="N93" s="3"/>
      <c r="O93" s="3"/>
      <c r="P93" s="3"/>
      <c r="Q93" s="3"/>
      <c r="R93" s="3"/>
      <c r="S93" s="3"/>
      <c r="T93" s="3"/>
      <c r="U93" s="3"/>
      <c r="V93" s="3"/>
    </row>
    <row r="94" ht="15.75" customHeight="1">
      <c r="A94" s="3"/>
      <c r="B94" s="3"/>
      <c r="C94" s="3"/>
      <c r="D94" s="3"/>
      <c r="E94" s="3"/>
      <c r="F94" s="3"/>
      <c r="G94" s="3"/>
      <c r="H94" s="3"/>
      <c r="I94" s="3"/>
      <c r="J94" s="3"/>
      <c r="K94" s="3"/>
      <c r="L94" s="3"/>
      <c r="M94" s="3"/>
      <c r="N94" s="3"/>
      <c r="O94" s="3"/>
      <c r="P94" s="3"/>
      <c r="Q94" s="3"/>
      <c r="R94" s="3"/>
      <c r="S94" s="3"/>
      <c r="T94" s="3"/>
      <c r="U94" s="3"/>
      <c r="V94" s="3"/>
    </row>
    <row r="95" ht="15.75" customHeight="1">
      <c r="A95" s="3"/>
      <c r="B95" s="3"/>
      <c r="C95" s="3"/>
      <c r="D95" s="3"/>
      <c r="E95" s="3"/>
      <c r="F95" s="3"/>
      <c r="G95" s="3"/>
      <c r="H95" s="3"/>
      <c r="I95" s="3"/>
      <c r="J95" s="3"/>
      <c r="K95" s="3"/>
      <c r="L95" s="3"/>
      <c r="M95" s="3"/>
      <c r="N95" s="3"/>
      <c r="O95" s="3"/>
      <c r="P95" s="3"/>
      <c r="Q95" s="3"/>
      <c r="R95" s="3"/>
      <c r="S95" s="3"/>
      <c r="T95" s="3"/>
      <c r="U95" s="3"/>
      <c r="V95" s="3"/>
    </row>
    <row r="96" ht="15.75" customHeight="1">
      <c r="A96" s="3"/>
      <c r="B96" s="3"/>
      <c r="C96" s="3"/>
      <c r="D96" s="3"/>
      <c r="E96" s="3"/>
      <c r="F96" s="3"/>
      <c r="G96" s="3"/>
      <c r="H96" s="3"/>
      <c r="I96" s="3"/>
      <c r="J96" s="3"/>
      <c r="K96" s="3"/>
      <c r="L96" s="3"/>
      <c r="M96" s="3"/>
      <c r="N96" s="3"/>
      <c r="O96" s="3"/>
      <c r="P96" s="3"/>
      <c r="Q96" s="3"/>
      <c r="R96" s="3"/>
      <c r="S96" s="3"/>
      <c r="T96" s="3"/>
      <c r="U96" s="3"/>
      <c r="V96" s="3"/>
    </row>
    <row r="97" ht="15.75" customHeight="1">
      <c r="A97" s="3"/>
      <c r="B97" s="3"/>
      <c r="C97" s="3"/>
      <c r="D97" s="3"/>
      <c r="E97" s="3"/>
      <c r="F97" s="3"/>
      <c r="G97" s="3"/>
      <c r="H97" s="3"/>
      <c r="I97" s="3"/>
      <c r="J97" s="3"/>
      <c r="K97" s="3"/>
      <c r="L97" s="3"/>
      <c r="M97" s="3"/>
      <c r="N97" s="3"/>
      <c r="O97" s="3"/>
      <c r="P97" s="3"/>
      <c r="Q97" s="3"/>
      <c r="R97" s="3"/>
      <c r="S97" s="3"/>
      <c r="T97" s="3"/>
      <c r="U97" s="3"/>
      <c r="V97" s="3"/>
    </row>
    <row r="98" ht="15.75" customHeight="1">
      <c r="A98" s="3"/>
      <c r="B98" s="3"/>
      <c r="C98" s="3"/>
      <c r="D98" s="3"/>
      <c r="E98" s="3"/>
      <c r="F98" s="3"/>
      <c r="G98" s="3"/>
      <c r="H98" s="3"/>
      <c r="I98" s="3"/>
      <c r="J98" s="3"/>
      <c r="K98" s="3"/>
      <c r="L98" s="3"/>
      <c r="M98" s="3"/>
      <c r="N98" s="3"/>
      <c r="O98" s="3"/>
      <c r="P98" s="3"/>
      <c r="Q98" s="3"/>
      <c r="R98" s="3"/>
      <c r="S98" s="3"/>
      <c r="T98" s="3"/>
      <c r="U98" s="3"/>
      <c r="V98" s="3"/>
    </row>
    <row r="99" ht="15.75" customHeight="1">
      <c r="A99" s="3"/>
      <c r="B99" s="3"/>
      <c r="C99" s="3"/>
      <c r="D99" s="3"/>
      <c r="E99" s="3"/>
      <c r="F99" s="3"/>
      <c r="G99" s="3"/>
      <c r="H99" s="3"/>
      <c r="I99" s="3"/>
      <c r="J99" s="3"/>
      <c r="K99" s="3"/>
      <c r="L99" s="3"/>
      <c r="M99" s="3"/>
      <c r="N99" s="3"/>
      <c r="O99" s="3"/>
      <c r="P99" s="3"/>
      <c r="Q99" s="3"/>
      <c r="R99" s="3"/>
      <c r="S99" s="3"/>
      <c r="T99" s="3"/>
      <c r="U99" s="3"/>
      <c r="V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row>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pageSetUpPr/>
  </sheetPr>
  <sheetViews>
    <sheetView showGridLines="0" workbookViewId="0"/>
  </sheetViews>
  <sheetFormatPr customHeight="1" defaultColWidth="14.43" defaultRowHeight="15.0"/>
  <cols>
    <col customWidth="1" min="1" max="1" width="58.29"/>
    <col customWidth="1" min="2" max="2" width="14.29"/>
    <col customWidth="1" min="3" max="3" width="16.14"/>
    <col customWidth="1" min="4" max="4" width="17.29"/>
    <col customWidth="1" min="5" max="5" width="66.14"/>
    <col customWidth="1" min="6" max="6" width="8.71"/>
    <col customWidth="1" min="7" max="7" width="15.14"/>
    <col customWidth="1" min="8" max="24" width="8.71"/>
  </cols>
  <sheetData>
    <row r="1">
      <c r="A1" s="23" t="s">
        <v>61</v>
      </c>
      <c r="B1" s="23" t="s">
        <v>62</v>
      </c>
      <c r="C1" s="24"/>
      <c r="D1" s="24"/>
      <c r="E1" s="25"/>
      <c r="F1" s="3"/>
      <c r="G1" s="26"/>
      <c r="H1" s="3"/>
      <c r="I1" s="3"/>
      <c r="J1" s="3"/>
      <c r="K1" s="3"/>
      <c r="L1" s="3"/>
      <c r="M1" s="3"/>
      <c r="N1" s="3"/>
      <c r="O1" s="3"/>
      <c r="P1" s="3"/>
      <c r="Q1" s="3"/>
      <c r="R1" s="3"/>
      <c r="S1" s="3"/>
      <c r="T1" s="3"/>
      <c r="U1" s="3"/>
      <c r="V1" s="3"/>
      <c r="W1" s="3"/>
      <c r="X1" s="3"/>
    </row>
    <row r="2">
      <c r="A2" s="27" t="s">
        <v>63</v>
      </c>
      <c r="B2" s="27" t="s">
        <v>64</v>
      </c>
      <c r="C2" s="24"/>
      <c r="D2" s="24"/>
      <c r="E2" s="25"/>
      <c r="F2" s="3"/>
      <c r="G2" s="26"/>
      <c r="H2" s="3"/>
      <c r="I2" s="3"/>
      <c r="J2" s="3"/>
      <c r="K2" s="3"/>
      <c r="L2" s="3"/>
      <c r="M2" s="3"/>
      <c r="N2" s="3"/>
      <c r="O2" s="3"/>
      <c r="P2" s="3"/>
      <c r="Q2" s="3"/>
      <c r="R2" s="3"/>
      <c r="S2" s="3"/>
      <c r="T2" s="3"/>
      <c r="U2" s="3"/>
      <c r="V2" s="3"/>
      <c r="W2" s="3"/>
      <c r="X2" s="3"/>
    </row>
    <row r="3">
      <c r="A3" s="28" t="s">
        <v>65</v>
      </c>
      <c r="B3" s="27" t="s">
        <v>66</v>
      </c>
      <c r="C3" s="24"/>
      <c r="D3" s="24"/>
      <c r="E3" s="25"/>
      <c r="F3" s="3"/>
      <c r="G3" s="26"/>
      <c r="H3" s="3"/>
      <c r="I3" s="3"/>
      <c r="J3" s="3"/>
      <c r="K3" s="3"/>
      <c r="L3" s="3"/>
      <c r="M3" s="3"/>
      <c r="N3" s="3"/>
      <c r="O3" s="3"/>
      <c r="P3" s="3"/>
      <c r="Q3" s="3"/>
      <c r="R3" s="3"/>
      <c r="S3" s="3"/>
      <c r="T3" s="3"/>
      <c r="U3" s="3"/>
      <c r="V3" s="3"/>
      <c r="W3" s="3"/>
      <c r="X3" s="3"/>
    </row>
    <row r="4">
      <c r="A4" s="28" t="s">
        <v>67</v>
      </c>
      <c r="B4" s="29" t="s">
        <v>68</v>
      </c>
      <c r="C4" s="24"/>
      <c r="D4" s="24"/>
      <c r="E4" s="25"/>
      <c r="F4" s="3"/>
      <c r="G4" s="26"/>
      <c r="H4" s="3"/>
      <c r="I4" s="3"/>
      <c r="J4" s="3"/>
      <c r="K4" s="3"/>
      <c r="L4" s="3"/>
      <c r="M4" s="3"/>
      <c r="N4" s="3"/>
      <c r="O4" s="3"/>
      <c r="P4" s="3"/>
      <c r="Q4" s="3"/>
      <c r="R4" s="3"/>
      <c r="S4" s="3"/>
      <c r="T4" s="3"/>
      <c r="U4" s="3"/>
      <c r="V4" s="3"/>
      <c r="W4" s="3"/>
      <c r="X4" s="3"/>
    </row>
    <row r="5">
      <c r="A5" s="28" t="s">
        <v>69</v>
      </c>
      <c r="B5" s="27" t="s">
        <v>70</v>
      </c>
      <c r="C5" s="24"/>
      <c r="D5" s="24"/>
      <c r="E5" s="25"/>
      <c r="F5" s="3"/>
      <c r="G5" s="26"/>
      <c r="H5" s="3"/>
      <c r="I5" s="3"/>
      <c r="J5" s="3"/>
      <c r="K5" s="3"/>
      <c r="L5" s="3"/>
      <c r="M5" s="3"/>
      <c r="N5" s="3"/>
      <c r="O5" s="3"/>
      <c r="P5" s="3"/>
      <c r="Q5" s="3"/>
      <c r="R5" s="3"/>
      <c r="S5" s="3"/>
      <c r="T5" s="3"/>
      <c r="U5" s="3"/>
      <c r="V5" s="3"/>
      <c r="W5" s="3"/>
      <c r="X5" s="3"/>
    </row>
    <row r="6">
      <c r="A6" s="30"/>
      <c r="B6" s="30"/>
      <c r="C6" s="24"/>
      <c r="D6" s="24"/>
      <c r="E6" s="25"/>
      <c r="F6" s="3"/>
      <c r="G6" s="26"/>
      <c r="H6" s="3"/>
      <c r="I6" s="3"/>
      <c r="J6" s="3"/>
      <c r="K6" s="3"/>
      <c r="L6" s="3"/>
      <c r="M6" s="3"/>
      <c r="N6" s="3"/>
      <c r="O6" s="3"/>
      <c r="P6" s="3"/>
      <c r="Q6" s="3"/>
      <c r="R6" s="3"/>
      <c r="S6" s="3"/>
      <c r="T6" s="3"/>
      <c r="U6" s="3"/>
      <c r="V6" s="3"/>
      <c r="W6" s="3"/>
      <c r="X6" s="3"/>
    </row>
    <row r="7">
      <c r="A7" s="31" t="s">
        <v>71</v>
      </c>
      <c r="B7" s="31" t="s">
        <v>72</v>
      </c>
      <c r="C7" s="32" t="s">
        <v>73</v>
      </c>
      <c r="D7" s="33" t="s">
        <v>74</v>
      </c>
      <c r="E7" s="23" t="s">
        <v>75</v>
      </c>
      <c r="F7" s="3"/>
      <c r="G7" s="26"/>
      <c r="H7" s="3"/>
      <c r="I7" s="3"/>
      <c r="J7" s="3"/>
      <c r="K7" s="3"/>
      <c r="L7" s="3"/>
      <c r="M7" s="3"/>
      <c r="N7" s="3"/>
      <c r="O7" s="3"/>
      <c r="P7" s="3"/>
      <c r="Q7" s="3"/>
      <c r="R7" s="3"/>
      <c r="S7" s="3"/>
      <c r="T7" s="3"/>
      <c r="U7" s="3"/>
      <c r="V7" s="3"/>
      <c r="W7" s="3"/>
      <c r="X7" s="3"/>
    </row>
    <row r="8">
      <c r="A8" s="34" t="s">
        <v>76</v>
      </c>
      <c r="B8" s="35"/>
      <c r="C8" s="36"/>
      <c r="D8" s="37"/>
      <c r="E8" s="38"/>
      <c r="F8" s="3"/>
      <c r="G8" s="26"/>
      <c r="H8" s="3"/>
      <c r="I8" s="3"/>
      <c r="J8" s="3"/>
      <c r="K8" s="3"/>
      <c r="L8" s="3"/>
      <c r="M8" s="3"/>
      <c r="N8" s="3"/>
      <c r="O8" s="3"/>
      <c r="P8" s="3"/>
      <c r="Q8" s="3"/>
      <c r="R8" s="3"/>
      <c r="S8" s="3"/>
      <c r="T8" s="3"/>
      <c r="U8" s="3"/>
      <c r="V8" s="3"/>
      <c r="W8" s="3"/>
      <c r="X8" s="3"/>
    </row>
    <row r="9">
      <c r="A9" s="39" t="s">
        <v>77</v>
      </c>
      <c r="B9" s="39" t="s">
        <v>78</v>
      </c>
      <c r="C9" s="40"/>
      <c r="D9" s="40"/>
      <c r="E9" s="41"/>
      <c r="F9" s="3"/>
      <c r="G9" s="26"/>
      <c r="H9" s="3"/>
      <c r="I9" s="3"/>
      <c r="J9" s="3"/>
      <c r="K9" s="3"/>
      <c r="L9" s="3"/>
      <c r="M9" s="3"/>
      <c r="N9" s="3"/>
      <c r="O9" s="3"/>
      <c r="P9" s="3"/>
      <c r="Q9" s="3"/>
      <c r="R9" s="3"/>
      <c r="S9" s="3"/>
      <c r="T9" s="3"/>
      <c r="U9" s="3"/>
      <c r="V9" s="3"/>
      <c r="W9" s="3"/>
      <c r="X9" s="3"/>
    </row>
    <row r="10">
      <c r="A10" s="41" t="s">
        <v>79</v>
      </c>
      <c r="B10" s="41" t="s">
        <v>78</v>
      </c>
      <c r="C10" s="40"/>
      <c r="D10" s="40"/>
      <c r="E10" s="41"/>
      <c r="F10" s="3"/>
      <c r="G10" s="26"/>
      <c r="H10" s="3"/>
      <c r="I10" s="3"/>
      <c r="J10" s="3"/>
      <c r="K10" s="3"/>
      <c r="L10" s="3"/>
      <c r="M10" s="3"/>
      <c r="N10" s="3"/>
      <c r="O10" s="3"/>
      <c r="P10" s="3"/>
      <c r="Q10" s="3"/>
      <c r="R10" s="3"/>
      <c r="S10" s="3"/>
      <c r="T10" s="3"/>
      <c r="U10" s="3"/>
      <c r="V10" s="3"/>
      <c r="W10" s="3"/>
      <c r="X10" s="3"/>
    </row>
    <row r="11">
      <c r="A11" s="41" t="s">
        <v>80</v>
      </c>
      <c r="B11" s="41" t="s">
        <v>78</v>
      </c>
      <c r="C11" s="40"/>
      <c r="D11" s="40"/>
      <c r="E11" s="41"/>
      <c r="F11" s="3"/>
      <c r="G11" s="26"/>
      <c r="H11" s="3"/>
      <c r="I11" s="3"/>
      <c r="J11" s="3"/>
      <c r="K11" s="3"/>
      <c r="L11" s="3"/>
      <c r="M11" s="3"/>
      <c r="N11" s="3"/>
      <c r="O11" s="3"/>
      <c r="P11" s="3"/>
      <c r="Q11" s="3"/>
      <c r="R11" s="3"/>
      <c r="S11" s="3"/>
      <c r="T11" s="3"/>
      <c r="U11" s="3"/>
      <c r="V11" s="3"/>
      <c r="W11" s="3"/>
      <c r="X11" s="3"/>
    </row>
    <row r="12">
      <c r="A12" s="41" t="s">
        <v>81</v>
      </c>
      <c r="B12" s="41" t="s">
        <v>82</v>
      </c>
      <c r="C12" s="42"/>
      <c r="D12" s="43"/>
      <c r="E12" s="41"/>
      <c r="F12" s="3"/>
      <c r="G12" s="26"/>
      <c r="H12" s="3"/>
      <c r="I12" s="3"/>
      <c r="J12" s="3"/>
      <c r="K12" s="3"/>
      <c r="L12" s="3"/>
      <c r="M12" s="3"/>
      <c r="N12" s="3"/>
      <c r="O12" s="3"/>
      <c r="P12" s="3"/>
      <c r="Q12" s="3"/>
      <c r="R12" s="3"/>
      <c r="S12" s="3"/>
      <c r="T12" s="3"/>
      <c r="U12" s="3"/>
      <c r="V12" s="3"/>
      <c r="W12" s="3"/>
      <c r="X12" s="3"/>
    </row>
    <row r="13">
      <c r="A13" s="41" t="s">
        <v>83</v>
      </c>
      <c r="B13" s="41" t="s">
        <v>78</v>
      </c>
      <c r="C13" s="44">
        <f t="shared" ref="C13:D13" si="1">C10*(C12)-C11</f>
        <v>0</v>
      </c>
      <c r="D13" s="45">
        <f t="shared" si="1"/>
        <v>0</v>
      </c>
      <c r="E13" s="41"/>
      <c r="F13" s="3"/>
      <c r="G13" s="26"/>
      <c r="H13" s="3"/>
      <c r="I13" s="3"/>
      <c r="J13" s="3"/>
      <c r="K13" s="3"/>
      <c r="L13" s="3"/>
      <c r="M13" s="3"/>
      <c r="N13" s="3"/>
      <c r="O13" s="3"/>
      <c r="P13" s="3"/>
      <c r="Q13" s="3"/>
      <c r="R13" s="3"/>
      <c r="S13" s="3"/>
      <c r="T13" s="3"/>
      <c r="U13" s="3"/>
      <c r="V13" s="3"/>
      <c r="W13" s="3"/>
      <c r="X13" s="3"/>
    </row>
    <row r="14">
      <c r="A14" s="41" t="s">
        <v>84</v>
      </c>
      <c r="B14" s="46" t="s">
        <v>82</v>
      </c>
      <c r="C14" s="47" t="str">
        <f t="shared" ref="C14:D14" si="2">((C10*C12)-C11)/(C10*C12)</f>
        <v>#DIV/0!</v>
      </c>
      <c r="D14" s="47" t="str">
        <f t="shared" si="2"/>
        <v>#DIV/0!</v>
      </c>
      <c r="E14" s="41"/>
      <c r="F14" s="3"/>
      <c r="G14" s="26"/>
      <c r="H14" s="3"/>
      <c r="I14" s="3"/>
      <c r="J14" s="3"/>
      <c r="K14" s="3"/>
      <c r="L14" s="3"/>
      <c r="M14" s="3"/>
      <c r="N14" s="3"/>
      <c r="O14" s="3"/>
      <c r="P14" s="3"/>
      <c r="Q14" s="3"/>
      <c r="R14" s="3"/>
      <c r="S14" s="3"/>
      <c r="T14" s="3"/>
      <c r="U14" s="3"/>
      <c r="V14" s="3"/>
      <c r="W14" s="3"/>
      <c r="X14" s="3"/>
    </row>
    <row r="15">
      <c r="A15" s="41" t="s">
        <v>85</v>
      </c>
      <c r="B15" s="41" t="s">
        <v>86</v>
      </c>
      <c r="C15" s="48"/>
      <c r="D15" s="49"/>
      <c r="E15" s="41"/>
      <c r="F15" s="3"/>
      <c r="G15" s="26"/>
      <c r="H15" s="3"/>
      <c r="I15" s="3"/>
      <c r="J15" s="3"/>
      <c r="K15" s="3"/>
      <c r="L15" s="3"/>
      <c r="M15" s="3"/>
      <c r="N15" s="3"/>
      <c r="O15" s="3"/>
      <c r="P15" s="3"/>
      <c r="Q15" s="3"/>
      <c r="R15" s="3"/>
      <c r="S15" s="3"/>
      <c r="T15" s="3"/>
      <c r="U15" s="3"/>
      <c r="V15" s="3"/>
      <c r="W15" s="3"/>
      <c r="X15" s="3"/>
    </row>
    <row r="16">
      <c r="A16" s="39" t="s">
        <v>87</v>
      </c>
      <c r="B16" s="39" t="s">
        <v>88</v>
      </c>
      <c r="C16" s="50">
        <f t="shared" ref="C16:D16" si="3">C15*C13</f>
        <v>0</v>
      </c>
      <c r="D16" s="50">
        <f t="shared" si="3"/>
        <v>0</v>
      </c>
      <c r="E16" s="41"/>
      <c r="F16" s="3"/>
      <c r="G16" s="3"/>
      <c r="H16" s="3"/>
      <c r="I16" s="3"/>
      <c r="J16" s="3"/>
      <c r="K16" s="3"/>
      <c r="L16" s="3"/>
      <c r="M16" s="3"/>
      <c r="N16" s="3"/>
      <c r="O16" s="3"/>
      <c r="P16" s="3"/>
      <c r="Q16" s="3"/>
      <c r="R16" s="3"/>
      <c r="S16" s="3"/>
      <c r="T16" s="3"/>
      <c r="U16" s="3"/>
      <c r="V16" s="3"/>
      <c r="W16" s="3"/>
      <c r="X16" s="3"/>
    </row>
    <row r="17">
      <c r="A17" s="41"/>
      <c r="B17" s="41"/>
      <c r="C17" s="51"/>
      <c r="D17" s="52"/>
      <c r="E17" s="41"/>
      <c r="F17" s="3"/>
      <c r="G17" s="3"/>
      <c r="H17" s="3"/>
      <c r="I17" s="3"/>
      <c r="J17" s="3"/>
      <c r="K17" s="3"/>
      <c r="L17" s="3"/>
      <c r="M17" s="3"/>
      <c r="N17" s="3"/>
      <c r="O17" s="3"/>
      <c r="P17" s="3"/>
      <c r="Q17" s="3"/>
      <c r="R17" s="3"/>
      <c r="S17" s="3"/>
      <c r="T17" s="3"/>
      <c r="U17" s="3"/>
      <c r="V17" s="3"/>
      <c r="W17" s="3"/>
      <c r="X17" s="3"/>
    </row>
    <row r="18">
      <c r="A18" s="34" t="s">
        <v>89</v>
      </c>
      <c r="B18" s="38"/>
      <c r="C18" s="53"/>
      <c r="D18" s="54"/>
      <c r="E18" s="38"/>
      <c r="F18" s="3"/>
      <c r="G18" s="3"/>
      <c r="H18" s="3"/>
      <c r="I18" s="3"/>
      <c r="J18" s="3"/>
      <c r="K18" s="3"/>
      <c r="L18" s="3"/>
      <c r="M18" s="3"/>
      <c r="N18" s="3"/>
      <c r="O18" s="3"/>
      <c r="P18" s="3"/>
      <c r="Q18" s="3"/>
      <c r="R18" s="3"/>
      <c r="S18" s="3"/>
      <c r="T18" s="3"/>
      <c r="U18" s="3"/>
      <c r="V18" s="3"/>
      <c r="W18" s="3"/>
      <c r="X18" s="3"/>
    </row>
    <row r="19">
      <c r="A19" s="39" t="s">
        <v>90</v>
      </c>
      <c r="B19" s="39" t="s">
        <v>82</v>
      </c>
      <c r="C19" s="55"/>
      <c r="D19" s="56"/>
      <c r="E19" s="41"/>
      <c r="F19" s="3"/>
      <c r="G19" s="3"/>
      <c r="H19" s="3"/>
      <c r="I19" s="3"/>
      <c r="J19" s="3"/>
      <c r="K19" s="3"/>
      <c r="L19" s="3"/>
      <c r="M19" s="3"/>
      <c r="N19" s="3"/>
      <c r="O19" s="3"/>
      <c r="P19" s="3"/>
      <c r="Q19" s="3"/>
      <c r="R19" s="3"/>
      <c r="S19" s="3"/>
      <c r="T19" s="3"/>
      <c r="U19" s="3"/>
      <c r="V19" s="3"/>
      <c r="W19" s="3"/>
      <c r="X19" s="3"/>
    </row>
    <row r="20">
      <c r="A20" s="39" t="s">
        <v>91</v>
      </c>
      <c r="B20" s="39" t="s">
        <v>82</v>
      </c>
      <c r="C20" s="55"/>
      <c r="D20" s="56"/>
      <c r="E20" s="41"/>
      <c r="F20" s="3"/>
      <c r="G20" s="3"/>
      <c r="H20" s="3"/>
      <c r="I20" s="3"/>
      <c r="J20" s="3"/>
      <c r="K20" s="3"/>
      <c r="L20" s="3"/>
      <c r="M20" s="3"/>
      <c r="N20" s="3"/>
      <c r="O20" s="3"/>
      <c r="P20" s="3"/>
      <c r="Q20" s="3"/>
      <c r="R20" s="3"/>
      <c r="S20" s="3"/>
      <c r="T20" s="3"/>
      <c r="U20" s="3"/>
      <c r="V20" s="3"/>
      <c r="W20" s="3"/>
      <c r="X20" s="3"/>
    </row>
    <row r="21">
      <c r="A21" s="39" t="s">
        <v>92</v>
      </c>
      <c r="B21" s="39" t="s">
        <v>82</v>
      </c>
      <c r="C21" s="55"/>
      <c r="D21" s="56"/>
      <c r="E21" s="41"/>
      <c r="F21" s="3"/>
      <c r="G21" s="3"/>
      <c r="H21" s="3"/>
      <c r="I21" s="3"/>
      <c r="J21" s="3"/>
      <c r="K21" s="3"/>
      <c r="L21" s="3"/>
      <c r="M21" s="3"/>
      <c r="N21" s="3"/>
      <c r="O21" s="3"/>
      <c r="P21" s="3"/>
      <c r="Q21" s="3"/>
      <c r="R21" s="3"/>
      <c r="S21" s="3"/>
      <c r="T21" s="3"/>
      <c r="U21" s="3"/>
      <c r="V21" s="3"/>
      <c r="W21" s="3"/>
      <c r="X21" s="3"/>
    </row>
    <row r="22" ht="15.75" customHeight="1">
      <c r="A22" s="39" t="s">
        <v>93</v>
      </c>
      <c r="B22" s="39" t="s">
        <v>82</v>
      </c>
      <c r="C22" s="55"/>
      <c r="D22" s="56"/>
      <c r="E22" s="41"/>
      <c r="F22" s="3"/>
      <c r="G22" s="3"/>
      <c r="H22" s="3"/>
      <c r="I22" s="3"/>
      <c r="J22" s="3"/>
      <c r="K22" s="3"/>
      <c r="L22" s="3"/>
      <c r="M22" s="3"/>
      <c r="N22" s="3"/>
      <c r="O22" s="3"/>
      <c r="P22" s="3"/>
      <c r="Q22" s="3"/>
      <c r="R22" s="3"/>
      <c r="S22" s="3"/>
      <c r="T22" s="3"/>
      <c r="U22" s="3"/>
      <c r="V22" s="3"/>
      <c r="W22" s="3"/>
      <c r="X22" s="3"/>
    </row>
    <row r="23" ht="15.75" customHeight="1">
      <c r="A23" s="39" t="s">
        <v>94</v>
      </c>
      <c r="B23" s="41" t="s">
        <v>82</v>
      </c>
      <c r="C23" s="57">
        <f t="shared" ref="C23:D23" si="4">(C19*C20)+(C21*C22)</f>
        <v>0</v>
      </c>
      <c r="D23" s="57">
        <f t="shared" si="4"/>
        <v>0</v>
      </c>
      <c r="E23" s="41"/>
      <c r="F23" s="3"/>
      <c r="G23" s="3"/>
      <c r="H23" s="3"/>
      <c r="I23" s="3"/>
      <c r="J23" s="3"/>
      <c r="K23" s="3"/>
      <c r="L23" s="3"/>
      <c r="M23" s="3"/>
      <c r="N23" s="3"/>
      <c r="O23" s="3"/>
      <c r="P23" s="3"/>
      <c r="Q23" s="3"/>
      <c r="R23" s="3"/>
      <c r="S23" s="3"/>
      <c r="T23" s="3"/>
      <c r="U23" s="3"/>
      <c r="V23" s="3"/>
      <c r="W23" s="3"/>
      <c r="X23" s="3"/>
    </row>
    <row r="24" ht="15.75" customHeight="1">
      <c r="A24" s="58" t="s">
        <v>95</v>
      </c>
      <c r="B24" s="59"/>
      <c r="C24" s="60" t="str">
        <f t="shared" ref="C24:D24" si="5">(C23*(1+C23)^C15)/((1+C23)^C15-1)</f>
        <v>#DIV/0!</v>
      </c>
      <c r="D24" s="61" t="str">
        <f t="shared" si="5"/>
        <v>#DIV/0!</v>
      </c>
      <c r="E24" s="41"/>
      <c r="F24" s="3"/>
      <c r="G24" s="3"/>
      <c r="H24" s="3"/>
      <c r="I24" s="3"/>
      <c r="J24" s="3"/>
      <c r="K24" s="3"/>
      <c r="L24" s="3"/>
      <c r="M24" s="3"/>
      <c r="N24" s="3"/>
      <c r="O24" s="3"/>
      <c r="P24" s="3"/>
      <c r="Q24" s="3"/>
      <c r="R24" s="3"/>
      <c r="S24" s="3"/>
      <c r="T24" s="3"/>
      <c r="U24" s="3"/>
      <c r="V24" s="3"/>
      <c r="W24" s="3"/>
      <c r="X24" s="3"/>
    </row>
    <row r="25" ht="15.75" customHeight="1">
      <c r="A25" s="3"/>
      <c r="B25" s="62"/>
      <c r="C25" s="62"/>
      <c r="D25" s="3"/>
      <c r="E25" s="3"/>
      <c r="F25" s="3"/>
      <c r="G25" s="3"/>
      <c r="H25" s="3"/>
      <c r="I25" s="3"/>
      <c r="J25" s="3"/>
      <c r="K25" s="3"/>
      <c r="L25" s="3"/>
      <c r="M25" s="3"/>
      <c r="N25" s="3"/>
      <c r="O25" s="3"/>
      <c r="P25" s="3"/>
      <c r="Q25" s="3"/>
      <c r="R25" s="3"/>
      <c r="S25" s="3"/>
      <c r="T25" s="3"/>
      <c r="U25" s="3"/>
      <c r="V25" s="3"/>
      <c r="W25" s="3"/>
      <c r="X25" s="3"/>
    </row>
    <row r="26" ht="15.75" customHeight="1">
      <c r="A26" s="34" t="s">
        <v>96</v>
      </c>
      <c r="B26" s="63"/>
      <c r="C26" s="63"/>
      <c r="D26" s="38"/>
      <c r="E26" s="38"/>
      <c r="F26" s="3"/>
      <c r="G26" s="3"/>
      <c r="H26" s="3"/>
      <c r="I26" s="3"/>
      <c r="J26" s="3"/>
      <c r="K26" s="3"/>
      <c r="L26" s="3"/>
      <c r="M26" s="3"/>
      <c r="N26" s="3"/>
      <c r="O26" s="3"/>
      <c r="P26" s="3"/>
      <c r="Q26" s="3"/>
      <c r="R26" s="3"/>
      <c r="S26" s="3"/>
      <c r="T26" s="3"/>
      <c r="U26" s="3"/>
      <c r="V26" s="3"/>
      <c r="W26" s="3"/>
      <c r="X26" s="3"/>
    </row>
    <row r="27" ht="15.75" customHeight="1">
      <c r="A27" s="64" t="s">
        <v>97</v>
      </c>
      <c r="B27" s="65"/>
      <c r="C27" s="65"/>
      <c r="D27" s="66"/>
      <c r="E27" s="67"/>
      <c r="F27" s="3"/>
      <c r="G27" s="3"/>
      <c r="H27" s="3"/>
      <c r="I27" s="3"/>
      <c r="J27" s="3"/>
      <c r="K27" s="3"/>
      <c r="L27" s="3"/>
      <c r="M27" s="3"/>
      <c r="N27" s="3"/>
      <c r="O27" s="3"/>
      <c r="P27" s="3"/>
      <c r="Q27" s="3"/>
      <c r="R27" s="3"/>
      <c r="S27" s="3"/>
      <c r="T27" s="3"/>
      <c r="U27" s="3"/>
      <c r="V27" s="3"/>
      <c r="W27" s="3"/>
      <c r="X27" s="3"/>
    </row>
    <row r="28" ht="15.75" customHeight="1">
      <c r="A28" s="41" t="s">
        <v>98</v>
      </c>
      <c r="B28" s="41" t="s">
        <v>99</v>
      </c>
      <c r="C28" s="68"/>
      <c r="D28" s="68"/>
      <c r="E28" s="69"/>
      <c r="F28" s="3"/>
      <c r="G28" s="3"/>
      <c r="H28" s="3"/>
      <c r="I28" s="3"/>
      <c r="J28" s="3"/>
      <c r="K28" s="3"/>
      <c r="L28" s="3"/>
      <c r="M28" s="3"/>
      <c r="N28" s="3"/>
      <c r="O28" s="3"/>
      <c r="P28" s="3"/>
      <c r="Q28" s="3"/>
      <c r="R28" s="3"/>
      <c r="S28" s="3"/>
      <c r="T28" s="3"/>
      <c r="U28" s="3"/>
      <c r="V28" s="3"/>
      <c r="W28" s="3"/>
      <c r="X28" s="3"/>
    </row>
    <row r="29" ht="15.75" customHeight="1">
      <c r="A29" s="41" t="s">
        <v>100</v>
      </c>
      <c r="B29" s="41" t="s">
        <v>99</v>
      </c>
      <c r="C29" s="68"/>
      <c r="D29" s="68"/>
      <c r="E29" s="69"/>
      <c r="F29" s="3"/>
      <c r="G29" s="3"/>
      <c r="H29" s="3"/>
      <c r="I29" s="3"/>
      <c r="J29" s="3"/>
      <c r="K29" s="3"/>
      <c r="L29" s="3"/>
      <c r="M29" s="3"/>
      <c r="N29" s="3"/>
      <c r="O29" s="3"/>
      <c r="P29" s="3"/>
      <c r="Q29" s="3"/>
      <c r="R29" s="3"/>
      <c r="S29" s="3"/>
      <c r="T29" s="3"/>
      <c r="U29" s="3"/>
      <c r="V29" s="3"/>
      <c r="W29" s="3"/>
      <c r="X29" s="3"/>
    </row>
    <row r="30" ht="15.75" customHeight="1">
      <c r="A30" s="41" t="s">
        <v>101</v>
      </c>
      <c r="B30" s="41" t="s">
        <v>99</v>
      </c>
      <c r="C30" s="68"/>
      <c r="D30" s="68"/>
      <c r="E30" s="69"/>
      <c r="F30" s="3"/>
      <c r="G30" s="3"/>
      <c r="H30" s="3"/>
      <c r="I30" s="3"/>
      <c r="J30" s="3"/>
      <c r="K30" s="3"/>
      <c r="L30" s="3"/>
      <c r="M30" s="3"/>
      <c r="N30" s="3"/>
      <c r="O30" s="3"/>
      <c r="P30" s="3"/>
      <c r="Q30" s="3"/>
      <c r="R30" s="3"/>
      <c r="S30" s="3"/>
      <c r="T30" s="3"/>
      <c r="U30" s="3"/>
      <c r="V30" s="3"/>
      <c r="W30" s="3"/>
      <c r="X30" s="3"/>
    </row>
    <row r="31" ht="15.75" customHeight="1">
      <c r="A31" s="41" t="s">
        <v>102</v>
      </c>
      <c r="B31" s="41" t="s">
        <v>99</v>
      </c>
      <c r="C31" s="68"/>
      <c r="D31" s="70"/>
      <c r="E31" s="69"/>
      <c r="F31" s="3"/>
      <c r="G31" s="3"/>
      <c r="H31" s="3"/>
      <c r="I31" s="3"/>
      <c r="J31" s="3"/>
      <c r="K31" s="3"/>
      <c r="L31" s="3"/>
      <c r="M31" s="3"/>
      <c r="N31" s="3"/>
      <c r="O31" s="3"/>
      <c r="P31" s="3"/>
      <c r="Q31" s="3"/>
      <c r="R31" s="3"/>
      <c r="S31" s="3"/>
      <c r="T31" s="3"/>
      <c r="U31" s="3"/>
      <c r="V31" s="3"/>
      <c r="W31" s="3"/>
      <c r="X31" s="3"/>
    </row>
    <row r="32" ht="15.75" customHeight="1">
      <c r="A32" s="41" t="s">
        <v>103</v>
      </c>
      <c r="B32" s="41" t="s">
        <v>99</v>
      </c>
      <c r="C32" s="68"/>
      <c r="D32" s="70"/>
      <c r="E32" s="69"/>
      <c r="F32" s="3"/>
      <c r="G32" s="3"/>
      <c r="H32" s="3"/>
      <c r="I32" s="3"/>
      <c r="J32" s="3"/>
      <c r="K32" s="3"/>
      <c r="L32" s="3"/>
      <c r="M32" s="3"/>
      <c r="N32" s="3"/>
      <c r="O32" s="3"/>
      <c r="P32" s="3"/>
      <c r="Q32" s="3"/>
      <c r="R32" s="3"/>
      <c r="S32" s="3"/>
      <c r="T32" s="3"/>
      <c r="U32" s="3"/>
      <c r="V32" s="3"/>
      <c r="W32" s="3"/>
      <c r="X32" s="3"/>
    </row>
    <row r="33" ht="15.75" customHeight="1">
      <c r="A33" s="41" t="s">
        <v>104</v>
      </c>
      <c r="B33" s="41" t="s">
        <v>99</v>
      </c>
      <c r="C33" s="70"/>
      <c r="D33" s="70"/>
      <c r="E33" s="69"/>
      <c r="F33" s="3"/>
      <c r="G33" s="3"/>
      <c r="H33" s="3"/>
      <c r="I33" s="3"/>
      <c r="J33" s="3"/>
      <c r="K33" s="3"/>
      <c r="L33" s="3"/>
      <c r="M33" s="3"/>
      <c r="N33" s="3"/>
      <c r="O33" s="3"/>
      <c r="P33" s="3"/>
      <c r="Q33" s="3"/>
      <c r="R33" s="3"/>
      <c r="S33" s="3"/>
      <c r="T33" s="3"/>
      <c r="U33" s="3"/>
      <c r="V33" s="3"/>
      <c r="W33" s="3"/>
      <c r="X33" s="3"/>
    </row>
    <row r="34" ht="15.75" customHeight="1">
      <c r="A34" s="41" t="s">
        <v>105</v>
      </c>
      <c r="B34" s="41" t="s">
        <v>99</v>
      </c>
      <c r="C34" s="71">
        <f t="shared" ref="C34:D34" si="6">SUM(C28:C33)</f>
        <v>0</v>
      </c>
      <c r="D34" s="71">
        <f t="shared" si="6"/>
        <v>0</v>
      </c>
      <c r="E34" s="69"/>
      <c r="F34" s="3"/>
      <c r="G34" s="3"/>
      <c r="H34" s="3"/>
      <c r="I34" s="3"/>
      <c r="J34" s="3"/>
      <c r="K34" s="3"/>
      <c r="L34" s="3"/>
      <c r="M34" s="3"/>
      <c r="N34" s="3"/>
      <c r="O34" s="3"/>
      <c r="P34" s="3"/>
      <c r="Q34" s="3"/>
      <c r="R34" s="3"/>
      <c r="S34" s="3"/>
      <c r="T34" s="3"/>
      <c r="U34" s="3"/>
      <c r="V34" s="3"/>
      <c r="W34" s="3"/>
      <c r="X34" s="3"/>
    </row>
    <row r="35" ht="15.75" customHeight="1">
      <c r="A35" s="72" t="s">
        <v>106</v>
      </c>
      <c r="B35" s="72" t="s">
        <v>107</v>
      </c>
      <c r="C35" s="73" t="str">
        <f t="shared" ref="C35:D35" si="7">C34/C16</f>
        <v>#DIV/0!</v>
      </c>
      <c r="D35" s="73" t="str">
        <f t="shared" si="7"/>
        <v>#DIV/0!</v>
      </c>
      <c r="E35" s="41"/>
      <c r="F35" s="3"/>
      <c r="G35" s="3"/>
      <c r="H35" s="3"/>
      <c r="I35" s="3"/>
      <c r="J35" s="3"/>
      <c r="K35" s="3"/>
      <c r="L35" s="3"/>
      <c r="M35" s="3"/>
      <c r="N35" s="3"/>
      <c r="O35" s="3"/>
      <c r="P35" s="3"/>
      <c r="Q35" s="3"/>
      <c r="R35" s="3"/>
      <c r="S35" s="3"/>
      <c r="T35" s="3"/>
      <c r="U35" s="3"/>
      <c r="V35" s="3"/>
      <c r="W35" s="3"/>
      <c r="X35" s="3"/>
    </row>
    <row r="36" ht="15.75" customHeight="1">
      <c r="A36" s="41" t="s">
        <v>108</v>
      </c>
      <c r="B36" s="41" t="s">
        <v>82</v>
      </c>
      <c r="C36" s="51">
        <v>0.15</v>
      </c>
      <c r="D36" s="51">
        <v>0.15</v>
      </c>
      <c r="E36" s="69"/>
      <c r="F36" s="3"/>
      <c r="G36" s="3"/>
      <c r="H36" s="3"/>
      <c r="I36" s="3"/>
      <c r="J36" s="3"/>
      <c r="K36" s="3"/>
      <c r="L36" s="3"/>
      <c r="M36" s="3"/>
      <c r="N36" s="3"/>
      <c r="O36" s="3"/>
      <c r="P36" s="3"/>
      <c r="Q36" s="3"/>
      <c r="R36" s="3"/>
      <c r="S36" s="3"/>
      <c r="T36" s="3"/>
      <c r="U36" s="3"/>
      <c r="V36" s="3"/>
      <c r="W36" s="3"/>
      <c r="X36" s="3"/>
    </row>
    <row r="37" ht="15.75" customHeight="1">
      <c r="A37" s="41" t="s">
        <v>109</v>
      </c>
      <c r="B37" s="41" t="s">
        <v>99</v>
      </c>
      <c r="C37" s="71">
        <f t="shared" ref="C37:D37" si="8">C34*C36</f>
        <v>0</v>
      </c>
      <c r="D37" s="71">
        <f t="shared" si="8"/>
        <v>0</v>
      </c>
      <c r="E37" s="69"/>
      <c r="F37" s="3"/>
      <c r="G37" s="3"/>
      <c r="H37" s="3"/>
      <c r="I37" s="3"/>
      <c r="J37" s="3"/>
      <c r="K37" s="3"/>
      <c r="L37" s="3"/>
      <c r="M37" s="3"/>
      <c r="N37" s="3"/>
      <c r="O37" s="3"/>
      <c r="P37" s="3"/>
      <c r="Q37" s="3"/>
      <c r="R37" s="3"/>
      <c r="S37" s="3"/>
      <c r="T37" s="3"/>
      <c r="U37" s="3"/>
      <c r="V37" s="3"/>
      <c r="W37" s="3"/>
      <c r="X37" s="3"/>
    </row>
    <row r="38" ht="15.75" customHeight="1">
      <c r="A38" s="41" t="s">
        <v>110</v>
      </c>
      <c r="B38" s="41" t="s">
        <v>99</v>
      </c>
      <c r="C38" s="71">
        <f>(C34+C37)*VLOOKUP($B$2,Parameters!$B$12:$E$18,2,FALSE)</f>
        <v>0</v>
      </c>
      <c r="D38" s="71">
        <f>(D34+D37)*VLOOKUP($B$2,Parameters!$B$12:$E$18,2,FALSE)</f>
        <v>0</v>
      </c>
      <c r="E38" s="69"/>
      <c r="F38" s="3"/>
      <c r="G38" s="3"/>
      <c r="H38" s="3"/>
      <c r="I38" s="3"/>
      <c r="J38" s="3"/>
      <c r="K38" s="3"/>
      <c r="L38" s="3"/>
      <c r="M38" s="3"/>
      <c r="N38" s="3"/>
      <c r="O38" s="3"/>
      <c r="P38" s="3"/>
      <c r="Q38" s="3"/>
      <c r="R38" s="3"/>
      <c r="S38" s="3"/>
      <c r="T38" s="3"/>
      <c r="U38" s="3"/>
      <c r="V38" s="3"/>
      <c r="W38" s="3"/>
      <c r="X38" s="3"/>
    </row>
    <row r="39" ht="15.75" customHeight="1">
      <c r="A39" s="41" t="s">
        <v>111</v>
      </c>
      <c r="B39" s="41" t="s">
        <v>99</v>
      </c>
      <c r="C39" s="71">
        <f>(C34+C37+C38)*VLOOKUP($B$3,Parameters!$A$23:$D$26,2,FALSE)</f>
        <v>0</v>
      </c>
      <c r="D39" s="71">
        <f>(D34+D37+D38)*VLOOKUP($B$3,Parameters!$A$23:$D$26,2,FALSE)</f>
        <v>0</v>
      </c>
      <c r="E39" s="69"/>
      <c r="F39" s="3"/>
      <c r="G39" s="3"/>
      <c r="H39" s="3"/>
      <c r="I39" s="3"/>
      <c r="J39" s="3"/>
      <c r="K39" s="3"/>
      <c r="L39" s="3"/>
      <c r="M39" s="3"/>
      <c r="N39" s="3"/>
      <c r="O39" s="3"/>
      <c r="P39" s="3"/>
      <c r="Q39" s="3"/>
      <c r="R39" s="3"/>
      <c r="S39" s="3"/>
      <c r="T39" s="3"/>
      <c r="U39" s="3"/>
      <c r="V39" s="3"/>
      <c r="W39" s="3"/>
      <c r="X39" s="3"/>
    </row>
    <row r="40" ht="15.75" customHeight="1">
      <c r="A40" s="58" t="s">
        <v>112</v>
      </c>
      <c r="B40" s="58" t="s">
        <v>99</v>
      </c>
      <c r="C40" s="71">
        <f t="shared" ref="C40:D40" si="9">SUM(C34,C37,C38,C39)</f>
        <v>0</v>
      </c>
      <c r="D40" s="71">
        <f t="shared" si="9"/>
        <v>0</v>
      </c>
      <c r="E40" s="69"/>
      <c r="F40" s="3"/>
      <c r="G40" s="3"/>
      <c r="H40" s="3"/>
      <c r="I40" s="3"/>
      <c r="J40" s="3"/>
      <c r="K40" s="3"/>
      <c r="L40" s="3"/>
      <c r="M40" s="3"/>
      <c r="N40" s="3"/>
      <c r="O40" s="3"/>
      <c r="P40" s="3"/>
      <c r="Q40" s="3"/>
      <c r="R40" s="3"/>
      <c r="S40" s="3"/>
      <c r="T40" s="3"/>
      <c r="U40" s="3"/>
      <c r="V40" s="3"/>
      <c r="W40" s="3"/>
      <c r="X40" s="3"/>
    </row>
    <row r="41" ht="15.75" customHeight="1">
      <c r="A41" s="58" t="s">
        <v>113</v>
      </c>
      <c r="B41" s="58" t="s">
        <v>82</v>
      </c>
      <c r="C41" s="51">
        <v>0.07</v>
      </c>
      <c r="D41" s="51">
        <v>0.07</v>
      </c>
      <c r="E41" s="69"/>
      <c r="F41" s="3"/>
      <c r="G41" s="3"/>
      <c r="H41" s="3"/>
      <c r="I41" s="3"/>
      <c r="J41" s="3"/>
      <c r="K41" s="3"/>
      <c r="L41" s="3"/>
      <c r="M41" s="3"/>
      <c r="N41" s="3"/>
      <c r="O41" s="3"/>
      <c r="P41" s="3"/>
      <c r="Q41" s="3"/>
      <c r="R41" s="3"/>
      <c r="S41" s="3"/>
      <c r="T41" s="3"/>
      <c r="U41" s="3"/>
      <c r="V41" s="3"/>
      <c r="W41" s="3"/>
      <c r="X41" s="3"/>
    </row>
    <row r="42" ht="15.75" customHeight="1">
      <c r="A42" s="58" t="s">
        <v>114</v>
      </c>
      <c r="B42" s="58" t="s">
        <v>99</v>
      </c>
      <c r="C42" s="71">
        <f t="shared" ref="C42:D42" si="10">C40*C41</f>
        <v>0</v>
      </c>
      <c r="D42" s="71">
        <f t="shared" si="10"/>
        <v>0</v>
      </c>
      <c r="E42" s="41"/>
      <c r="F42" s="3"/>
      <c r="G42" s="3"/>
      <c r="H42" s="3"/>
      <c r="I42" s="3"/>
      <c r="J42" s="3"/>
      <c r="K42" s="3"/>
      <c r="L42" s="3"/>
      <c r="M42" s="3"/>
      <c r="N42" s="3"/>
      <c r="O42" s="3"/>
      <c r="P42" s="3"/>
      <c r="Q42" s="3"/>
      <c r="R42" s="3"/>
      <c r="S42" s="3"/>
      <c r="T42" s="3"/>
      <c r="U42" s="3"/>
      <c r="V42" s="3"/>
      <c r="W42" s="3"/>
      <c r="X42" s="3"/>
    </row>
    <row r="43" ht="15.75" customHeight="1">
      <c r="A43" s="58" t="s">
        <v>115</v>
      </c>
      <c r="B43" s="58" t="s">
        <v>99</v>
      </c>
      <c r="C43" s="71">
        <f t="shared" ref="C43:D43" si="11">SUM(C40:C42)</f>
        <v>0.07</v>
      </c>
      <c r="D43" s="71">
        <f t="shared" si="11"/>
        <v>0.07</v>
      </c>
      <c r="E43" s="41"/>
      <c r="F43" s="3"/>
      <c r="G43" s="3"/>
      <c r="H43" s="3"/>
      <c r="I43" s="3"/>
      <c r="J43" s="3"/>
      <c r="K43" s="3"/>
      <c r="L43" s="3"/>
      <c r="M43" s="3"/>
      <c r="N43" s="3"/>
      <c r="O43" s="3"/>
      <c r="P43" s="3"/>
      <c r="Q43" s="3"/>
      <c r="R43" s="3"/>
      <c r="S43" s="3"/>
      <c r="T43" s="3"/>
      <c r="U43" s="3"/>
      <c r="V43" s="3"/>
      <c r="W43" s="3"/>
      <c r="X43" s="3"/>
    </row>
    <row r="44" ht="15.75" customHeight="1">
      <c r="A44" s="74" t="s">
        <v>116</v>
      </c>
      <c r="B44" s="74" t="s">
        <v>107</v>
      </c>
      <c r="C44" s="73" t="str">
        <f t="shared" ref="C44:D44" si="12">C43/C16</f>
        <v>#DIV/0!</v>
      </c>
      <c r="D44" s="73" t="str">
        <f t="shared" si="12"/>
        <v>#DIV/0!</v>
      </c>
      <c r="E44" s="41"/>
      <c r="F44" s="3"/>
      <c r="G44" s="3"/>
      <c r="H44" s="3"/>
      <c r="I44" s="3"/>
      <c r="J44" s="3"/>
      <c r="K44" s="3"/>
      <c r="L44" s="3"/>
      <c r="M44" s="3"/>
      <c r="N44" s="3"/>
      <c r="O44" s="3"/>
      <c r="P44" s="3"/>
      <c r="Q44" s="3"/>
      <c r="R44" s="3"/>
      <c r="S44" s="3"/>
      <c r="T44" s="3"/>
      <c r="U44" s="3"/>
      <c r="V44" s="3"/>
      <c r="W44" s="3"/>
      <c r="X44" s="3"/>
    </row>
    <row r="45" ht="15.75" customHeight="1">
      <c r="A45" s="48" t="s">
        <v>117</v>
      </c>
      <c r="B45" s="48" t="s">
        <v>99</v>
      </c>
      <c r="C45" s="71" t="str">
        <f t="shared" ref="C45:D45" si="13">C43*C24*C15</f>
        <v>#DIV/0!</v>
      </c>
      <c r="D45" s="71" t="str">
        <f t="shared" si="13"/>
        <v>#DIV/0!</v>
      </c>
      <c r="E45" s="41"/>
      <c r="F45" s="3"/>
      <c r="G45" s="3"/>
      <c r="H45" s="3"/>
      <c r="I45" s="3"/>
      <c r="J45" s="3"/>
      <c r="K45" s="3"/>
      <c r="L45" s="3"/>
      <c r="M45" s="3"/>
      <c r="N45" s="3"/>
      <c r="O45" s="3"/>
      <c r="P45" s="3"/>
      <c r="Q45" s="3"/>
      <c r="R45" s="3"/>
      <c r="S45" s="3"/>
      <c r="T45" s="3"/>
      <c r="U45" s="3"/>
      <c r="V45" s="3"/>
      <c r="W45" s="3"/>
      <c r="X45" s="3"/>
    </row>
    <row r="46" ht="15.75" customHeight="1">
      <c r="A46" s="74" t="s">
        <v>118</v>
      </c>
      <c r="B46" s="74" t="s">
        <v>107</v>
      </c>
      <c r="C46" s="73" t="str">
        <f t="shared" ref="C46:D46" si="14">C47-C44</f>
        <v>#DIV/0!</v>
      </c>
      <c r="D46" s="73" t="str">
        <f t="shared" si="14"/>
        <v>#DIV/0!</v>
      </c>
      <c r="E46" s="41"/>
      <c r="F46" s="3"/>
      <c r="G46" s="3"/>
      <c r="H46" s="3"/>
      <c r="I46" s="3"/>
      <c r="J46" s="3"/>
      <c r="K46" s="3"/>
      <c r="L46" s="3"/>
      <c r="M46" s="3"/>
      <c r="N46" s="3"/>
      <c r="O46" s="3"/>
      <c r="P46" s="3"/>
      <c r="Q46" s="3"/>
      <c r="R46" s="3"/>
      <c r="S46" s="3"/>
      <c r="T46" s="3"/>
      <c r="U46" s="3"/>
      <c r="V46" s="3"/>
      <c r="W46" s="3"/>
      <c r="X46" s="3"/>
    </row>
    <row r="47" ht="15.75" customHeight="1">
      <c r="A47" s="74" t="s">
        <v>119</v>
      </c>
      <c r="B47" s="75" t="s">
        <v>107</v>
      </c>
      <c r="C47" s="73" t="str">
        <f t="shared" ref="C47:D47" si="15">C45/C16</f>
        <v>#DIV/0!</v>
      </c>
      <c r="D47" s="73" t="str">
        <f t="shared" si="15"/>
        <v>#DIV/0!</v>
      </c>
      <c r="E47" s="41"/>
      <c r="F47" s="3"/>
      <c r="G47" s="3"/>
      <c r="H47" s="3"/>
      <c r="I47" s="3"/>
      <c r="J47" s="3"/>
      <c r="K47" s="3"/>
      <c r="L47" s="3"/>
      <c r="M47" s="3"/>
      <c r="N47" s="3"/>
      <c r="O47" s="3"/>
      <c r="P47" s="3"/>
      <c r="Q47" s="3"/>
      <c r="R47" s="3"/>
      <c r="S47" s="3"/>
      <c r="T47" s="3"/>
      <c r="U47" s="3"/>
      <c r="V47" s="3"/>
      <c r="W47" s="3"/>
      <c r="X47" s="3"/>
    </row>
    <row r="48" ht="15.75" customHeight="1">
      <c r="A48" s="76"/>
      <c r="B48" s="76"/>
      <c r="C48" s="76"/>
      <c r="D48" s="76"/>
      <c r="E48" s="3"/>
      <c r="F48" s="3"/>
      <c r="G48" s="3"/>
      <c r="H48" s="3"/>
      <c r="I48" s="3"/>
      <c r="J48" s="3"/>
      <c r="K48" s="3"/>
      <c r="L48" s="3"/>
      <c r="M48" s="3"/>
      <c r="N48" s="3"/>
      <c r="O48" s="3"/>
      <c r="P48" s="3"/>
      <c r="Q48" s="3"/>
      <c r="R48" s="3"/>
      <c r="S48" s="3"/>
      <c r="T48" s="3"/>
      <c r="U48" s="3"/>
      <c r="V48" s="3"/>
      <c r="W48" s="3"/>
      <c r="X48" s="3"/>
    </row>
    <row r="49" ht="15.75" customHeight="1">
      <c r="A49" s="34" t="s">
        <v>120</v>
      </c>
      <c r="B49" s="38"/>
      <c r="C49" s="77"/>
      <c r="D49" s="77"/>
      <c r="E49" s="38"/>
      <c r="F49" s="3"/>
      <c r="G49" s="3"/>
      <c r="H49" s="3"/>
      <c r="I49" s="3"/>
      <c r="J49" s="3"/>
      <c r="K49" s="3"/>
      <c r="L49" s="3"/>
      <c r="M49" s="3"/>
      <c r="N49" s="3"/>
      <c r="O49" s="3"/>
      <c r="P49" s="3"/>
      <c r="Q49" s="3"/>
      <c r="R49" s="3"/>
      <c r="S49" s="3"/>
      <c r="T49" s="3"/>
      <c r="U49" s="3"/>
      <c r="V49" s="3"/>
      <c r="W49" s="3"/>
      <c r="X49" s="3"/>
    </row>
    <row r="50" ht="15.75" customHeight="1">
      <c r="A50" s="41" t="s">
        <v>121</v>
      </c>
      <c r="B50" s="41" t="s">
        <v>122</v>
      </c>
      <c r="C50" s="68"/>
      <c r="D50" s="68"/>
      <c r="E50" s="41"/>
      <c r="F50" s="3"/>
      <c r="G50" s="3"/>
      <c r="H50" s="3"/>
      <c r="I50" s="3"/>
      <c r="J50" s="3"/>
      <c r="K50" s="3"/>
      <c r="L50" s="3"/>
      <c r="M50" s="3"/>
      <c r="N50" s="3"/>
      <c r="O50" s="3"/>
      <c r="P50" s="3"/>
      <c r="Q50" s="3"/>
      <c r="R50" s="3"/>
      <c r="S50" s="3"/>
      <c r="T50" s="3"/>
      <c r="U50" s="3"/>
      <c r="V50" s="3"/>
      <c r="W50" s="3"/>
      <c r="X50" s="3"/>
    </row>
    <row r="51" ht="15.75" customHeight="1">
      <c r="A51" s="41" t="s">
        <v>123</v>
      </c>
      <c r="B51" s="41" t="s">
        <v>124</v>
      </c>
      <c r="C51" s="40"/>
      <c r="D51" s="78"/>
      <c r="E51" s="41"/>
      <c r="F51" s="3"/>
      <c r="G51" s="3"/>
      <c r="H51" s="3"/>
      <c r="I51" s="3"/>
      <c r="J51" s="3"/>
      <c r="K51" s="3"/>
      <c r="L51" s="3"/>
      <c r="M51" s="3"/>
      <c r="N51" s="3"/>
      <c r="O51" s="3"/>
      <c r="P51" s="3"/>
      <c r="Q51" s="3"/>
      <c r="R51" s="3"/>
      <c r="S51" s="3"/>
      <c r="T51" s="3"/>
      <c r="U51" s="3"/>
      <c r="V51" s="3"/>
      <c r="W51" s="3"/>
      <c r="X51" s="3"/>
    </row>
    <row r="52" ht="15.75" customHeight="1">
      <c r="A52" s="41" t="s">
        <v>125</v>
      </c>
      <c r="B52" s="41" t="s">
        <v>122</v>
      </c>
      <c r="C52" s="68"/>
      <c r="D52" s="68"/>
      <c r="E52" s="41"/>
      <c r="F52" s="3"/>
      <c r="G52" s="3"/>
      <c r="H52" s="3"/>
      <c r="I52" s="3"/>
      <c r="J52" s="3"/>
      <c r="K52" s="3"/>
      <c r="L52" s="3"/>
      <c r="M52" s="3"/>
      <c r="N52" s="3"/>
      <c r="O52" s="3"/>
      <c r="P52" s="3"/>
      <c r="Q52" s="3"/>
      <c r="R52" s="3"/>
      <c r="S52" s="3"/>
      <c r="T52" s="3"/>
      <c r="U52" s="3"/>
      <c r="V52" s="3"/>
      <c r="W52" s="3"/>
      <c r="X52" s="3"/>
    </row>
    <row r="53" ht="15.75" customHeight="1">
      <c r="A53" s="39" t="s">
        <v>126</v>
      </c>
      <c r="B53" s="41" t="s">
        <v>124</v>
      </c>
      <c r="C53" s="40"/>
      <c r="D53" s="78"/>
      <c r="E53" s="41"/>
      <c r="F53" s="3"/>
      <c r="G53" s="3"/>
      <c r="H53" s="3"/>
      <c r="I53" s="3"/>
      <c r="J53" s="3"/>
      <c r="K53" s="3"/>
      <c r="L53" s="3"/>
      <c r="M53" s="3"/>
      <c r="N53" s="3"/>
      <c r="O53" s="3"/>
      <c r="P53" s="3"/>
      <c r="Q53" s="3"/>
      <c r="R53" s="3"/>
      <c r="S53" s="3"/>
      <c r="T53" s="3"/>
      <c r="U53" s="3"/>
      <c r="V53" s="3"/>
      <c r="W53" s="3"/>
      <c r="X53" s="3"/>
    </row>
    <row r="54" ht="15.75" customHeight="1">
      <c r="A54" s="41" t="s">
        <v>127</v>
      </c>
      <c r="B54" s="41" t="s">
        <v>128</v>
      </c>
      <c r="C54" s="68"/>
      <c r="D54" s="79"/>
      <c r="E54" s="41"/>
      <c r="F54" s="3"/>
      <c r="G54" s="3"/>
      <c r="H54" s="3"/>
      <c r="I54" s="3"/>
      <c r="J54" s="3"/>
      <c r="K54" s="3"/>
      <c r="L54" s="3"/>
      <c r="M54" s="3"/>
      <c r="N54" s="3"/>
      <c r="O54" s="3"/>
      <c r="P54" s="3"/>
      <c r="Q54" s="3"/>
      <c r="R54" s="3"/>
      <c r="S54" s="3"/>
      <c r="T54" s="3"/>
      <c r="U54" s="3"/>
      <c r="V54" s="3"/>
      <c r="W54" s="3"/>
      <c r="X54" s="3"/>
    </row>
    <row r="55" ht="15.75" customHeight="1">
      <c r="A55" s="74" t="s">
        <v>129</v>
      </c>
      <c r="B55" s="75" t="s">
        <v>107</v>
      </c>
      <c r="C55" s="73" t="str">
        <f t="shared" ref="C55:D55" si="16">(C50*C51+C52*C53+C54)/C13</f>
        <v>#DIV/0!</v>
      </c>
      <c r="D55" s="80" t="str">
        <f t="shared" si="16"/>
        <v>#DIV/0!</v>
      </c>
      <c r="E55" s="41"/>
      <c r="F55" s="3"/>
      <c r="G55" s="3"/>
      <c r="H55" s="3"/>
      <c r="I55" s="3"/>
      <c r="J55" s="3"/>
      <c r="K55" s="3"/>
      <c r="L55" s="3"/>
      <c r="M55" s="3"/>
      <c r="N55" s="3"/>
      <c r="O55" s="3"/>
      <c r="P55" s="3"/>
      <c r="Q55" s="3"/>
      <c r="R55" s="3"/>
      <c r="S55" s="3"/>
      <c r="T55" s="3"/>
      <c r="U55" s="3"/>
      <c r="V55" s="3"/>
      <c r="W55" s="3"/>
      <c r="X55" s="3"/>
    </row>
    <row r="56" ht="15.75" customHeight="1">
      <c r="A56" s="62"/>
      <c r="B56" s="62"/>
      <c r="C56" s="62"/>
      <c r="D56" s="81"/>
      <c r="E56" s="3"/>
      <c r="F56" s="3"/>
      <c r="G56" s="3"/>
      <c r="H56" s="3"/>
      <c r="I56" s="3"/>
      <c r="J56" s="3"/>
      <c r="K56" s="3"/>
      <c r="L56" s="3"/>
      <c r="M56" s="3"/>
      <c r="N56" s="3"/>
      <c r="O56" s="3"/>
      <c r="P56" s="3"/>
      <c r="Q56" s="3"/>
      <c r="R56" s="3"/>
      <c r="S56" s="3"/>
      <c r="T56" s="3"/>
      <c r="U56" s="3"/>
      <c r="V56" s="3"/>
      <c r="W56" s="3"/>
      <c r="X56" s="3"/>
    </row>
    <row r="57" ht="15.75" customHeight="1">
      <c r="A57" s="34" t="s">
        <v>130</v>
      </c>
      <c r="B57" s="38"/>
      <c r="C57" s="63"/>
      <c r="D57" s="63"/>
      <c r="E57" s="38"/>
      <c r="F57" s="3"/>
      <c r="G57" s="3"/>
      <c r="H57" s="3"/>
      <c r="I57" s="3"/>
      <c r="J57" s="3"/>
      <c r="K57" s="3"/>
      <c r="L57" s="3"/>
      <c r="M57" s="3"/>
      <c r="N57" s="3"/>
      <c r="O57" s="3"/>
      <c r="P57" s="3"/>
      <c r="Q57" s="3"/>
      <c r="R57" s="3"/>
      <c r="S57" s="3"/>
      <c r="T57" s="3"/>
      <c r="U57" s="3"/>
      <c r="V57" s="3"/>
      <c r="W57" s="3"/>
      <c r="X57" s="3"/>
    </row>
    <row r="58" ht="15.75" customHeight="1">
      <c r="A58" s="41" t="s">
        <v>131</v>
      </c>
      <c r="B58" s="39" t="s">
        <v>132</v>
      </c>
      <c r="C58" s="82"/>
      <c r="D58" s="82"/>
      <c r="E58" s="41"/>
      <c r="F58" s="3"/>
      <c r="G58" s="3"/>
      <c r="H58" s="3"/>
      <c r="I58" s="3"/>
      <c r="J58" s="3"/>
      <c r="K58" s="3"/>
      <c r="L58" s="3"/>
      <c r="M58" s="3"/>
      <c r="N58" s="3"/>
      <c r="O58" s="3"/>
      <c r="P58" s="3"/>
      <c r="Q58" s="3"/>
      <c r="R58" s="3"/>
      <c r="S58" s="3"/>
      <c r="T58" s="3"/>
      <c r="U58" s="3"/>
      <c r="V58" s="3"/>
      <c r="W58" s="3"/>
      <c r="X58" s="3"/>
    </row>
    <row r="59" ht="15.75" customHeight="1">
      <c r="A59" s="41" t="s">
        <v>133</v>
      </c>
      <c r="B59" s="41" t="s">
        <v>134</v>
      </c>
      <c r="C59" s="68"/>
      <c r="D59" s="68"/>
      <c r="E59" s="41"/>
      <c r="F59" s="3"/>
      <c r="G59" s="3"/>
      <c r="H59" s="3"/>
      <c r="I59" s="3"/>
      <c r="J59" s="3"/>
      <c r="K59" s="3"/>
      <c r="L59" s="3"/>
      <c r="M59" s="3"/>
      <c r="N59" s="3"/>
      <c r="O59" s="3"/>
      <c r="P59" s="3"/>
      <c r="Q59" s="3"/>
      <c r="R59" s="3"/>
      <c r="S59" s="3"/>
      <c r="T59" s="3"/>
      <c r="U59" s="3"/>
      <c r="V59" s="3"/>
      <c r="W59" s="3"/>
      <c r="X59" s="3"/>
    </row>
    <row r="60" ht="15.75" customHeight="1">
      <c r="A60" s="41" t="s">
        <v>135</v>
      </c>
      <c r="B60" s="39" t="s">
        <v>132</v>
      </c>
      <c r="C60" s="83"/>
      <c r="D60" s="84"/>
      <c r="E60" s="41"/>
      <c r="F60" s="3"/>
      <c r="G60" s="3"/>
      <c r="H60" s="3"/>
      <c r="I60" s="3"/>
      <c r="J60" s="3"/>
      <c r="K60" s="3"/>
      <c r="L60" s="3"/>
      <c r="M60" s="3"/>
      <c r="N60" s="3"/>
      <c r="O60" s="3"/>
      <c r="P60" s="3"/>
      <c r="Q60" s="3"/>
      <c r="R60" s="3"/>
      <c r="S60" s="3"/>
      <c r="T60" s="3"/>
      <c r="U60" s="3"/>
      <c r="V60" s="3"/>
      <c r="W60" s="3"/>
      <c r="X60" s="3"/>
    </row>
    <row r="61" ht="15.75" customHeight="1">
      <c r="A61" s="41" t="s">
        <v>136</v>
      </c>
      <c r="B61" s="41" t="s">
        <v>137</v>
      </c>
      <c r="C61" s="68"/>
      <c r="D61" s="79"/>
      <c r="E61" s="41"/>
      <c r="F61" s="3"/>
      <c r="G61" s="3"/>
      <c r="H61" s="3"/>
      <c r="I61" s="3"/>
      <c r="J61" s="3"/>
      <c r="K61" s="3"/>
      <c r="L61" s="3"/>
      <c r="M61" s="3"/>
      <c r="N61" s="3"/>
      <c r="O61" s="3"/>
      <c r="P61" s="3"/>
      <c r="Q61" s="3"/>
      <c r="R61" s="3"/>
      <c r="S61" s="3"/>
      <c r="T61" s="3"/>
      <c r="U61" s="3"/>
      <c r="V61" s="3"/>
      <c r="W61" s="3"/>
      <c r="X61" s="3"/>
    </row>
    <row r="62" ht="15.75" customHeight="1">
      <c r="A62" s="41" t="s">
        <v>138</v>
      </c>
      <c r="B62" s="39" t="s">
        <v>139</v>
      </c>
      <c r="C62" s="83"/>
      <c r="D62" s="84"/>
      <c r="E62" s="41"/>
      <c r="F62" s="3"/>
      <c r="G62" s="3"/>
      <c r="H62" s="3"/>
      <c r="I62" s="3"/>
      <c r="J62" s="3"/>
      <c r="K62" s="3"/>
      <c r="L62" s="3"/>
      <c r="M62" s="3"/>
      <c r="N62" s="3"/>
      <c r="O62" s="3"/>
      <c r="P62" s="3"/>
      <c r="Q62" s="3"/>
      <c r="R62" s="3"/>
      <c r="S62" s="3"/>
      <c r="T62" s="3"/>
      <c r="U62" s="3"/>
      <c r="V62" s="3"/>
      <c r="W62" s="3"/>
      <c r="X62" s="3"/>
    </row>
    <row r="63" ht="15.75" customHeight="1">
      <c r="A63" s="41" t="s">
        <v>140</v>
      </c>
      <c r="B63" s="41" t="s">
        <v>141</v>
      </c>
      <c r="C63" s="68"/>
      <c r="D63" s="79"/>
      <c r="E63" s="41"/>
      <c r="F63" s="3"/>
      <c r="G63" s="3"/>
      <c r="H63" s="3"/>
      <c r="I63" s="3"/>
      <c r="J63" s="3"/>
      <c r="K63" s="3"/>
      <c r="L63" s="3"/>
      <c r="M63" s="3"/>
      <c r="N63" s="3"/>
      <c r="O63" s="3"/>
      <c r="P63" s="3"/>
      <c r="Q63" s="3"/>
      <c r="R63" s="3"/>
      <c r="S63" s="3"/>
      <c r="T63" s="3"/>
      <c r="U63" s="3"/>
      <c r="V63" s="3"/>
      <c r="W63" s="3"/>
      <c r="X63" s="3"/>
    </row>
    <row r="64" ht="15.75" customHeight="1">
      <c r="A64" s="85" t="s">
        <v>142</v>
      </c>
      <c r="B64" s="75" t="s">
        <v>107</v>
      </c>
      <c r="C64" s="73">
        <f t="shared" ref="C64:D64" si="17">(C58*C59)+(C60*C61)+(C62*C63)</f>
        <v>0</v>
      </c>
      <c r="D64" s="73">
        <f t="shared" si="17"/>
        <v>0</v>
      </c>
      <c r="E64" s="41"/>
      <c r="F64" s="3"/>
      <c r="G64" s="3"/>
      <c r="H64" s="3"/>
      <c r="I64" s="3"/>
      <c r="J64" s="3"/>
      <c r="K64" s="3"/>
      <c r="L64" s="3"/>
      <c r="M64" s="3"/>
      <c r="N64" s="3"/>
      <c r="O64" s="3"/>
      <c r="P64" s="3"/>
      <c r="Q64" s="3"/>
      <c r="R64" s="3"/>
      <c r="S64" s="3"/>
      <c r="T64" s="3"/>
      <c r="U64" s="3"/>
      <c r="V64" s="3"/>
      <c r="W64" s="3"/>
      <c r="X64" s="3"/>
    </row>
    <row r="65" ht="15.75" customHeight="1">
      <c r="A65" s="41"/>
      <c r="B65" s="41"/>
      <c r="C65" s="58"/>
      <c r="D65" s="86"/>
      <c r="E65" s="41"/>
      <c r="F65" s="3"/>
      <c r="G65" s="3"/>
      <c r="H65" s="3"/>
      <c r="I65" s="3"/>
      <c r="J65" s="3"/>
      <c r="K65" s="3"/>
      <c r="L65" s="3"/>
      <c r="M65" s="3"/>
      <c r="N65" s="3"/>
      <c r="O65" s="3"/>
      <c r="P65" s="3"/>
      <c r="Q65" s="3"/>
      <c r="R65" s="3"/>
      <c r="S65" s="3"/>
      <c r="T65" s="3"/>
      <c r="U65" s="3"/>
      <c r="V65" s="3"/>
      <c r="W65" s="3"/>
      <c r="X65" s="3"/>
    </row>
    <row r="66" ht="15.75" customHeight="1">
      <c r="A66" s="41" t="s">
        <v>143</v>
      </c>
      <c r="B66" s="41" t="s">
        <v>144</v>
      </c>
      <c r="C66" s="83"/>
      <c r="D66" s="84"/>
      <c r="E66" s="41"/>
      <c r="F66" s="3"/>
      <c r="G66" s="3"/>
      <c r="H66" s="3"/>
      <c r="I66" s="3"/>
      <c r="J66" s="3"/>
      <c r="K66" s="3"/>
      <c r="L66" s="3"/>
      <c r="M66" s="3"/>
      <c r="N66" s="3"/>
      <c r="O66" s="3"/>
      <c r="P66" s="3"/>
      <c r="Q66" s="3"/>
      <c r="R66" s="3"/>
      <c r="S66" s="3"/>
      <c r="T66" s="3"/>
      <c r="U66" s="3"/>
      <c r="V66" s="3"/>
      <c r="W66" s="3"/>
      <c r="X66" s="3"/>
    </row>
    <row r="67" ht="15.75" customHeight="1">
      <c r="A67" s="41" t="s">
        <v>145</v>
      </c>
      <c r="B67" s="41" t="s">
        <v>146</v>
      </c>
      <c r="C67" s="68"/>
      <c r="D67" s="79"/>
      <c r="E67" s="41"/>
      <c r="F67" s="3"/>
      <c r="G67" s="3"/>
      <c r="H67" s="3"/>
      <c r="I67" s="3"/>
      <c r="J67" s="3"/>
      <c r="K67" s="3"/>
      <c r="L67" s="3"/>
      <c r="M67" s="3"/>
      <c r="N67" s="3"/>
      <c r="O67" s="3"/>
      <c r="P67" s="3"/>
      <c r="Q67" s="3"/>
      <c r="R67" s="3"/>
      <c r="S67" s="3"/>
      <c r="T67" s="3"/>
      <c r="U67" s="3"/>
      <c r="V67" s="3"/>
      <c r="W67" s="3"/>
      <c r="X67" s="3"/>
    </row>
    <row r="68" ht="15.75" customHeight="1">
      <c r="A68" s="39"/>
      <c r="B68" s="41"/>
      <c r="C68" s="58"/>
      <c r="D68" s="86"/>
      <c r="E68" s="41"/>
      <c r="F68" s="3"/>
      <c r="G68" s="3"/>
      <c r="H68" s="3"/>
      <c r="I68" s="3"/>
      <c r="J68" s="3"/>
      <c r="K68" s="3"/>
      <c r="L68" s="3"/>
      <c r="M68" s="3"/>
      <c r="N68" s="3"/>
      <c r="O68" s="3"/>
      <c r="P68" s="3"/>
      <c r="Q68" s="3"/>
      <c r="R68" s="3"/>
      <c r="S68" s="3"/>
      <c r="T68" s="3"/>
      <c r="U68" s="3"/>
      <c r="V68" s="3"/>
      <c r="W68" s="3"/>
      <c r="X68" s="3"/>
    </row>
    <row r="69" ht="15.75" customHeight="1">
      <c r="A69" s="39" t="s">
        <v>147</v>
      </c>
      <c r="B69" s="41"/>
      <c r="C69" s="58"/>
      <c r="D69" s="86"/>
      <c r="E69" s="41"/>
      <c r="F69" s="3"/>
      <c r="G69" s="3"/>
      <c r="H69" s="3"/>
      <c r="I69" s="3"/>
      <c r="J69" s="3"/>
      <c r="K69" s="3"/>
      <c r="L69" s="3"/>
      <c r="M69" s="3"/>
      <c r="N69" s="3"/>
      <c r="O69" s="3"/>
      <c r="P69" s="3"/>
      <c r="Q69" s="3"/>
      <c r="R69" s="3"/>
      <c r="S69" s="3"/>
      <c r="T69" s="3"/>
      <c r="U69" s="3"/>
      <c r="V69" s="3"/>
      <c r="W69" s="3"/>
      <c r="X69" s="3"/>
    </row>
    <row r="70" ht="15.75" customHeight="1">
      <c r="A70" s="39" t="s">
        <v>148</v>
      </c>
      <c r="B70" s="39" t="s">
        <v>107</v>
      </c>
      <c r="C70" s="68"/>
      <c r="D70" s="79"/>
      <c r="E70" s="41"/>
      <c r="F70" s="3"/>
      <c r="G70" s="3"/>
      <c r="H70" s="3"/>
      <c r="I70" s="3"/>
      <c r="J70" s="3"/>
      <c r="K70" s="3"/>
      <c r="L70" s="3"/>
      <c r="M70" s="3"/>
      <c r="N70" s="3"/>
      <c r="O70" s="3"/>
      <c r="P70" s="3"/>
      <c r="Q70" s="3"/>
      <c r="R70" s="3"/>
      <c r="S70" s="3"/>
      <c r="T70" s="3"/>
      <c r="U70" s="3"/>
      <c r="V70" s="3"/>
      <c r="W70" s="3"/>
      <c r="X70" s="3"/>
    </row>
    <row r="71" ht="15.75" customHeight="1">
      <c r="A71" s="39" t="s">
        <v>149</v>
      </c>
      <c r="B71" s="39" t="s">
        <v>107</v>
      </c>
      <c r="C71" s="68"/>
      <c r="D71" s="79"/>
      <c r="E71" s="41"/>
      <c r="F71" s="3"/>
      <c r="G71" s="3"/>
      <c r="H71" s="3"/>
      <c r="I71" s="3"/>
      <c r="J71" s="3"/>
      <c r="K71" s="3"/>
      <c r="L71" s="3"/>
      <c r="M71" s="3"/>
      <c r="N71" s="3"/>
      <c r="O71" s="3"/>
      <c r="P71" s="3"/>
      <c r="Q71" s="3"/>
      <c r="R71" s="3"/>
      <c r="S71" s="3"/>
      <c r="T71" s="3"/>
      <c r="U71" s="3"/>
      <c r="V71" s="3"/>
      <c r="W71" s="3"/>
      <c r="X71" s="3"/>
    </row>
    <row r="72" ht="15.75" customHeight="1">
      <c r="A72" s="39" t="s">
        <v>150</v>
      </c>
      <c r="B72" s="39" t="s">
        <v>107</v>
      </c>
      <c r="C72" s="68"/>
      <c r="D72" s="79"/>
      <c r="E72" s="41"/>
      <c r="F72" s="3"/>
      <c r="G72" s="3"/>
      <c r="H72" s="3"/>
      <c r="I72" s="3"/>
      <c r="J72" s="3"/>
      <c r="K72" s="3"/>
      <c r="L72" s="3"/>
      <c r="M72" s="3"/>
      <c r="N72" s="3"/>
      <c r="O72" s="3"/>
      <c r="P72" s="3"/>
      <c r="Q72" s="3"/>
      <c r="R72" s="3"/>
      <c r="S72" s="3"/>
      <c r="T72" s="3"/>
      <c r="U72" s="3"/>
      <c r="V72" s="3"/>
      <c r="W72" s="3"/>
      <c r="X72" s="3"/>
    </row>
    <row r="73" ht="15.75" customHeight="1">
      <c r="A73" s="39" t="s">
        <v>151</v>
      </c>
      <c r="B73" s="39" t="s">
        <v>107</v>
      </c>
      <c r="C73" s="70"/>
      <c r="D73" s="87"/>
      <c r="E73" s="41"/>
      <c r="F73" s="3"/>
      <c r="G73" s="3"/>
      <c r="H73" s="3"/>
      <c r="I73" s="3"/>
      <c r="J73" s="3"/>
      <c r="K73" s="3"/>
      <c r="L73" s="3"/>
      <c r="M73" s="3"/>
      <c r="N73" s="3"/>
      <c r="O73" s="3"/>
      <c r="P73" s="3"/>
      <c r="Q73" s="3"/>
      <c r="R73" s="3"/>
      <c r="S73" s="3"/>
      <c r="T73" s="3"/>
      <c r="U73" s="3"/>
      <c r="V73" s="3"/>
      <c r="W73" s="3"/>
      <c r="X73" s="3"/>
    </row>
    <row r="74" ht="15.75" customHeight="1">
      <c r="A74" s="39" t="s">
        <v>152</v>
      </c>
      <c r="B74" s="39" t="s">
        <v>107</v>
      </c>
      <c r="C74" s="71">
        <f t="shared" ref="C74:D74" si="18">sum(C70:C73)</f>
        <v>0</v>
      </c>
      <c r="D74" s="71">
        <f t="shared" si="18"/>
        <v>0</v>
      </c>
      <c r="E74" s="41"/>
      <c r="F74" s="3"/>
      <c r="G74" s="3"/>
      <c r="H74" s="3"/>
      <c r="I74" s="3"/>
      <c r="J74" s="3"/>
      <c r="K74" s="3"/>
      <c r="L74" s="3"/>
      <c r="M74" s="3"/>
      <c r="N74" s="3"/>
      <c r="O74" s="3"/>
      <c r="P74" s="3"/>
      <c r="Q74" s="3"/>
      <c r="R74" s="3"/>
      <c r="S74" s="3"/>
      <c r="T74" s="3"/>
      <c r="U74" s="3"/>
      <c r="V74" s="3"/>
      <c r="W74" s="3"/>
      <c r="X74" s="3"/>
    </row>
    <row r="75" ht="15.75" customHeight="1">
      <c r="A75" s="72" t="s">
        <v>153</v>
      </c>
      <c r="B75" s="75" t="s">
        <v>107</v>
      </c>
      <c r="C75" s="73">
        <f t="shared" ref="C75:D75" si="19">C66*C67+C74</f>
        <v>0</v>
      </c>
      <c r="D75" s="73">
        <f t="shared" si="19"/>
        <v>0</v>
      </c>
      <c r="E75" s="41"/>
      <c r="F75" s="3"/>
      <c r="G75" s="3"/>
      <c r="H75" s="3"/>
      <c r="I75" s="3"/>
      <c r="J75" s="3"/>
      <c r="K75" s="3"/>
      <c r="L75" s="3"/>
      <c r="M75" s="3"/>
      <c r="N75" s="3"/>
      <c r="O75" s="3"/>
      <c r="P75" s="3"/>
      <c r="Q75" s="3"/>
      <c r="R75" s="3"/>
      <c r="S75" s="3"/>
      <c r="T75" s="3"/>
      <c r="U75" s="3"/>
      <c r="V75" s="3"/>
      <c r="W75" s="3"/>
      <c r="X75" s="3"/>
    </row>
    <row r="76" ht="15.75" customHeight="1">
      <c r="A76" s="76"/>
      <c r="B76" s="76"/>
      <c r="C76" s="76"/>
      <c r="D76" s="76"/>
      <c r="E76" s="3"/>
      <c r="F76" s="3"/>
      <c r="G76" s="3"/>
      <c r="H76" s="3"/>
      <c r="I76" s="3"/>
      <c r="J76" s="3"/>
      <c r="K76" s="3"/>
      <c r="L76" s="3"/>
      <c r="M76" s="3"/>
      <c r="N76" s="3"/>
      <c r="O76" s="3"/>
      <c r="P76" s="3"/>
      <c r="Q76" s="3"/>
      <c r="R76" s="3"/>
      <c r="S76" s="3"/>
      <c r="T76" s="3"/>
      <c r="U76" s="3"/>
      <c r="V76" s="3"/>
      <c r="W76" s="3"/>
      <c r="X76" s="3"/>
    </row>
    <row r="77" ht="15.75" customHeight="1">
      <c r="A77" s="34" t="s">
        <v>154</v>
      </c>
      <c r="B77" s="88"/>
      <c r="C77" s="63"/>
      <c r="D77" s="63"/>
      <c r="E77" s="38"/>
      <c r="F77" s="3"/>
      <c r="G77" s="3"/>
      <c r="H77" s="3"/>
      <c r="I77" s="3"/>
      <c r="J77" s="3"/>
      <c r="K77" s="3"/>
      <c r="L77" s="3"/>
      <c r="M77" s="3"/>
      <c r="N77" s="3"/>
      <c r="O77" s="3"/>
      <c r="P77" s="3"/>
      <c r="Q77" s="3"/>
      <c r="R77" s="3"/>
      <c r="S77" s="3"/>
      <c r="T77" s="3"/>
      <c r="U77" s="3"/>
      <c r="V77" s="3"/>
      <c r="W77" s="3"/>
      <c r="X77" s="3"/>
    </row>
    <row r="78" ht="15.75" customHeight="1">
      <c r="A78" s="41" t="s">
        <v>155</v>
      </c>
      <c r="B78" s="39" t="s">
        <v>107</v>
      </c>
      <c r="C78" s="68"/>
      <c r="D78" s="79"/>
      <c r="E78" s="41"/>
      <c r="F78" s="3"/>
      <c r="G78" s="3"/>
      <c r="H78" s="3"/>
      <c r="I78" s="3"/>
      <c r="J78" s="3"/>
      <c r="K78" s="3"/>
      <c r="L78" s="3"/>
      <c r="M78" s="3"/>
      <c r="N78" s="3"/>
      <c r="O78" s="3"/>
      <c r="P78" s="3"/>
      <c r="Q78" s="3"/>
      <c r="R78" s="3"/>
      <c r="S78" s="3"/>
      <c r="T78" s="3"/>
      <c r="U78" s="3"/>
      <c r="V78" s="3"/>
      <c r="W78" s="3"/>
      <c r="X78" s="3"/>
    </row>
    <row r="79" ht="15.75" customHeight="1">
      <c r="A79" s="41" t="s">
        <v>156</v>
      </c>
      <c r="B79" s="39" t="s">
        <v>107</v>
      </c>
      <c r="C79" s="68"/>
      <c r="D79" s="79"/>
      <c r="E79" s="41"/>
      <c r="F79" s="3"/>
      <c r="G79" s="3"/>
      <c r="H79" s="3"/>
      <c r="I79" s="3"/>
      <c r="J79" s="3"/>
      <c r="K79" s="3"/>
      <c r="L79" s="3"/>
      <c r="M79" s="3"/>
      <c r="N79" s="3"/>
      <c r="O79" s="3"/>
      <c r="P79" s="3"/>
      <c r="Q79" s="3"/>
      <c r="R79" s="3"/>
      <c r="S79" s="3"/>
      <c r="T79" s="3"/>
      <c r="U79" s="3"/>
      <c r="V79" s="3"/>
      <c r="W79" s="3"/>
      <c r="X79" s="3"/>
    </row>
    <row r="80" ht="15.75" customHeight="1">
      <c r="A80" s="72" t="s">
        <v>157</v>
      </c>
      <c r="B80" s="72" t="s">
        <v>107</v>
      </c>
      <c r="C80" s="73">
        <f t="shared" ref="C80:D80" si="20">SUM(C78,C79)</f>
        <v>0</v>
      </c>
      <c r="D80" s="80">
        <f t="shared" si="20"/>
        <v>0</v>
      </c>
      <c r="E80" s="41"/>
      <c r="F80" s="3"/>
      <c r="G80" s="3"/>
      <c r="H80" s="3"/>
      <c r="I80" s="3"/>
      <c r="J80" s="3"/>
      <c r="K80" s="3"/>
      <c r="L80" s="3"/>
      <c r="M80" s="3"/>
      <c r="N80" s="3"/>
      <c r="O80" s="3"/>
      <c r="P80" s="3"/>
      <c r="Q80" s="3"/>
      <c r="R80" s="3"/>
      <c r="S80" s="3"/>
      <c r="T80" s="3"/>
      <c r="U80" s="3"/>
      <c r="V80" s="3"/>
      <c r="W80" s="3"/>
      <c r="X80" s="3"/>
    </row>
    <row r="81" ht="15.75" customHeight="1">
      <c r="A81" s="89"/>
      <c r="B81" s="8"/>
      <c r="C81" s="90"/>
      <c r="D81" s="90"/>
      <c r="E81" s="3"/>
      <c r="F81" s="3"/>
      <c r="G81" s="3"/>
      <c r="H81" s="3"/>
      <c r="I81" s="3"/>
      <c r="J81" s="3"/>
      <c r="K81" s="3"/>
      <c r="L81" s="3"/>
      <c r="M81" s="3"/>
      <c r="N81" s="3"/>
      <c r="O81" s="3"/>
      <c r="P81" s="3"/>
      <c r="Q81" s="3"/>
      <c r="R81" s="3"/>
      <c r="S81" s="3"/>
      <c r="T81" s="3"/>
      <c r="U81" s="3"/>
      <c r="V81" s="3"/>
      <c r="W81" s="3"/>
      <c r="X81" s="3"/>
    </row>
    <row r="82" ht="15.75" customHeight="1">
      <c r="A82" s="34" t="s">
        <v>158</v>
      </c>
      <c r="B82" s="88"/>
      <c r="C82" s="63"/>
      <c r="D82" s="63"/>
      <c r="E82" s="38"/>
      <c r="F82" s="3"/>
      <c r="G82" s="3"/>
      <c r="H82" s="3"/>
      <c r="I82" s="3"/>
      <c r="J82" s="3"/>
      <c r="K82" s="3"/>
      <c r="L82" s="3"/>
      <c r="M82" s="3"/>
      <c r="N82" s="3"/>
      <c r="O82" s="3"/>
      <c r="P82" s="3"/>
      <c r="Q82" s="3"/>
      <c r="R82" s="3"/>
      <c r="S82" s="3"/>
      <c r="T82" s="3"/>
      <c r="U82" s="3"/>
      <c r="V82" s="3"/>
      <c r="W82" s="3"/>
      <c r="X82" s="3"/>
    </row>
    <row r="83" ht="15.75" customHeight="1">
      <c r="A83" s="39" t="s">
        <v>159</v>
      </c>
      <c r="B83" s="39" t="s">
        <v>107</v>
      </c>
      <c r="C83" s="68"/>
      <c r="D83" s="79"/>
      <c r="E83" s="41"/>
      <c r="F83" s="3"/>
      <c r="G83" s="3"/>
      <c r="H83" s="3"/>
      <c r="I83" s="3"/>
      <c r="J83" s="3"/>
      <c r="K83" s="3"/>
      <c r="L83" s="3"/>
      <c r="M83" s="3"/>
      <c r="N83" s="3"/>
      <c r="O83" s="3"/>
      <c r="P83" s="3"/>
      <c r="Q83" s="3"/>
      <c r="R83" s="3"/>
      <c r="S83" s="3"/>
      <c r="T83" s="3"/>
      <c r="U83" s="3"/>
      <c r="V83" s="3"/>
      <c r="W83" s="3"/>
      <c r="X83" s="3"/>
    </row>
    <row r="84" ht="15.75" customHeight="1">
      <c r="A84" s="39" t="s">
        <v>160</v>
      </c>
      <c r="B84" s="39" t="s">
        <v>107</v>
      </c>
      <c r="C84" s="68"/>
      <c r="D84" s="79"/>
      <c r="E84" s="41"/>
      <c r="F84" s="3"/>
      <c r="G84" s="3"/>
      <c r="H84" s="3"/>
      <c r="I84" s="3"/>
      <c r="J84" s="3"/>
      <c r="K84" s="3"/>
      <c r="L84" s="3"/>
      <c r="M84" s="3"/>
      <c r="N84" s="3"/>
      <c r="O84" s="3"/>
      <c r="P84" s="3"/>
      <c r="Q84" s="3"/>
      <c r="R84" s="3"/>
      <c r="S84" s="3"/>
      <c r="T84" s="3"/>
      <c r="U84" s="3"/>
      <c r="V84" s="3"/>
      <c r="W84" s="3"/>
      <c r="X84" s="3"/>
    </row>
    <row r="85" ht="15.75" customHeight="1">
      <c r="A85" s="39" t="s">
        <v>161</v>
      </c>
      <c r="B85" s="39" t="s">
        <v>107</v>
      </c>
      <c r="C85" s="73"/>
      <c r="D85" s="80"/>
      <c r="E85" s="41"/>
      <c r="F85" s="3"/>
      <c r="G85" s="3"/>
      <c r="H85" s="3"/>
      <c r="I85" s="3"/>
      <c r="J85" s="3"/>
      <c r="K85" s="3"/>
      <c r="L85" s="3"/>
      <c r="M85" s="3"/>
      <c r="N85" s="3"/>
      <c r="O85" s="3"/>
      <c r="P85" s="3"/>
      <c r="Q85" s="3"/>
      <c r="R85" s="3"/>
      <c r="S85" s="3"/>
      <c r="T85" s="3"/>
      <c r="U85" s="3"/>
      <c r="V85" s="3"/>
      <c r="W85" s="3"/>
      <c r="X85" s="3"/>
    </row>
    <row r="86" ht="15.75" customHeight="1">
      <c r="A86" s="72" t="s">
        <v>162</v>
      </c>
      <c r="B86" s="72" t="s">
        <v>107</v>
      </c>
      <c r="C86" s="73">
        <f t="shared" ref="C86:D86" si="21">SUM(C83,C84,C85)</f>
        <v>0</v>
      </c>
      <c r="D86" s="80">
        <f t="shared" si="21"/>
        <v>0</v>
      </c>
      <c r="E86" s="41"/>
      <c r="F86" s="3"/>
      <c r="G86" s="3"/>
      <c r="H86" s="3"/>
      <c r="I86" s="3"/>
      <c r="J86" s="3"/>
      <c r="K86" s="3"/>
      <c r="L86" s="3"/>
      <c r="M86" s="3"/>
      <c r="N86" s="3"/>
      <c r="O86" s="3"/>
      <c r="P86" s="3"/>
      <c r="Q86" s="3"/>
      <c r="R86" s="3"/>
      <c r="S86" s="3"/>
      <c r="T86" s="3"/>
      <c r="U86" s="3"/>
      <c r="V86" s="3"/>
      <c r="W86" s="3"/>
      <c r="X86" s="3"/>
    </row>
    <row r="87" ht="15.75" customHeight="1">
      <c r="A87" s="3"/>
      <c r="B87" s="62"/>
      <c r="C87" s="62"/>
      <c r="D87" s="3"/>
      <c r="E87" s="3"/>
      <c r="F87" s="3"/>
      <c r="G87" s="3"/>
      <c r="H87" s="3"/>
      <c r="I87" s="3"/>
      <c r="J87" s="3"/>
      <c r="K87" s="3"/>
      <c r="L87" s="3"/>
      <c r="M87" s="3"/>
      <c r="N87" s="3"/>
      <c r="O87" s="3"/>
      <c r="P87" s="3"/>
      <c r="Q87" s="3"/>
      <c r="R87" s="3"/>
      <c r="S87" s="3"/>
      <c r="T87" s="3"/>
      <c r="U87" s="3"/>
      <c r="V87" s="3"/>
      <c r="W87" s="3"/>
      <c r="X87" s="3"/>
    </row>
    <row r="88" ht="15.75" customHeight="1">
      <c r="A88" s="91" t="s">
        <v>163</v>
      </c>
      <c r="B88" s="92" t="s">
        <v>107</v>
      </c>
      <c r="C88" s="93" t="str">
        <f t="shared" ref="C88:D88" si="22">C47+C55+C64+C75+C80+C86</f>
        <v>#DIV/0!</v>
      </c>
      <c r="D88" s="93" t="str">
        <f t="shared" si="22"/>
        <v>#DIV/0!</v>
      </c>
      <c r="E88" s="38"/>
      <c r="F88" s="3"/>
      <c r="G88" s="3"/>
      <c r="H88" s="3"/>
      <c r="I88" s="3"/>
      <c r="J88" s="3"/>
      <c r="K88" s="3"/>
      <c r="L88" s="3"/>
      <c r="M88" s="3"/>
      <c r="N88" s="3"/>
      <c r="O88" s="3"/>
      <c r="P88" s="3"/>
      <c r="Q88" s="3"/>
      <c r="R88" s="3"/>
      <c r="S88" s="3"/>
      <c r="T88" s="3"/>
      <c r="U88" s="3"/>
      <c r="V88" s="3"/>
      <c r="W88" s="3"/>
      <c r="X88" s="3"/>
    </row>
    <row r="89" ht="15.75" customHeight="1">
      <c r="A89" s="3"/>
      <c r="B89" s="62"/>
      <c r="C89" s="62"/>
      <c r="D89" s="3"/>
      <c r="E89" s="3"/>
      <c r="F89" s="3"/>
      <c r="G89" s="3"/>
      <c r="H89" s="3"/>
      <c r="I89" s="3"/>
      <c r="J89" s="3"/>
      <c r="K89" s="3"/>
      <c r="L89" s="3"/>
      <c r="M89" s="3"/>
      <c r="N89" s="3"/>
      <c r="O89" s="3"/>
      <c r="P89" s="3"/>
      <c r="Q89" s="3"/>
      <c r="R89" s="3"/>
      <c r="S89" s="3"/>
      <c r="T89" s="3"/>
      <c r="U89" s="3"/>
      <c r="V89" s="3"/>
      <c r="W89" s="3"/>
      <c r="X89" s="3"/>
    </row>
    <row r="90" ht="15.75" customHeight="1">
      <c r="A90" s="3"/>
      <c r="B90" s="62"/>
      <c r="C90" s="62"/>
      <c r="D90" s="3"/>
      <c r="E90" s="3"/>
      <c r="F90" s="3"/>
      <c r="G90" s="3"/>
      <c r="H90" s="3"/>
      <c r="I90" s="3"/>
      <c r="J90" s="3"/>
      <c r="K90" s="3"/>
      <c r="L90" s="3"/>
      <c r="M90" s="3"/>
      <c r="N90" s="3"/>
      <c r="O90" s="3"/>
      <c r="P90" s="3"/>
      <c r="Q90" s="3"/>
      <c r="R90" s="3"/>
      <c r="S90" s="3"/>
      <c r="T90" s="3"/>
      <c r="U90" s="3"/>
      <c r="V90" s="3"/>
      <c r="W90" s="3"/>
      <c r="X90" s="3"/>
    </row>
    <row r="91" ht="15.75" customHeight="1">
      <c r="A91" s="3"/>
      <c r="B91" s="62"/>
      <c r="C91" s="62"/>
      <c r="D91" s="3"/>
      <c r="E91" s="3"/>
      <c r="F91" s="3"/>
      <c r="G91" s="3"/>
      <c r="H91" s="3"/>
      <c r="I91" s="3"/>
      <c r="J91" s="3"/>
      <c r="K91" s="3"/>
      <c r="L91" s="3"/>
      <c r="M91" s="3"/>
      <c r="N91" s="3"/>
      <c r="O91" s="3"/>
      <c r="P91" s="3"/>
      <c r="Q91" s="3"/>
      <c r="R91" s="3"/>
      <c r="S91" s="3"/>
      <c r="T91" s="3"/>
      <c r="U91" s="3"/>
      <c r="V91" s="3"/>
      <c r="W91" s="3"/>
      <c r="X91" s="3"/>
    </row>
    <row r="92" ht="15.75" customHeight="1">
      <c r="A92" s="3"/>
      <c r="B92" s="62"/>
      <c r="C92" s="62"/>
      <c r="D92" s="3"/>
      <c r="E92" s="3"/>
      <c r="F92" s="3"/>
      <c r="G92" s="3"/>
      <c r="H92" s="3"/>
      <c r="I92" s="3"/>
      <c r="J92" s="3"/>
      <c r="K92" s="3"/>
      <c r="L92" s="3"/>
      <c r="M92" s="3"/>
      <c r="N92" s="3"/>
      <c r="O92" s="3"/>
      <c r="P92" s="3"/>
      <c r="Q92" s="3"/>
      <c r="R92" s="3"/>
      <c r="S92" s="3"/>
      <c r="T92" s="3"/>
      <c r="U92" s="3"/>
      <c r="V92" s="3"/>
      <c r="W92" s="3"/>
      <c r="X92" s="3"/>
    </row>
    <row r="93" ht="15.75" customHeight="1">
      <c r="A93" s="3"/>
      <c r="B93" s="62"/>
      <c r="C93" s="62"/>
      <c r="D93" s="3"/>
      <c r="E93" s="3"/>
      <c r="F93" s="3"/>
      <c r="G93" s="3"/>
      <c r="H93" s="3"/>
      <c r="I93" s="3"/>
      <c r="J93" s="3"/>
      <c r="K93" s="3"/>
      <c r="L93" s="3"/>
      <c r="M93" s="3"/>
      <c r="N93" s="3"/>
      <c r="O93" s="3"/>
      <c r="P93" s="3"/>
      <c r="Q93" s="3"/>
      <c r="R93" s="3"/>
      <c r="S93" s="3"/>
      <c r="T93" s="3"/>
      <c r="U93" s="3"/>
      <c r="V93" s="3"/>
      <c r="W93" s="3"/>
      <c r="X93" s="3"/>
    </row>
    <row r="94" ht="15.75" customHeight="1">
      <c r="A94" s="3"/>
      <c r="B94" s="62"/>
      <c r="C94" s="62"/>
      <c r="D94" s="3"/>
      <c r="E94" s="3"/>
      <c r="F94" s="3"/>
      <c r="G94" s="3"/>
      <c r="H94" s="3"/>
      <c r="I94" s="3"/>
      <c r="J94" s="3"/>
      <c r="K94" s="3"/>
      <c r="L94" s="3"/>
      <c r="M94" s="3"/>
      <c r="N94" s="3"/>
      <c r="O94" s="3"/>
      <c r="P94" s="3"/>
      <c r="Q94" s="3"/>
      <c r="R94" s="3"/>
      <c r="S94" s="3"/>
      <c r="T94" s="3"/>
      <c r="U94" s="3"/>
      <c r="V94" s="3"/>
      <c r="W94" s="3"/>
      <c r="X94" s="3"/>
    </row>
    <row r="95" ht="15.75" customHeight="1">
      <c r="A95" s="3"/>
      <c r="B95" s="62"/>
      <c r="C95" s="62"/>
      <c r="D95" s="3"/>
      <c r="E95" s="3"/>
      <c r="F95" s="3"/>
      <c r="G95" s="3"/>
      <c r="H95" s="3"/>
      <c r="I95" s="3"/>
      <c r="J95" s="3"/>
      <c r="K95" s="3"/>
      <c r="L95" s="3"/>
      <c r="M95" s="3"/>
      <c r="N95" s="3"/>
      <c r="O95" s="3"/>
      <c r="P95" s="3"/>
      <c r="Q95" s="3"/>
      <c r="R95" s="3"/>
      <c r="S95" s="3"/>
      <c r="T95" s="3"/>
      <c r="U95" s="3"/>
      <c r="V95" s="3"/>
      <c r="W95" s="3"/>
      <c r="X95" s="3"/>
    </row>
    <row r="96" ht="15.75" customHeight="1">
      <c r="A96" s="3"/>
      <c r="B96" s="62"/>
      <c r="C96" s="62"/>
      <c r="D96" s="3"/>
      <c r="E96" s="3"/>
      <c r="F96" s="3"/>
      <c r="G96" s="3"/>
      <c r="H96" s="3"/>
      <c r="I96" s="3"/>
      <c r="J96" s="3"/>
      <c r="K96" s="3"/>
      <c r="L96" s="3"/>
      <c r="M96" s="3"/>
      <c r="N96" s="3"/>
      <c r="O96" s="3"/>
      <c r="P96" s="3"/>
      <c r="Q96" s="3"/>
      <c r="R96" s="3"/>
      <c r="S96" s="3"/>
      <c r="T96" s="3"/>
      <c r="U96" s="3"/>
      <c r="V96" s="3"/>
      <c r="W96" s="3"/>
      <c r="X96" s="3"/>
    </row>
    <row r="97" ht="15.75" customHeight="1">
      <c r="A97" s="3"/>
      <c r="B97" s="62"/>
      <c r="C97" s="62"/>
      <c r="D97" s="3"/>
      <c r="E97" s="3"/>
      <c r="F97" s="3"/>
      <c r="G97" s="3"/>
      <c r="H97" s="3"/>
      <c r="I97" s="3"/>
      <c r="J97" s="3"/>
      <c r="K97" s="3"/>
      <c r="L97" s="3"/>
      <c r="M97" s="3"/>
      <c r="N97" s="3"/>
      <c r="O97" s="3"/>
      <c r="P97" s="3"/>
      <c r="Q97" s="3"/>
      <c r="R97" s="3"/>
      <c r="S97" s="3"/>
      <c r="T97" s="3"/>
      <c r="U97" s="3"/>
      <c r="V97" s="3"/>
      <c r="W97" s="3"/>
      <c r="X97" s="3"/>
    </row>
    <row r="98" ht="15.75" customHeight="1">
      <c r="A98" s="3"/>
      <c r="B98" s="62"/>
      <c r="C98" s="62"/>
      <c r="D98" s="3"/>
      <c r="E98" s="3"/>
      <c r="F98" s="3"/>
      <c r="G98" s="3"/>
      <c r="H98" s="3"/>
      <c r="I98" s="3"/>
      <c r="J98" s="3"/>
      <c r="K98" s="3"/>
      <c r="L98" s="3"/>
      <c r="M98" s="3"/>
      <c r="N98" s="3"/>
      <c r="O98" s="3"/>
      <c r="P98" s="3"/>
      <c r="Q98" s="3"/>
      <c r="R98" s="3"/>
      <c r="S98" s="3"/>
      <c r="T98" s="3"/>
      <c r="U98" s="3"/>
      <c r="V98" s="3"/>
      <c r="W98" s="3"/>
      <c r="X98" s="3"/>
    </row>
    <row r="99" ht="15.75" customHeight="1">
      <c r="A99" s="3"/>
      <c r="B99" s="62"/>
      <c r="C99" s="62"/>
      <c r="D99" s="3"/>
      <c r="E99" s="3"/>
      <c r="F99" s="3"/>
      <c r="G99" s="3"/>
      <c r="H99" s="3"/>
      <c r="I99" s="3"/>
      <c r="J99" s="3"/>
      <c r="K99" s="3"/>
      <c r="L99" s="3"/>
      <c r="M99" s="3"/>
      <c r="N99" s="3"/>
      <c r="O99" s="3"/>
      <c r="P99" s="3"/>
      <c r="Q99" s="3"/>
      <c r="R99" s="3"/>
      <c r="S99" s="3"/>
      <c r="T99" s="3"/>
      <c r="U99" s="3"/>
      <c r="V99" s="3"/>
      <c r="W99" s="3"/>
      <c r="X99" s="3"/>
    </row>
    <row r="100" ht="15.75" customHeight="1">
      <c r="A100" s="3"/>
      <c r="B100" s="62"/>
      <c r="C100" s="62"/>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62"/>
      <c r="C101" s="62"/>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62"/>
      <c r="C102" s="62"/>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62"/>
      <c r="C103" s="62"/>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62"/>
      <c r="C104" s="62"/>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62"/>
      <c r="C105" s="62"/>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62"/>
      <c r="C106" s="62"/>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62"/>
      <c r="C107" s="62"/>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62"/>
      <c r="C108" s="62"/>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62"/>
      <c r="C109" s="62"/>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62"/>
      <c r="C110" s="62"/>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62"/>
      <c r="C111" s="62"/>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62"/>
      <c r="C112" s="62"/>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62"/>
      <c r="C113" s="62"/>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62"/>
      <c r="C114" s="62"/>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62"/>
      <c r="C115" s="62"/>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62"/>
      <c r="C116" s="62"/>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62"/>
      <c r="C117" s="62"/>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62"/>
      <c r="C118" s="62"/>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62"/>
      <c r="C119" s="62"/>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62"/>
      <c r="C120" s="62"/>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62"/>
      <c r="C121" s="62"/>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62"/>
      <c r="C122" s="62"/>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62"/>
      <c r="C123" s="62"/>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62"/>
      <c r="C124" s="62"/>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62"/>
      <c r="C125" s="62"/>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62"/>
      <c r="C126" s="62"/>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62"/>
      <c r="C127" s="62"/>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62"/>
      <c r="C128" s="62"/>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62"/>
      <c r="C129" s="62"/>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62"/>
      <c r="C130" s="62"/>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62"/>
      <c r="C131" s="62"/>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62"/>
      <c r="C132" s="62"/>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62"/>
      <c r="C133" s="62"/>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62"/>
      <c r="C134" s="62"/>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62"/>
      <c r="C135" s="62"/>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62"/>
      <c r="C136" s="62"/>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62"/>
      <c r="C137" s="62"/>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62"/>
      <c r="C138" s="62"/>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62"/>
      <c r="C139" s="62"/>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62"/>
      <c r="C140" s="62"/>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62"/>
      <c r="C141" s="62"/>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62"/>
      <c r="C142" s="62"/>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62"/>
      <c r="C143" s="62"/>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62"/>
      <c r="C144" s="62"/>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62"/>
      <c r="C145" s="62"/>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62"/>
      <c r="C146" s="62"/>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62"/>
      <c r="C147" s="62"/>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62"/>
      <c r="C148" s="62"/>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62"/>
      <c r="C149" s="62"/>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62"/>
      <c r="C150" s="62"/>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62"/>
      <c r="C151" s="62"/>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62"/>
      <c r="C152" s="62"/>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62"/>
      <c r="C153" s="62"/>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62"/>
      <c r="C154" s="62"/>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62"/>
      <c r="C155" s="62"/>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62"/>
      <c r="C156" s="62"/>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62"/>
      <c r="C157" s="62"/>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62"/>
      <c r="C158" s="62"/>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62"/>
      <c r="C159" s="62"/>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62"/>
      <c r="C160" s="62"/>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62"/>
      <c r="C161" s="62"/>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62"/>
      <c r="C162" s="62"/>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62"/>
      <c r="C163" s="62"/>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62"/>
      <c r="C164" s="62"/>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62"/>
      <c r="C165" s="62"/>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62"/>
      <c r="C166" s="62"/>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62"/>
      <c r="C167" s="62"/>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62"/>
      <c r="C168" s="62"/>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62"/>
      <c r="C169" s="62"/>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62"/>
      <c r="C170" s="62"/>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62"/>
      <c r="C171" s="62"/>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62"/>
      <c r="C172" s="62"/>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62"/>
      <c r="C173" s="62"/>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62"/>
      <c r="C174" s="62"/>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62"/>
      <c r="C175" s="62"/>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62"/>
      <c r="C176" s="62"/>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62"/>
      <c r="C177" s="62"/>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62"/>
      <c r="C178" s="62"/>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62"/>
      <c r="C179" s="62"/>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62"/>
      <c r="C180" s="62"/>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62"/>
      <c r="C181" s="62"/>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62"/>
      <c r="C182" s="62"/>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62"/>
      <c r="C183" s="62"/>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62"/>
      <c r="C184" s="62"/>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62"/>
      <c r="C185" s="62"/>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62"/>
      <c r="C186" s="62"/>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62"/>
      <c r="C187" s="62"/>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62"/>
      <c r="C188" s="62"/>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62"/>
      <c r="C189" s="62"/>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62"/>
      <c r="C190" s="62"/>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62"/>
      <c r="C191" s="62"/>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62"/>
      <c r="C192" s="62"/>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62"/>
      <c r="C193" s="62"/>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62"/>
      <c r="C194" s="62"/>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62"/>
      <c r="C195" s="62"/>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62"/>
      <c r="C196" s="62"/>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62"/>
      <c r="C197" s="62"/>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62"/>
      <c r="C198" s="62"/>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62"/>
      <c r="C199" s="62"/>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62"/>
      <c r="C200" s="62"/>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62"/>
      <c r="C201" s="62"/>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62"/>
      <c r="C202" s="62"/>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62"/>
      <c r="C203" s="62"/>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62"/>
      <c r="C204" s="62"/>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62"/>
      <c r="C205" s="62"/>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62"/>
      <c r="C206" s="62"/>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62"/>
      <c r="C207" s="62"/>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62"/>
      <c r="C208" s="62"/>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62"/>
      <c r="C209" s="62"/>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62"/>
      <c r="C210" s="62"/>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62"/>
      <c r="C211" s="62"/>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62"/>
      <c r="C212" s="62"/>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62"/>
      <c r="C213" s="62"/>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62"/>
      <c r="C214" s="62"/>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62"/>
      <c r="C215" s="62"/>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62"/>
      <c r="C216" s="62"/>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62"/>
      <c r="C217" s="62"/>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62"/>
      <c r="C218" s="62"/>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62"/>
      <c r="C219" s="62"/>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62"/>
      <c r="C220" s="62"/>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62"/>
      <c r="C221" s="62"/>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62"/>
      <c r="C222" s="62"/>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62"/>
      <c r="C223" s="62"/>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62"/>
      <c r="C224" s="62"/>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62"/>
      <c r="C225" s="62"/>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62"/>
      <c r="C226" s="62"/>
      <c r="D226" s="3"/>
      <c r="E226" s="3"/>
      <c r="F226" s="3"/>
      <c r="G226" s="3"/>
      <c r="H226" s="3"/>
      <c r="I226" s="3"/>
      <c r="J226" s="3"/>
      <c r="K226" s="3"/>
      <c r="L226" s="3"/>
      <c r="M226" s="3"/>
      <c r="N226" s="3"/>
      <c r="O226" s="3"/>
      <c r="P226" s="3"/>
      <c r="Q226" s="3"/>
      <c r="R226" s="3"/>
      <c r="S226" s="3"/>
      <c r="T226" s="3"/>
      <c r="U226" s="3"/>
      <c r="V226" s="3"/>
      <c r="W226" s="3"/>
      <c r="X226" s="3"/>
    </row>
    <row r="227" ht="15.75" customHeight="1">
      <c r="A227" s="3"/>
      <c r="B227" s="62"/>
      <c r="C227" s="62"/>
      <c r="D227" s="3"/>
      <c r="E227" s="3"/>
      <c r="F227" s="3"/>
      <c r="G227" s="3"/>
      <c r="H227" s="3"/>
      <c r="I227" s="3"/>
      <c r="J227" s="3"/>
      <c r="K227" s="3"/>
      <c r="L227" s="3"/>
      <c r="M227" s="3"/>
      <c r="N227" s="3"/>
      <c r="O227" s="3"/>
      <c r="P227" s="3"/>
      <c r="Q227" s="3"/>
      <c r="R227" s="3"/>
      <c r="S227" s="3"/>
      <c r="T227" s="3"/>
      <c r="U227" s="3"/>
      <c r="V227" s="3"/>
      <c r="W227" s="3"/>
      <c r="X227" s="3"/>
    </row>
    <row r="228" ht="15.75" customHeight="1">
      <c r="A228" s="3"/>
      <c r="B228" s="62"/>
      <c r="C228" s="62"/>
      <c r="D228" s="3"/>
      <c r="E228" s="3"/>
      <c r="F228" s="3"/>
      <c r="G228" s="3"/>
      <c r="H228" s="3"/>
      <c r="I228" s="3"/>
      <c r="J228" s="3"/>
      <c r="K228" s="3"/>
      <c r="L228" s="3"/>
      <c r="M228" s="3"/>
      <c r="N228" s="3"/>
      <c r="O228" s="3"/>
      <c r="P228" s="3"/>
      <c r="Q228" s="3"/>
      <c r="R228" s="3"/>
      <c r="S228" s="3"/>
      <c r="T228" s="3"/>
      <c r="U228" s="3"/>
      <c r="V228" s="3"/>
      <c r="W228" s="3"/>
      <c r="X228" s="3"/>
    </row>
    <row r="229" ht="15.75" customHeight="1">
      <c r="A229" s="3"/>
      <c r="B229" s="62"/>
      <c r="C229" s="62"/>
      <c r="D229" s="3"/>
      <c r="E229" s="3"/>
      <c r="F229" s="3"/>
      <c r="G229" s="3"/>
      <c r="H229" s="3"/>
      <c r="I229" s="3"/>
      <c r="J229" s="3"/>
      <c r="K229" s="3"/>
      <c r="L229" s="3"/>
      <c r="M229" s="3"/>
      <c r="N229" s="3"/>
      <c r="O229" s="3"/>
      <c r="P229" s="3"/>
      <c r="Q229" s="3"/>
      <c r="R229" s="3"/>
      <c r="S229" s="3"/>
      <c r="T229" s="3"/>
      <c r="U229" s="3"/>
      <c r="V229" s="3"/>
      <c r="W229" s="3"/>
      <c r="X229" s="3"/>
    </row>
    <row r="230" ht="15.75" customHeight="1">
      <c r="A230" s="3"/>
      <c r="B230" s="62"/>
      <c r="C230" s="62"/>
      <c r="D230" s="3"/>
      <c r="E230" s="3"/>
      <c r="F230" s="3"/>
      <c r="G230" s="3"/>
      <c r="H230" s="3"/>
      <c r="I230" s="3"/>
      <c r="J230" s="3"/>
      <c r="K230" s="3"/>
      <c r="L230" s="3"/>
      <c r="M230" s="3"/>
      <c r="N230" s="3"/>
      <c r="O230" s="3"/>
      <c r="P230" s="3"/>
      <c r="Q230" s="3"/>
      <c r="R230" s="3"/>
      <c r="S230" s="3"/>
      <c r="T230" s="3"/>
      <c r="U230" s="3"/>
      <c r="V230" s="3"/>
      <c r="W230" s="3"/>
      <c r="X230" s="3"/>
    </row>
    <row r="231" ht="15.75" customHeight="1">
      <c r="A231" s="3"/>
      <c r="B231" s="62"/>
      <c r="C231" s="62"/>
      <c r="D231" s="3"/>
      <c r="E231" s="3"/>
      <c r="F231" s="3"/>
      <c r="G231" s="3"/>
      <c r="H231" s="3"/>
      <c r="I231" s="3"/>
      <c r="J231" s="3"/>
      <c r="K231" s="3"/>
      <c r="L231" s="3"/>
      <c r="M231" s="3"/>
      <c r="N231" s="3"/>
      <c r="O231" s="3"/>
      <c r="P231" s="3"/>
      <c r="Q231" s="3"/>
      <c r="R231" s="3"/>
      <c r="S231" s="3"/>
      <c r="T231" s="3"/>
      <c r="U231" s="3"/>
      <c r="V231" s="3"/>
      <c r="W231" s="3"/>
      <c r="X231" s="3"/>
    </row>
    <row r="232" ht="15.75" customHeight="1">
      <c r="A232" s="3"/>
      <c r="B232" s="62"/>
      <c r="C232" s="62"/>
      <c r="D232" s="3"/>
      <c r="E232" s="3"/>
      <c r="F232" s="3"/>
      <c r="G232" s="3"/>
      <c r="H232" s="3"/>
      <c r="I232" s="3"/>
      <c r="J232" s="3"/>
      <c r="K232" s="3"/>
      <c r="L232" s="3"/>
      <c r="M232" s="3"/>
      <c r="N232" s="3"/>
      <c r="O232" s="3"/>
      <c r="P232" s="3"/>
      <c r="Q232" s="3"/>
      <c r="R232" s="3"/>
      <c r="S232" s="3"/>
      <c r="T232" s="3"/>
      <c r="U232" s="3"/>
      <c r="V232" s="3"/>
      <c r="W232" s="3"/>
      <c r="X232" s="3"/>
    </row>
    <row r="233" ht="15.75" customHeight="1">
      <c r="A233" s="3"/>
      <c r="B233" s="62"/>
      <c r="C233" s="62"/>
      <c r="D233" s="3"/>
      <c r="E233" s="3"/>
      <c r="F233" s="3"/>
      <c r="G233" s="3"/>
      <c r="H233" s="3"/>
      <c r="I233" s="3"/>
      <c r="J233" s="3"/>
      <c r="K233" s="3"/>
      <c r="L233" s="3"/>
      <c r="M233" s="3"/>
      <c r="N233" s="3"/>
      <c r="O233" s="3"/>
      <c r="P233" s="3"/>
      <c r="Q233" s="3"/>
      <c r="R233" s="3"/>
      <c r="S233" s="3"/>
      <c r="T233" s="3"/>
      <c r="U233" s="3"/>
      <c r="V233" s="3"/>
      <c r="W233" s="3"/>
      <c r="X233" s="3"/>
    </row>
    <row r="234" ht="15.75" customHeight="1">
      <c r="A234" s="3"/>
      <c r="B234" s="62"/>
      <c r="C234" s="62"/>
      <c r="D234" s="3"/>
      <c r="E234" s="3"/>
      <c r="F234" s="3"/>
      <c r="G234" s="3"/>
      <c r="H234" s="3"/>
      <c r="I234" s="3"/>
      <c r="J234" s="3"/>
      <c r="K234" s="3"/>
      <c r="L234" s="3"/>
      <c r="M234" s="3"/>
      <c r="N234" s="3"/>
      <c r="O234" s="3"/>
      <c r="P234" s="3"/>
      <c r="Q234" s="3"/>
      <c r="R234" s="3"/>
      <c r="S234" s="3"/>
      <c r="T234" s="3"/>
      <c r="U234" s="3"/>
      <c r="V234" s="3"/>
      <c r="W234" s="3"/>
      <c r="X234" s="3"/>
    </row>
    <row r="235" ht="15.75" customHeight="1">
      <c r="A235" s="3"/>
      <c r="B235" s="62"/>
      <c r="C235" s="62"/>
      <c r="D235" s="3"/>
      <c r="E235" s="3"/>
      <c r="F235" s="3"/>
      <c r="G235" s="3"/>
      <c r="H235" s="3"/>
      <c r="I235" s="3"/>
      <c r="J235" s="3"/>
      <c r="K235" s="3"/>
      <c r="L235" s="3"/>
      <c r="M235" s="3"/>
      <c r="N235" s="3"/>
      <c r="O235" s="3"/>
      <c r="P235" s="3"/>
      <c r="Q235" s="3"/>
      <c r="R235" s="3"/>
      <c r="S235" s="3"/>
      <c r="T235" s="3"/>
      <c r="U235" s="3"/>
      <c r="V235" s="3"/>
      <c r="W235" s="3"/>
      <c r="X235" s="3"/>
    </row>
    <row r="236" ht="15.75" customHeight="1">
      <c r="A236" s="3"/>
      <c r="B236" s="62"/>
      <c r="C236" s="62"/>
      <c r="D236" s="3"/>
      <c r="E236" s="3"/>
      <c r="F236" s="3"/>
      <c r="G236" s="3"/>
      <c r="H236" s="3"/>
      <c r="I236" s="3"/>
      <c r="J236" s="3"/>
      <c r="K236" s="3"/>
      <c r="L236" s="3"/>
      <c r="M236" s="3"/>
      <c r="N236" s="3"/>
      <c r="O236" s="3"/>
      <c r="P236" s="3"/>
      <c r="Q236" s="3"/>
      <c r="R236" s="3"/>
      <c r="S236" s="3"/>
      <c r="T236" s="3"/>
      <c r="U236" s="3"/>
      <c r="V236" s="3"/>
      <c r="W236" s="3"/>
      <c r="X236" s="3"/>
    </row>
    <row r="237" ht="15.75" customHeight="1">
      <c r="A237" s="3"/>
      <c r="B237" s="62"/>
      <c r="C237" s="62"/>
      <c r="D237" s="3"/>
      <c r="E237" s="3"/>
      <c r="F237" s="3"/>
      <c r="G237" s="3"/>
      <c r="H237" s="3"/>
      <c r="I237" s="3"/>
      <c r="J237" s="3"/>
      <c r="K237" s="3"/>
      <c r="L237" s="3"/>
      <c r="M237" s="3"/>
      <c r="N237" s="3"/>
      <c r="O237" s="3"/>
      <c r="P237" s="3"/>
      <c r="Q237" s="3"/>
      <c r="R237" s="3"/>
      <c r="S237" s="3"/>
      <c r="T237" s="3"/>
      <c r="U237" s="3"/>
      <c r="V237" s="3"/>
      <c r="W237" s="3"/>
      <c r="X237" s="3"/>
    </row>
    <row r="238" ht="15.75" customHeight="1">
      <c r="A238" s="3"/>
      <c r="B238" s="62"/>
      <c r="C238" s="62"/>
      <c r="D238" s="3"/>
      <c r="E238" s="3"/>
      <c r="F238" s="3"/>
      <c r="G238" s="3"/>
      <c r="H238" s="3"/>
      <c r="I238" s="3"/>
      <c r="J238" s="3"/>
      <c r="K238" s="3"/>
      <c r="L238" s="3"/>
      <c r="M238" s="3"/>
      <c r="N238" s="3"/>
      <c r="O238" s="3"/>
      <c r="P238" s="3"/>
      <c r="Q238" s="3"/>
      <c r="R238" s="3"/>
      <c r="S238" s="3"/>
      <c r="T238" s="3"/>
      <c r="U238" s="3"/>
      <c r="V238" s="3"/>
      <c r="W238" s="3"/>
      <c r="X238" s="3"/>
    </row>
    <row r="239" ht="15.75" customHeight="1">
      <c r="A239" s="3"/>
      <c r="B239" s="62"/>
      <c r="C239" s="62"/>
      <c r="D239" s="3"/>
      <c r="E239" s="3"/>
      <c r="F239" s="3"/>
      <c r="G239" s="3"/>
      <c r="H239" s="3"/>
      <c r="I239" s="3"/>
      <c r="J239" s="3"/>
      <c r="K239" s="3"/>
      <c r="L239" s="3"/>
      <c r="M239" s="3"/>
      <c r="N239" s="3"/>
      <c r="O239" s="3"/>
      <c r="P239" s="3"/>
      <c r="Q239" s="3"/>
      <c r="R239" s="3"/>
      <c r="S239" s="3"/>
      <c r="T239" s="3"/>
      <c r="U239" s="3"/>
      <c r="V239" s="3"/>
      <c r="W239" s="3"/>
      <c r="X239" s="3"/>
    </row>
    <row r="240" ht="15.75" customHeight="1">
      <c r="A240" s="3"/>
      <c r="B240" s="62"/>
      <c r="C240" s="62"/>
      <c r="D240" s="3"/>
      <c r="E240" s="3"/>
      <c r="F240" s="3"/>
      <c r="G240" s="3"/>
      <c r="H240" s="3"/>
      <c r="I240" s="3"/>
      <c r="J240" s="3"/>
      <c r="K240" s="3"/>
      <c r="L240" s="3"/>
      <c r="M240" s="3"/>
      <c r="N240" s="3"/>
      <c r="O240" s="3"/>
      <c r="P240" s="3"/>
      <c r="Q240" s="3"/>
      <c r="R240" s="3"/>
      <c r="S240" s="3"/>
      <c r="T240" s="3"/>
      <c r="U240" s="3"/>
      <c r="V240" s="3"/>
      <c r="W240" s="3"/>
      <c r="X240" s="3"/>
    </row>
    <row r="241" ht="15.75" customHeight="1">
      <c r="A241" s="3"/>
      <c r="B241" s="62"/>
      <c r="C241" s="62"/>
      <c r="D241" s="3"/>
      <c r="E241" s="3"/>
      <c r="F241" s="3"/>
      <c r="G241" s="3"/>
      <c r="H241" s="3"/>
      <c r="I241" s="3"/>
      <c r="J241" s="3"/>
      <c r="K241" s="3"/>
      <c r="L241" s="3"/>
      <c r="M241" s="3"/>
      <c r="N241" s="3"/>
      <c r="O241" s="3"/>
      <c r="P241" s="3"/>
      <c r="Q241" s="3"/>
      <c r="R241" s="3"/>
      <c r="S241" s="3"/>
      <c r="T241" s="3"/>
      <c r="U241" s="3"/>
      <c r="V241" s="3"/>
      <c r="W241" s="3"/>
      <c r="X241" s="3"/>
    </row>
    <row r="242" ht="15.75" customHeight="1">
      <c r="A242" s="3"/>
      <c r="B242" s="62"/>
      <c r="C242" s="62"/>
      <c r="D242" s="3"/>
      <c r="E242" s="3"/>
      <c r="F242" s="3"/>
      <c r="G242" s="3"/>
      <c r="H242" s="3"/>
      <c r="I242" s="3"/>
      <c r="J242" s="3"/>
      <c r="K242" s="3"/>
      <c r="L242" s="3"/>
      <c r="M242" s="3"/>
      <c r="N242" s="3"/>
      <c r="O242" s="3"/>
      <c r="P242" s="3"/>
      <c r="Q242" s="3"/>
      <c r="R242" s="3"/>
      <c r="S242" s="3"/>
      <c r="T242" s="3"/>
      <c r="U242" s="3"/>
      <c r="V242" s="3"/>
      <c r="W242" s="3"/>
      <c r="X242" s="3"/>
    </row>
    <row r="243" ht="15.75" customHeight="1">
      <c r="A243" s="3"/>
      <c r="B243" s="62"/>
      <c r="C243" s="62"/>
      <c r="D243" s="3"/>
      <c r="E243" s="3"/>
      <c r="F243" s="3"/>
      <c r="G243" s="3"/>
      <c r="H243" s="3"/>
      <c r="I243" s="3"/>
      <c r="J243" s="3"/>
      <c r="K243" s="3"/>
      <c r="L243" s="3"/>
      <c r="M243" s="3"/>
      <c r="N243" s="3"/>
      <c r="O243" s="3"/>
      <c r="P243" s="3"/>
      <c r="Q243" s="3"/>
      <c r="R243" s="3"/>
      <c r="S243" s="3"/>
      <c r="T243" s="3"/>
      <c r="U243" s="3"/>
      <c r="V243" s="3"/>
      <c r="W243" s="3"/>
      <c r="X243" s="3"/>
    </row>
    <row r="244" ht="15.75" customHeight="1">
      <c r="A244" s="3"/>
      <c r="B244" s="62"/>
      <c r="C244" s="62"/>
      <c r="D244" s="3"/>
      <c r="E244" s="3"/>
      <c r="F244" s="3"/>
      <c r="G244" s="3"/>
      <c r="H244" s="3"/>
      <c r="I244" s="3"/>
      <c r="J244" s="3"/>
      <c r="K244" s="3"/>
      <c r="L244" s="3"/>
      <c r="M244" s="3"/>
      <c r="N244" s="3"/>
      <c r="O244" s="3"/>
      <c r="P244" s="3"/>
      <c r="Q244" s="3"/>
      <c r="R244" s="3"/>
      <c r="S244" s="3"/>
      <c r="T244" s="3"/>
      <c r="U244" s="3"/>
      <c r="V244" s="3"/>
      <c r="W244" s="3"/>
      <c r="X244" s="3"/>
    </row>
    <row r="245" ht="15.75" customHeight="1">
      <c r="A245" s="3"/>
      <c r="B245" s="62"/>
      <c r="C245" s="62"/>
      <c r="D245" s="3"/>
      <c r="E245" s="3"/>
      <c r="F245" s="3"/>
      <c r="G245" s="3"/>
      <c r="H245" s="3"/>
      <c r="I245" s="3"/>
      <c r="J245" s="3"/>
      <c r="K245" s="3"/>
      <c r="L245" s="3"/>
      <c r="M245" s="3"/>
      <c r="N245" s="3"/>
      <c r="O245" s="3"/>
      <c r="P245" s="3"/>
      <c r="Q245" s="3"/>
      <c r="R245" s="3"/>
      <c r="S245" s="3"/>
      <c r="T245" s="3"/>
      <c r="U245" s="3"/>
      <c r="V245" s="3"/>
      <c r="W245" s="3"/>
      <c r="X245" s="3"/>
    </row>
    <row r="246" ht="15.75" customHeight="1">
      <c r="A246" s="3"/>
      <c r="B246" s="62"/>
      <c r="C246" s="62"/>
      <c r="D246" s="3"/>
      <c r="E246" s="3"/>
      <c r="F246" s="3"/>
      <c r="G246" s="3"/>
      <c r="H246" s="3"/>
      <c r="I246" s="3"/>
      <c r="J246" s="3"/>
      <c r="K246" s="3"/>
      <c r="L246" s="3"/>
      <c r="M246" s="3"/>
      <c r="N246" s="3"/>
      <c r="O246" s="3"/>
      <c r="P246" s="3"/>
      <c r="Q246" s="3"/>
      <c r="R246" s="3"/>
      <c r="S246" s="3"/>
      <c r="T246" s="3"/>
      <c r="U246" s="3"/>
      <c r="V246" s="3"/>
      <c r="W246" s="3"/>
      <c r="X246" s="3"/>
    </row>
    <row r="247" ht="15.75" customHeight="1">
      <c r="A247" s="3"/>
      <c r="B247" s="62"/>
      <c r="C247" s="62"/>
      <c r="D247" s="3"/>
      <c r="E247" s="3"/>
      <c r="F247" s="3"/>
      <c r="G247" s="3"/>
      <c r="H247" s="3"/>
      <c r="I247" s="3"/>
      <c r="J247" s="3"/>
      <c r="K247" s="3"/>
      <c r="L247" s="3"/>
      <c r="M247" s="3"/>
      <c r="N247" s="3"/>
      <c r="O247" s="3"/>
      <c r="P247" s="3"/>
      <c r="Q247" s="3"/>
      <c r="R247" s="3"/>
      <c r="S247" s="3"/>
      <c r="T247" s="3"/>
      <c r="U247" s="3"/>
      <c r="V247" s="3"/>
      <c r="W247" s="3"/>
      <c r="X247" s="3"/>
    </row>
    <row r="248" ht="15.75" customHeight="1">
      <c r="A248" s="3"/>
      <c r="B248" s="62"/>
      <c r="C248" s="62"/>
      <c r="D248" s="3"/>
      <c r="E248" s="3"/>
      <c r="F248" s="3"/>
      <c r="G248" s="3"/>
      <c r="H248" s="3"/>
      <c r="I248" s="3"/>
      <c r="J248" s="3"/>
      <c r="K248" s="3"/>
      <c r="L248" s="3"/>
      <c r="M248" s="3"/>
      <c r="N248" s="3"/>
      <c r="O248" s="3"/>
      <c r="P248" s="3"/>
      <c r="Q248" s="3"/>
      <c r="R248" s="3"/>
      <c r="S248" s="3"/>
      <c r="T248" s="3"/>
      <c r="U248" s="3"/>
      <c r="V248" s="3"/>
      <c r="W248" s="3"/>
      <c r="X248" s="3"/>
    </row>
    <row r="249" ht="15.75" customHeight="1">
      <c r="A249" s="3"/>
      <c r="B249" s="62"/>
      <c r="C249" s="62"/>
      <c r="D249" s="3"/>
      <c r="E249" s="3"/>
      <c r="F249" s="3"/>
      <c r="G249" s="3"/>
      <c r="H249" s="3"/>
      <c r="I249" s="3"/>
      <c r="J249" s="3"/>
      <c r="K249" s="3"/>
      <c r="L249" s="3"/>
      <c r="M249" s="3"/>
      <c r="N249" s="3"/>
      <c r="O249" s="3"/>
      <c r="P249" s="3"/>
      <c r="Q249" s="3"/>
      <c r="R249" s="3"/>
      <c r="S249" s="3"/>
      <c r="T249" s="3"/>
      <c r="U249" s="3"/>
      <c r="V249" s="3"/>
      <c r="W249" s="3"/>
      <c r="X249" s="3"/>
    </row>
    <row r="250" ht="15.75" customHeight="1">
      <c r="A250" s="3"/>
      <c r="B250" s="62"/>
      <c r="C250" s="62"/>
      <c r="D250" s="3"/>
      <c r="E250" s="3"/>
      <c r="F250" s="3"/>
      <c r="G250" s="3"/>
      <c r="H250" s="3"/>
      <c r="I250" s="3"/>
      <c r="J250" s="3"/>
      <c r="K250" s="3"/>
      <c r="L250" s="3"/>
      <c r="M250" s="3"/>
      <c r="N250" s="3"/>
      <c r="O250" s="3"/>
      <c r="P250" s="3"/>
      <c r="Q250" s="3"/>
      <c r="R250" s="3"/>
      <c r="S250" s="3"/>
      <c r="T250" s="3"/>
      <c r="U250" s="3"/>
      <c r="V250" s="3"/>
      <c r="W250" s="3"/>
      <c r="X250" s="3"/>
    </row>
    <row r="251" ht="15.75" customHeight="1">
      <c r="A251" s="3"/>
      <c r="B251" s="62"/>
      <c r="C251" s="62"/>
      <c r="D251" s="3"/>
      <c r="E251" s="3"/>
      <c r="F251" s="3"/>
      <c r="G251" s="3"/>
      <c r="H251" s="3"/>
      <c r="I251" s="3"/>
      <c r="J251" s="3"/>
      <c r="K251" s="3"/>
      <c r="L251" s="3"/>
      <c r="M251" s="3"/>
      <c r="N251" s="3"/>
      <c r="O251" s="3"/>
      <c r="P251" s="3"/>
      <c r="Q251" s="3"/>
      <c r="R251" s="3"/>
      <c r="S251" s="3"/>
      <c r="T251" s="3"/>
      <c r="U251" s="3"/>
      <c r="V251" s="3"/>
      <c r="W251" s="3"/>
      <c r="X251" s="3"/>
    </row>
    <row r="252" ht="15.75" customHeight="1">
      <c r="A252" s="3"/>
      <c r="B252" s="62"/>
      <c r="C252" s="62"/>
      <c r="D252" s="3"/>
      <c r="E252" s="3"/>
      <c r="F252" s="3"/>
      <c r="G252" s="3"/>
      <c r="H252" s="3"/>
      <c r="I252" s="3"/>
      <c r="J252" s="3"/>
      <c r="K252" s="3"/>
      <c r="L252" s="3"/>
      <c r="M252" s="3"/>
      <c r="N252" s="3"/>
      <c r="O252" s="3"/>
      <c r="P252" s="3"/>
      <c r="Q252" s="3"/>
      <c r="R252" s="3"/>
      <c r="S252" s="3"/>
      <c r="T252" s="3"/>
      <c r="U252" s="3"/>
      <c r="V252" s="3"/>
      <c r="W252" s="3"/>
      <c r="X252" s="3"/>
    </row>
    <row r="253" ht="15.75" customHeight="1">
      <c r="A253" s="3"/>
      <c r="B253" s="62"/>
      <c r="C253" s="62"/>
      <c r="D253" s="3"/>
      <c r="E253" s="3"/>
      <c r="F253" s="3"/>
      <c r="G253" s="3"/>
      <c r="H253" s="3"/>
      <c r="I253" s="3"/>
      <c r="J253" s="3"/>
      <c r="K253" s="3"/>
      <c r="L253" s="3"/>
      <c r="M253" s="3"/>
      <c r="N253" s="3"/>
      <c r="O253" s="3"/>
      <c r="P253" s="3"/>
      <c r="Q253" s="3"/>
      <c r="R253" s="3"/>
      <c r="S253" s="3"/>
      <c r="T253" s="3"/>
      <c r="U253" s="3"/>
      <c r="V253" s="3"/>
      <c r="W253" s="3"/>
      <c r="X253" s="3"/>
    </row>
    <row r="254" ht="15.75" customHeight="1">
      <c r="A254" s="3"/>
      <c r="B254" s="62"/>
      <c r="C254" s="62"/>
      <c r="D254" s="3"/>
      <c r="E254" s="3"/>
      <c r="F254" s="3"/>
      <c r="G254" s="3"/>
      <c r="H254" s="3"/>
      <c r="I254" s="3"/>
      <c r="J254" s="3"/>
      <c r="K254" s="3"/>
      <c r="L254" s="3"/>
      <c r="M254" s="3"/>
      <c r="N254" s="3"/>
      <c r="O254" s="3"/>
      <c r="P254" s="3"/>
      <c r="Q254" s="3"/>
      <c r="R254" s="3"/>
      <c r="S254" s="3"/>
      <c r="T254" s="3"/>
      <c r="U254" s="3"/>
      <c r="V254" s="3"/>
      <c r="W254" s="3"/>
      <c r="X254" s="3"/>
    </row>
    <row r="255" ht="15.75" customHeight="1">
      <c r="A255" s="3"/>
      <c r="B255" s="62"/>
      <c r="C255" s="62"/>
      <c r="D255" s="3"/>
      <c r="E255" s="3"/>
      <c r="F255" s="3"/>
      <c r="G255" s="3"/>
      <c r="H255" s="3"/>
      <c r="I255" s="3"/>
      <c r="J255" s="3"/>
      <c r="K255" s="3"/>
      <c r="L255" s="3"/>
      <c r="M255" s="3"/>
      <c r="N255" s="3"/>
      <c r="O255" s="3"/>
      <c r="P255" s="3"/>
      <c r="Q255" s="3"/>
      <c r="R255" s="3"/>
      <c r="S255" s="3"/>
      <c r="T255" s="3"/>
      <c r="U255" s="3"/>
      <c r="V255" s="3"/>
      <c r="W255" s="3"/>
      <c r="X255" s="3"/>
    </row>
    <row r="256" ht="15.75" customHeight="1">
      <c r="A256" s="3"/>
      <c r="B256" s="62"/>
      <c r="C256" s="62"/>
      <c r="D256" s="3"/>
      <c r="E256" s="3"/>
      <c r="F256" s="3"/>
      <c r="G256" s="3"/>
      <c r="H256" s="3"/>
      <c r="I256" s="3"/>
      <c r="J256" s="3"/>
      <c r="K256" s="3"/>
      <c r="L256" s="3"/>
      <c r="M256" s="3"/>
      <c r="N256" s="3"/>
      <c r="O256" s="3"/>
      <c r="P256" s="3"/>
      <c r="Q256" s="3"/>
      <c r="R256" s="3"/>
      <c r="S256" s="3"/>
      <c r="T256" s="3"/>
      <c r="U256" s="3"/>
      <c r="V256" s="3"/>
      <c r="W256" s="3"/>
      <c r="X256" s="3"/>
    </row>
    <row r="257" ht="15.75" customHeight="1">
      <c r="A257" s="3"/>
      <c r="B257" s="62"/>
      <c r="C257" s="62"/>
      <c r="D257" s="3"/>
      <c r="E257" s="3"/>
      <c r="F257" s="3"/>
      <c r="G257" s="3"/>
      <c r="H257" s="3"/>
      <c r="I257" s="3"/>
      <c r="J257" s="3"/>
      <c r="K257" s="3"/>
      <c r="L257" s="3"/>
      <c r="M257" s="3"/>
      <c r="N257" s="3"/>
      <c r="O257" s="3"/>
      <c r="P257" s="3"/>
      <c r="Q257" s="3"/>
      <c r="R257" s="3"/>
      <c r="S257" s="3"/>
      <c r="T257" s="3"/>
      <c r="U257" s="3"/>
      <c r="V257" s="3"/>
      <c r="W257" s="3"/>
      <c r="X257" s="3"/>
    </row>
    <row r="258" ht="15.75" customHeight="1">
      <c r="A258" s="3"/>
      <c r="B258" s="62"/>
      <c r="C258" s="62"/>
      <c r="D258" s="3"/>
      <c r="E258" s="3"/>
      <c r="F258" s="3"/>
      <c r="G258" s="3"/>
      <c r="H258" s="3"/>
      <c r="I258" s="3"/>
      <c r="J258" s="3"/>
      <c r="K258" s="3"/>
      <c r="L258" s="3"/>
      <c r="M258" s="3"/>
      <c r="N258" s="3"/>
      <c r="O258" s="3"/>
      <c r="P258" s="3"/>
      <c r="Q258" s="3"/>
      <c r="R258" s="3"/>
      <c r="S258" s="3"/>
      <c r="T258" s="3"/>
      <c r="U258" s="3"/>
      <c r="V258" s="3"/>
      <c r="W258" s="3"/>
      <c r="X258" s="3"/>
    </row>
    <row r="259" ht="15.75" customHeight="1">
      <c r="A259" s="3"/>
      <c r="B259" s="62"/>
      <c r="C259" s="62"/>
      <c r="D259" s="3"/>
      <c r="E259" s="3"/>
      <c r="F259" s="3"/>
      <c r="G259" s="3"/>
      <c r="H259" s="3"/>
      <c r="I259" s="3"/>
      <c r="J259" s="3"/>
      <c r="K259" s="3"/>
      <c r="L259" s="3"/>
      <c r="M259" s="3"/>
      <c r="N259" s="3"/>
      <c r="O259" s="3"/>
      <c r="P259" s="3"/>
      <c r="Q259" s="3"/>
      <c r="R259" s="3"/>
      <c r="S259" s="3"/>
      <c r="T259" s="3"/>
      <c r="U259" s="3"/>
      <c r="V259" s="3"/>
      <c r="W259" s="3"/>
      <c r="X259" s="3"/>
    </row>
    <row r="260" ht="15.75" customHeight="1">
      <c r="A260" s="3"/>
      <c r="B260" s="62"/>
      <c r="C260" s="62"/>
      <c r="D260" s="3"/>
      <c r="E260" s="3"/>
      <c r="F260" s="3"/>
      <c r="G260" s="3"/>
      <c r="H260" s="3"/>
      <c r="I260" s="3"/>
      <c r="J260" s="3"/>
      <c r="K260" s="3"/>
      <c r="L260" s="3"/>
      <c r="M260" s="3"/>
      <c r="N260" s="3"/>
      <c r="O260" s="3"/>
      <c r="P260" s="3"/>
      <c r="Q260" s="3"/>
      <c r="R260" s="3"/>
      <c r="S260" s="3"/>
      <c r="T260" s="3"/>
      <c r="U260" s="3"/>
      <c r="V260" s="3"/>
      <c r="W260" s="3"/>
      <c r="X260" s="3"/>
    </row>
    <row r="261" ht="15.75" customHeight="1">
      <c r="A261" s="3"/>
      <c r="B261" s="62"/>
      <c r="C261" s="62"/>
      <c r="D261" s="3"/>
      <c r="E261" s="3"/>
      <c r="F261" s="3"/>
      <c r="G261" s="3"/>
      <c r="H261" s="3"/>
      <c r="I261" s="3"/>
      <c r="J261" s="3"/>
      <c r="K261" s="3"/>
      <c r="L261" s="3"/>
      <c r="M261" s="3"/>
      <c r="N261" s="3"/>
      <c r="O261" s="3"/>
      <c r="P261" s="3"/>
      <c r="Q261" s="3"/>
      <c r="R261" s="3"/>
      <c r="S261" s="3"/>
      <c r="T261" s="3"/>
      <c r="U261" s="3"/>
      <c r="V261" s="3"/>
      <c r="W261" s="3"/>
      <c r="X261" s="3"/>
    </row>
    <row r="262" ht="15.75" customHeight="1">
      <c r="A262" s="3"/>
      <c r="B262" s="62"/>
      <c r="C262" s="62"/>
      <c r="D262" s="3"/>
      <c r="E262" s="3"/>
      <c r="F262" s="3"/>
      <c r="G262" s="3"/>
      <c r="H262" s="3"/>
      <c r="I262" s="3"/>
      <c r="J262" s="3"/>
      <c r="K262" s="3"/>
      <c r="L262" s="3"/>
      <c r="M262" s="3"/>
      <c r="N262" s="3"/>
      <c r="O262" s="3"/>
      <c r="P262" s="3"/>
      <c r="Q262" s="3"/>
      <c r="R262" s="3"/>
      <c r="S262" s="3"/>
      <c r="T262" s="3"/>
      <c r="U262" s="3"/>
      <c r="V262" s="3"/>
      <c r="W262" s="3"/>
      <c r="X262" s="3"/>
    </row>
    <row r="263" ht="15.75" customHeight="1">
      <c r="A263" s="3"/>
      <c r="B263" s="62"/>
      <c r="C263" s="62"/>
      <c r="D263" s="3"/>
      <c r="E263" s="3"/>
      <c r="F263" s="3"/>
      <c r="G263" s="3"/>
      <c r="H263" s="3"/>
      <c r="I263" s="3"/>
      <c r="J263" s="3"/>
      <c r="K263" s="3"/>
      <c r="L263" s="3"/>
      <c r="M263" s="3"/>
      <c r="N263" s="3"/>
      <c r="O263" s="3"/>
      <c r="P263" s="3"/>
      <c r="Q263" s="3"/>
      <c r="R263" s="3"/>
      <c r="S263" s="3"/>
      <c r="T263" s="3"/>
      <c r="U263" s="3"/>
      <c r="V263" s="3"/>
      <c r="W263" s="3"/>
      <c r="X263" s="3"/>
    </row>
    <row r="264" ht="15.75" customHeight="1">
      <c r="A264" s="3"/>
      <c r="B264" s="62"/>
      <c r="C264" s="62"/>
      <c r="D264" s="3"/>
      <c r="E264" s="3"/>
      <c r="F264" s="3"/>
      <c r="G264" s="3"/>
      <c r="H264" s="3"/>
      <c r="I264" s="3"/>
      <c r="J264" s="3"/>
      <c r="K264" s="3"/>
      <c r="L264" s="3"/>
      <c r="M264" s="3"/>
      <c r="N264" s="3"/>
      <c r="O264" s="3"/>
      <c r="P264" s="3"/>
      <c r="Q264" s="3"/>
      <c r="R264" s="3"/>
      <c r="S264" s="3"/>
      <c r="T264" s="3"/>
      <c r="U264" s="3"/>
      <c r="V264" s="3"/>
      <c r="W264" s="3"/>
      <c r="X264" s="3"/>
    </row>
    <row r="265" ht="15.75" customHeight="1">
      <c r="A265" s="3"/>
      <c r="B265" s="62"/>
      <c r="C265" s="62"/>
      <c r="D265" s="3"/>
      <c r="E265" s="3"/>
      <c r="F265" s="3"/>
      <c r="G265" s="3"/>
      <c r="H265" s="3"/>
      <c r="I265" s="3"/>
      <c r="J265" s="3"/>
      <c r="K265" s="3"/>
      <c r="L265" s="3"/>
      <c r="M265" s="3"/>
      <c r="N265" s="3"/>
      <c r="O265" s="3"/>
      <c r="P265" s="3"/>
      <c r="Q265" s="3"/>
      <c r="R265" s="3"/>
      <c r="S265" s="3"/>
      <c r="T265" s="3"/>
      <c r="U265" s="3"/>
      <c r="V265" s="3"/>
      <c r="W265" s="3"/>
      <c r="X265" s="3"/>
    </row>
    <row r="266" ht="15.75" customHeight="1">
      <c r="A266" s="3"/>
      <c r="B266" s="62"/>
      <c r="C266" s="62"/>
      <c r="D266" s="3"/>
      <c r="E266" s="3"/>
      <c r="F266" s="3"/>
      <c r="G266" s="3"/>
      <c r="H266" s="3"/>
      <c r="I266" s="3"/>
      <c r="J266" s="3"/>
      <c r="K266" s="3"/>
      <c r="L266" s="3"/>
      <c r="M266" s="3"/>
      <c r="N266" s="3"/>
      <c r="O266" s="3"/>
      <c r="P266" s="3"/>
      <c r="Q266" s="3"/>
      <c r="R266" s="3"/>
      <c r="S266" s="3"/>
      <c r="T266" s="3"/>
      <c r="U266" s="3"/>
      <c r="V266" s="3"/>
      <c r="W266" s="3"/>
      <c r="X266" s="3"/>
    </row>
    <row r="267" ht="15.75" customHeight="1">
      <c r="A267" s="3"/>
      <c r="B267" s="62"/>
      <c r="C267" s="62"/>
      <c r="D267" s="3"/>
      <c r="E267" s="3"/>
      <c r="F267" s="3"/>
      <c r="G267" s="3"/>
      <c r="H267" s="3"/>
      <c r="I267" s="3"/>
      <c r="J267" s="3"/>
      <c r="K267" s="3"/>
      <c r="L267" s="3"/>
      <c r="M267" s="3"/>
      <c r="N267" s="3"/>
      <c r="O267" s="3"/>
      <c r="P267" s="3"/>
      <c r="Q267" s="3"/>
      <c r="R267" s="3"/>
      <c r="S267" s="3"/>
      <c r="T267" s="3"/>
      <c r="U267" s="3"/>
      <c r="V267" s="3"/>
      <c r="W267" s="3"/>
      <c r="X267" s="3"/>
    </row>
    <row r="268" ht="15.75" customHeight="1">
      <c r="A268" s="3"/>
      <c r="B268" s="62"/>
      <c r="C268" s="62"/>
      <c r="D268" s="3"/>
      <c r="E268" s="3"/>
      <c r="F268" s="3"/>
      <c r="G268" s="3"/>
      <c r="H268" s="3"/>
      <c r="I268" s="3"/>
      <c r="J268" s="3"/>
      <c r="K268" s="3"/>
      <c r="L268" s="3"/>
      <c r="M268" s="3"/>
      <c r="N268" s="3"/>
      <c r="O268" s="3"/>
      <c r="P268" s="3"/>
      <c r="Q268" s="3"/>
      <c r="R268" s="3"/>
      <c r="S268" s="3"/>
      <c r="T268" s="3"/>
      <c r="U268" s="3"/>
      <c r="V268" s="3"/>
      <c r="W268" s="3"/>
      <c r="X268" s="3"/>
    </row>
    <row r="269" ht="15.75" customHeight="1">
      <c r="A269" s="3"/>
      <c r="B269" s="62"/>
      <c r="C269" s="62"/>
      <c r="D269" s="3"/>
      <c r="E269" s="3"/>
      <c r="F269" s="3"/>
      <c r="G269" s="3"/>
      <c r="H269" s="3"/>
      <c r="I269" s="3"/>
      <c r="J269" s="3"/>
      <c r="K269" s="3"/>
      <c r="L269" s="3"/>
      <c r="M269" s="3"/>
      <c r="N269" s="3"/>
      <c r="O269" s="3"/>
      <c r="P269" s="3"/>
      <c r="Q269" s="3"/>
      <c r="R269" s="3"/>
      <c r="S269" s="3"/>
      <c r="T269" s="3"/>
      <c r="U269" s="3"/>
      <c r="V269" s="3"/>
      <c r="W269" s="3"/>
      <c r="X269" s="3"/>
    </row>
    <row r="270" ht="15.75" customHeight="1">
      <c r="A270" s="3"/>
      <c r="B270" s="62"/>
      <c r="C270" s="62"/>
      <c r="D270" s="3"/>
      <c r="E270" s="3"/>
      <c r="F270" s="3"/>
      <c r="G270" s="3"/>
      <c r="H270" s="3"/>
      <c r="I270" s="3"/>
      <c r="J270" s="3"/>
      <c r="K270" s="3"/>
      <c r="L270" s="3"/>
      <c r="M270" s="3"/>
      <c r="N270" s="3"/>
      <c r="O270" s="3"/>
      <c r="P270" s="3"/>
      <c r="Q270" s="3"/>
      <c r="R270" s="3"/>
      <c r="S270" s="3"/>
      <c r="T270" s="3"/>
      <c r="U270" s="3"/>
      <c r="V270" s="3"/>
      <c r="W270" s="3"/>
      <c r="X270" s="3"/>
    </row>
    <row r="271" ht="15.75" customHeight="1">
      <c r="A271" s="3"/>
      <c r="B271" s="62"/>
      <c r="C271" s="62"/>
      <c r="D271" s="3"/>
      <c r="E271" s="3"/>
      <c r="F271" s="3"/>
      <c r="G271" s="3"/>
      <c r="H271" s="3"/>
      <c r="I271" s="3"/>
      <c r="J271" s="3"/>
      <c r="K271" s="3"/>
      <c r="L271" s="3"/>
      <c r="M271" s="3"/>
      <c r="N271" s="3"/>
      <c r="O271" s="3"/>
      <c r="P271" s="3"/>
      <c r="Q271" s="3"/>
      <c r="R271" s="3"/>
      <c r="S271" s="3"/>
      <c r="T271" s="3"/>
      <c r="U271" s="3"/>
      <c r="V271" s="3"/>
      <c r="W271" s="3"/>
      <c r="X271" s="3"/>
    </row>
    <row r="272" ht="15.75" customHeight="1">
      <c r="A272" s="3"/>
      <c r="B272" s="62"/>
      <c r="C272" s="62"/>
      <c r="D272" s="3"/>
      <c r="E272" s="3"/>
      <c r="F272" s="3"/>
      <c r="G272" s="3"/>
      <c r="H272" s="3"/>
      <c r="I272" s="3"/>
      <c r="J272" s="3"/>
      <c r="K272" s="3"/>
      <c r="L272" s="3"/>
      <c r="M272" s="3"/>
      <c r="N272" s="3"/>
      <c r="O272" s="3"/>
      <c r="P272" s="3"/>
      <c r="Q272" s="3"/>
      <c r="R272" s="3"/>
      <c r="S272" s="3"/>
      <c r="T272" s="3"/>
      <c r="U272" s="3"/>
      <c r="V272" s="3"/>
      <c r="W272" s="3"/>
      <c r="X272" s="3"/>
    </row>
    <row r="273" ht="15.75" customHeight="1">
      <c r="A273" s="3"/>
      <c r="B273" s="62"/>
      <c r="C273" s="62"/>
      <c r="D273" s="3"/>
      <c r="E273" s="3"/>
      <c r="F273" s="3"/>
      <c r="G273" s="3"/>
      <c r="H273" s="3"/>
      <c r="I273" s="3"/>
      <c r="J273" s="3"/>
      <c r="K273" s="3"/>
      <c r="L273" s="3"/>
      <c r="M273" s="3"/>
      <c r="N273" s="3"/>
      <c r="O273" s="3"/>
      <c r="P273" s="3"/>
      <c r="Q273" s="3"/>
      <c r="R273" s="3"/>
      <c r="S273" s="3"/>
      <c r="T273" s="3"/>
      <c r="U273" s="3"/>
      <c r="V273" s="3"/>
      <c r="W273" s="3"/>
      <c r="X273" s="3"/>
    </row>
    <row r="274" ht="15.75" customHeight="1">
      <c r="A274" s="3"/>
      <c r="B274" s="62"/>
      <c r="C274" s="62"/>
      <c r="D274" s="3"/>
      <c r="E274" s="3"/>
      <c r="F274" s="3"/>
      <c r="G274" s="3"/>
      <c r="H274" s="3"/>
      <c r="I274" s="3"/>
      <c r="J274" s="3"/>
      <c r="K274" s="3"/>
      <c r="L274" s="3"/>
      <c r="M274" s="3"/>
      <c r="N274" s="3"/>
      <c r="O274" s="3"/>
      <c r="P274" s="3"/>
      <c r="Q274" s="3"/>
      <c r="R274" s="3"/>
      <c r="S274" s="3"/>
      <c r="T274" s="3"/>
      <c r="U274" s="3"/>
      <c r="V274" s="3"/>
      <c r="W274" s="3"/>
      <c r="X274" s="3"/>
    </row>
    <row r="275" ht="15.75" customHeight="1">
      <c r="A275" s="3"/>
      <c r="B275" s="62"/>
      <c r="C275" s="62"/>
      <c r="D275" s="3"/>
      <c r="E275" s="3"/>
      <c r="F275" s="3"/>
      <c r="G275" s="3"/>
      <c r="H275" s="3"/>
      <c r="I275" s="3"/>
      <c r="J275" s="3"/>
      <c r="K275" s="3"/>
      <c r="L275" s="3"/>
      <c r="M275" s="3"/>
      <c r="N275" s="3"/>
      <c r="O275" s="3"/>
      <c r="P275" s="3"/>
      <c r="Q275" s="3"/>
      <c r="R275" s="3"/>
      <c r="S275" s="3"/>
      <c r="T275" s="3"/>
      <c r="U275" s="3"/>
      <c r="V275" s="3"/>
      <c r="W275" s="3"/>
      <c r="X275" s="3"/>
    </row>
    <row r="276" ht="15.75" customHeight="1">
      <c r="A276" s="3"/>
      <c r="B276" s="62"/>
      <c r="C276" s="62"/>
      <c r="D276" s="3"/>
      <c r="E276" s="3"/>
      <c r="F276" s="3"/>
      <c r="G276" s="3"/>
      <c r="H276" s="3"/>
      <c r="I276" s="3"/>
      <c r="J276" s="3"/>
      <c r="K276" s="3"/>
      <c r="L276" s="3"/>
      <c r="M276" s="3"/>
      <c r="N276" s="3"/>
      <c r="O276" s="3"/>
      <c r="P276" s="3"/>
      <c r="Q276" s="3"/>
      <c r="R276" s="3"/>
      <c r="S276" s="3"/>
      <c r="T276" s="3"/>
      <c r="U276" s="3"/>
      <c r="V276" s="3"/>
      <c r="W276" s="3"/>
      <c r="X276" s="3"/>
    </row>
    <row r="277" ht="15.75" customHeight="1">
      <c r="A277" s="3"/>
      <c r="B277" s="62"/>
      <c r="C277" s="62"/>
      <c r="D277" s="3"/>
      <c r="E277" s="3"/>
      <c r="F277" s="3"/>
      <c r="G277" s="3"/>
      <c r="H277" s="3"/>
      <c r="I277" s="3"/>
      <c r="J277" s="3"/>
      <c r="K277" s="3"/>
      <c r="L277" s="3"/>
      <c r="M277" s="3"/>
      <c r="N277" s="3"/>
      <c r="O277" s="3"/>
      <c r="P277" s="3"/>
      <c r="Q277" s="3"/>
      <c r="R277" s="3"/>
      <c r="S277" s="3"/>
      <c r="T277" s="3"/>
      <c r="U277" s="3"/>
      <c r="V277" s="3"/>
      <c r="W277" s="3"/>
      <c r="X277" s="3"/>
    </row>
    <row r="278" ht="15.75" customHeight="1">
      <c r="A278" s="3"/>
      <c r="B278" s="62"/>
      <c r="C278" s="62"/>
      <c r="D278" s="3"/>
      <c r="E278" s="3"/>
      <c r="F278" s="3"/>
      <c r="G278" s="3"/>
      <c r="H278" s="3"/>
      <c r="I278" s="3"/>
      <c r="J278" s="3"/>
      <c r="K278" s="3"/>
      <c r="L278" s="3"/>
      <c r="M278" s="3"/>
      <c r="N278" s="3"/>
      <c r="O278" s="3"/>
      <c r="P278" s="3"/>
      <c r="Q278" s="3"/>
      <c r="R278" s="3"/>
      <c r="S278" s="3"/>
      <c r="T278" s="3"/>
      <c r="U278" s="3"/>
      <c r="V278" s="3"/>
      <c r="W278" s="3"/>
      <c r="X278" s="3"/>
    </row>
    <row r="279" ht="15.75" customHeight="1">
      <c r="A279" s="3"/>
      <c r="B279" s="62"/>
      <c r="C279" s="62"/>
      <c r="D279" s="3"/>
      <c r="E279" s="3"/>
      <c r="F279" s="3"/>
      <c r="G279" s="3"/>
      <c r="H279" s="3"/>
      <c r="I279" s="3"/>
      <c r="J279" s="3"/>
      <c r="K279" s="3"/>
      <c r="L279" s="3"/>
      <c r="M279" s="3"/>
      <c r="N279" s="3"/>
      <c r="O279" s="3"/>
      <c r="P279" s="3"/>
      <c r="Q279" s="3"/>
      <c r="R279" s="3"/>
      <c r="S279" s="3"/>
      <c r="T279" s="3"/>
      <c r="U279" s="3"/>
      <c r="V279" s="3"/>
      <c r="W279" s="3"/>
      <c r="X279" s="3"/>
    </row>
    <row r="280" ht="15.75" customHeight="1">
      <c r="A280" s="3"/>
      <c r="B280" s="62"/>
      <c r="C280" s="62"/>
      <c r="D280" s="3"/>
      <c r="E280" s="3"/>
      <c r="F280" s="3"/>
      <c r="G280" s="3"/>
      <c r="H280" s="3"/>
      <c r="I280" s="3"/>
      <c r="J280" s="3"/>
      <c r="K280" s="3"/>
      <c r="L280" s="3"/>
      <c r="M280" s="3"/>
      <c r="N280" s="3"/>
      <c r="O280" s="3"/>
      <c r="P280" s="3"/>
      <c r="Q280" s="3"/>
      <c r="R280" s="3"/>
      <c r="S280" s="3"/>
      <c r="T280" s="3"/>
      <c r="U280" s="3"/>
      <c r="V280" s="3"/>
      <c r="W280" s="3"/>
      <c r="X280" s="3"/>
    </row>
    <row r="281" ht="15.75" customHeight="1">
      <c r="A281" s="3"/>
      <c r="B281" s="62"/>
      <c r="C281" s="62"/>
      <c r="D281" s="3"/>
      <c r="E281" s="3"/>
    </row>
    <row r="282" ht="15.75" customHeight="1">
      <c r="A282" s="3"/>
      <c r="B282" s="62"/>
      <c r="C282" s="62"/>
      <c r="D282" s="3"/>
      <c r="E282" s="3"/>
    </row>
    <row r="283" ht="15.75" customHeight="1">
      <c r="A283" s="3"/>
      <c r="B283" s="62"/>
      <c r="C283" s="62"/>
      <c r="D283" s="3"/>
      <c r="E283" s="3"/>
    </row>
    <row r="284" ht="15.75" customHeight="1">
      <c r="A284" s="3"/>
      <c r="B284" s="62"/>
      <c r="C284" s="62"/>
      <c r="D284" s="3"/>
      <c r="E284" s="3"/>
    </row>
    <row r="285" ht="15.75" customHeight="1">
      <c r="A285" s="3"/>
      <c r="B285" s="62"/>
      <c r="C285" s="62"/>
      <c r="D285" s="3"/>
      <c r="E285" s="3"/>
    </row>
    <row r="286" ht="15.75" customHeight="1">
      <c r="A286" s="3"/>
      <c r="B286" s="62"/>
      <c r="C286" s="62"/>
      <c r="D286" s="3"/>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mergeCells count="1">
    <mergeCell ref="A27:D27"/>
  </mergeCells>
  <dataValidations>
    <dataValidation type="list" allowBlank="1" showErrorMessage="1" sqref="B4">
      <formula1>Lists!$A$1:$A$3</formula1>
    </dataValidation>
    <dataValidation type="list" allowBlank="1" showErrorMessage="1" sqref="B5">
      <formula1>Lists!$A$5:$A$7</formula1>
    </dataValidation>
    <dataValidation type="list" allowBlank="1" showErrorMessage="1" sqref="B3">
      <formula1>Parameters!$A$23:$A$26</formula1>
    </dataValidation>
    <dataValidation type="list" allowBlank="1" showErrorMessage="1" sqref="B2">
      <formula1>Parameters!$B$12:$B$18</formula1>
    </dataValidation>
  </dataValidation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outlinePr summaryBelow="0" summaryRight="0"/>
    <pageSetUpPr/>
  </sheetPr>
  <sheetViews>
    <sheetView showGridLines="0" workbookViewId="0"/>
  </sheetViews>
  <sheetFormatPr customHeight="1" defaultColWidth="14.43" defaultRowHeight="15.0"/>
  <sheetData>
    <row r="1">
      <c r="A1" s="3" t="s">
        <v>164</v>
      </c>
      <c r="B1" s="94"/>
      <c r="C1" s="94"/>
      <c r="D1" s="94"/>
      <c r="E1" s="94"/>
      <c r="F1" s="94"/>
      <c r="G1" s="94"/>
      <c r="H1" s="94"/>
      <c r="I1" s="94"/>
      <c r="J1" s="94"/>
      <c r="K1" s="94"/>
      <c r="L1" s="94"/>
      <c r="M1" s="94"/>
      <c r="N1" s="94"/>
      <c r="O1" s="94"/>
      <c r="P1" s="94"/>
      <c r="Q1" s="94"/>
      <c r="R1" s="94"/>
      <c r="S1" s="94"/>
      <c r="T1" s="94"/>
      <c r="U1" s="94"/>
    </row>
    <row r="2">
      <c r="A2" s="3" t="s">
        <v>165</v>
      </c>
      <c r="B2" s="94"/>
      <c r="C2" s="94"/>
      <c r="D2" s="94"/>
      <c r="E2" s="94"/>
      <c r="F2" s="94"/>
      <c r="G2" s="94"/>
      <c r="H2" s="94"/>
      <c r="I2" s="94"/>
      <c r="J2" s="94"/>
      <c r="K2" s="94"/>
      <c r="L2" s="94"/>
      <c r="M2" s="94"/>
      <c r="N2" s="94"/>
      <c r="O2" s="94"/>
      <c r="P2" s="94"/>
      <c r="Q2" s="94"/>
      <c r="R2" s="94"/>
      <c r="S2" s="94"/>
      <c r="T2" s="94"/>
      <c r="U2" s="94"/>
    </row>
    <row r="3">
      <c r="A3" s="94"/>
      <c r="B3" s="94"/>
      <c r="C3" s="94"/>
      <c r="D3" s="94"/>
      <c r="E3" s="94"/>
      <c r="F3" s="94"/>
      <c r="G3" s="94"/>
      <c r="H3" s="94"/>
      <c r="I3" s="94"/>
      <c r="J3" s="94"/>
      <c r="K3" s="94"/>
      <c r="L3" s="94"/>
      <c r="M3" s="94"/>
      <c r="N3" s="94"/>
      <c r="O3" s="94"/>
      <c r="P3" s="94"/>
      <c r="Q3" s="94"/>
      <c r="R3" s="94"/>
      <c r="S3" s="94"/>
      <c r="T3" s="94"/>
      <c r="U3" s="94"/>
    </row>
    <row r="4">
      <c r="A4" s="94"/>
      <c r="B4" s="94"/>
      <c r="C4" s="94"/>
      <c r="D4" s="94"/>
      <c r="E4" s="94"/>
      <c r="F4" s="94"/>
      <c r="G4" s="94"/>
      <c r="H4" s="94"/>
      <c r="I4" s="94"/>
      <c r="J4" s="94"/>
      <c r="K4" s="94"/>
      <c r="L4" s="94"/>
      <c r="M4" s="94"/>
      <c r="N4" s="94"/>
      <c r="O4" s="94"/>
      <c r="P4" s="94"/>
      <c r="Q4" s="94"/>
      <c r="R4" s="94"/>
      <c r="S4" s="94"/>
      <c r="T4" s="94"/>
      <c r="U4" s="94"/>
    </row>
    <row r="5">
      <c r="A5" s="94"/>
      <c r="B5" s="94"/>
      <c r="C5" s="94"/>
      <c r="D5" s="94"/>
      <c r="E5" s="94"/>
      <c r="F5" s="94"/>
      <c r="G5" s="94"/>
      <c r="H5" s="94"/>
      <c r="I5" s="94"/>
      <c r="J5" s="94"/>
      <c r="K5" s="94"/>
      <c r="L5" s="94"/>
      <c r="M5" s="94"/>
      <c r="N5" s="94"/>
      <c r="O5" s="94"/>
      <c r="P5" s="94"/>
      <c r="Q5" s="94"/>
      <c r="R5" s="94"/>
      <c r="S5" s="94"/>
      <c r="T5" s="94"/>
      <c r="U5" s="94"/>
    </row>
    <row r="6">
      <c r="A6" s="94"/>
      <c r="B6" s="94"/>
      <c r="C6" s="94"/>
      <c r="D6" s="94"/>
      <c r="E6" s="94"/>
      <c r="F6" s="94"/>
      <c r="G6" s="94"/>
      <c r="H6" s="94"/>
      <c r="I6" s="94"/>
      <c r="J6" s="94"/>
      <c r="K6" s="94"/>
      <c r="L6" s="94"/>
      <c r="M6" s="94"/>
      <c r="N6" s="94"/>
      <c r="O6" s="94"/>
      <c r="P6" s="94"/>
      <c r="Q6" s="94"/>
      <c r="R6" s="94"/>
      <c r="S6" s="94"/>
      <c r="T6" s="94"/>
      <c r="U6" s="94"/>
    </row>
    <row r="7">
      <c r="A7" s="94"/>
      <c r="B7" s="94"/>
      <c r="C7" s="94"/>
      <c r="D7" s="94"/>
      <c r="E7" s="94"/>
      <c r="F7" s="94"/>
      <c r="G7" s="94"/>
      <c r="H7" s="94"/>
      <c r="I7" s="94"/>
      <c r="J7" s="94"/>
      <c r="K7" s="94"/>
      <c r="L7" s="94"/>
      <c r="M7" s="94"/>
      <c r="N7" s="94"/>
      <c r="O7" s="94"/>
      <c r="P7" s="94"/>
      <c r="Q7" s="94"/>
      <c r="R7" s="94"/>
      <c r="S7" s="94"/>
      <c r="T7" s="94"/>
      <c r="U7" s="94"/>
    </row>
    <row r="8">
      <c r="A8" s="94"/>
      <c r="B8" s="94"/>
      <c r="C8" s="94"/>
      <c r="D8" s="94"/>
      <c r="E8" s="94"/>
      <c r="F8" s="94"/>
      <c r="G8" s="94"/>
      <c r="H8" s="94"/>
      <c r="I8" s="94"/>
      <c r="J8" s="94"/>
      <c r="K8" s="94"/>
      <c r="L8" s="94"/>
      <c r="M8" s="94"/>
      <c r="N8" s="94"/>
      <c r="O8" s="94"/>
      <c r="P8" s="94"/>
      <c r="Q8" s="94"/>
      <c r="R8" s="94"/>
      <c r="S8" s="94"/>
      <c r="T8" s="94"/>
      <c r="U8" s="94"/>
    </row>
    <row r="9">
      <c r="A9" s="94"/>
      <c r="B9" s="94"/>
      <c r="C9" s="94"/>
      <c r="D9" s="94"/>
      <c r="E9" s="94"/>
      <c r="F9" s="94"/>
      <c r="G9" s="94"/>
      <c r="H9" s="94"/>
      <c r="I9" s="94"/>
      <c r="J9" s="94"/>
      <c r="K9" s="94"/>
      <c r="L9" s="94"/>
      <c r="M9" s="94"/>
      <c r="N9" s="94"/>
      <c r="O9" s="94"/>
      <c r="P9" s="94"/>
      <c r="Q9" s="94"/>
      <c r="R9" s="94"/>
      <c r="S9" s="94"/>
      <c r="T9" s="94"/>
      <c r="U9" s="94"/>
    </row>
    <row r="10">
      <c r="A10" s="94"/>
      <c r="B10" s="94"/>
      <c r="C10" s="94"/>
      <c r="D10" s="94"/>
      <c r="E10" s="94"/>
      <c r="F10" s="94"/>
      <c r="G10" s="94"/>
      <c r="H10" s="94"/>
      <c r="I10" s="94"/>
      <c r="J10" s="94"/>
      <c r="K10" s="94"/>
      <c r="L10" s="94"/>
      <c r="M10" s="94"/>
      <c r="N10" s="94"/>
      <c r="O10" s="94"/>
      <c r="P10" s="94"/>
      <c r="Q10" s="94"/>
      <c r="R10" s="94"/>
      <c r="S10" s="94"/>
      <c r="T10" s="94"/>
      <c r="U10" s="94"/>
    </row>
    <row r="11">
      <c r="A11" s="94"/>
      <c r="B11" s="94"/>
      <c r="C11" s="94"/>
      <c r="D11" s="94"/>
      <c r="E11" s="94"/>
      <c r="F11" s="94"/>
      <c r="G11" s="94"/>
      <c r="H11" s="94"/>
      <c r="I11" s="94"/>
      <c r="J11" s="94"/>
      <c r="K11" s="94"/>
      <c r="L11" s="94"/>
      <c r="M11" s="94"/>
      <c r="N11" s="94"/>
      <c r="O11" s="94"/>
      <c r="P11" s="94"/>
      <c r="Q11" s="94"/>
      <c r="R11" s="94"/>
      <c r="S11" s="94"/>
      <c r="T11" s="94"/>
      <c r="U11" s="94"/>
    </row>
    <row r="12">
      <c r="A12" s="94"/>
      <c r="B12" s="94"/>
      <c r="C12" s="94"/>
      <c r="D12" s="94"/>
      <c r="E12" s="94"/>
      <c r="F12" s="94"/>
      <c r="G12" s="94"/>
      <c r="H12" s="94"/>
      <c r="I12" s="94"/>
      <c r="J12" s="94"/>
      <c r="K12" s="94"/>
      <c r="L12" s="94"/>
      <c r="M12" s="94"/>
      <c r="N12" s="94"/>
      <c r="O12" s="94"/>
      <c r="P12" s="94"/>
      <c r="Q12" s="94"/>
      <c r="R12" s="94"/>
      <c r="S12" s="94"/>
      <c r="T12" s="94"/>
      <c r="U12" s="94"/>
    </row>
    <row r="13">
      <c r="A13" s="94"/>
      <c r="B13" s="94"/>
      <c r="C13" s="94"/>
      <c r="D13" s="94"/>
      <c r="E13" s="94"/>
      <c r="F13" s="94"/>
      <c r="G13" s="94"/>
      <c r="H13" s="94"/>
      <c r="I13" s="94"/>
      <c r="J13" s="94"/>
      <c r="K13" s="94"/>
      <c r="L13" s="94"/>
      <c r="M13" s="94"/>
      <c r="N13" s="94"/>
      <c r="O13" s="94"/>
      <c r="P13" s="94"/>
      <c r="Q13" s="94"/>
      <c r="R13" s="94"/>
      <c r="S13" s="94"/>
      <c r="T13" s="94"/>
      <c r="U13" s="94"/>
    </row>
    <row r="14">
      <c r="A14" s="94"/>
      <c r="B14" s="94"/>
      <c r="C14" s="94"/>
      <c r="D14" s="94"/>
      <c r="E14" s="94"/>
      <c r="F14" s="94"/>
      <c r="G14" s="94"/>
      <c r="H14" s="94"/>
      <c r="I14" s="94"/>
      <c r="J14" s="94"/>
      <c r="K14" s="94"/>
      <c r="L14" s="94"/>
      <c r="M14" s="94"/>
      <c r="N14" s="94"/>
      <c r="O14" s="94"/>
      <c r="P14" s="94"/>
      <c r="Q14" s="94"/>
      <c r="R14" s="94"/>
      <c r="S14" s="94"/>
      <c r="T14" s="94"/>
      <c r="U14" s="94"/>
    </row>
    <row r="15">
      <c r="A15" s="94"/>
      <c r="B15" s="94"/>
      <c r="C15" s="94"/>
      <c r="D15" s="94"/>
      <c r="E15" s="94"/>
      <c r="F15" s="94"/>
      <c r="G15" s="94"/>
      <c r="H15" s="94"/>
      <c r="I15" s="94"/>
      <c r="J15" s="94"/>
      <c r="K15" s="94"/>
      <c r="L15" s="94"/>
      <c r="M15" s="94"/>
      <c r="N15" s="94"/>
      <c r="O15" s="94"/>
      <c r="P15" s="94"/>
      <c r="Q15" s="94"/>
      <c r="R15" s="94"/>
      <c r="S15" s="94"/>
      <c r="T15" s="94"/>
      <c r="U15" s="94"/>
    </row>
    <row r="16">
      <c r="A16" s="94"/>
      <c r="B16" s="94"/>
      <c r="C16" s="94"/>
      <c r="D16" s="94"/>
      <c r="E16" s="94"/>
      <c r="F16" s="94"/>
      <c r="G16" s="94"/>
      <c r="H16" s="94"/>
      <c r="I16" s="94"/>
      <c r="J16" s="94"/>
      <c r="K16" s="94"/>
      <c r="L16" s="94"/>
      <c r="M16" s="94"/>
      <c r="N16" s="94"/>
      <c r="O16" s="94"/>
      <c r="P16" s="94"/>
      <c r="Q16" s="94"/>
      <c r="R16" s="94"/>
      <c r="S16" s="94"/>
      <c r="T16" s="94"/>
      <c r="U16" s="94"/>
    </row>
    <row r="17">
      <c r="A17" s="94"/>
      <c r="B17" s="94"/>
      <c r="C17" s="94"/>
      <c r="D17" s="94"/>
      <c r="E17" s="94"/>
      <c r="F17" s="94"/>
      <c r="G17" s="94"/>
      <c r="H17" s="94"/>
      <c r="I17" s="94"/>
      <c r="J17" s="94"/>
      <c r="K17" s="94"/>
      <c r="L17" s="94"/>
      <c r="M17" s="94"/>
      <c r="N17" s="94"/>
      <c r="O17" s="94"/>
      <c r="P17" s="94"/>
      <c r="Q17" s="94"/>
      <c r="R17" s="94"/>
      <c r="S17" s="94"/>
      <c r="T17" s="94"/>
      <c r="U17" s="94"/>
    </row>
    <row r="18">
      <c r="A18" s="94"/>
      <c r="B18" s="94"/>
      <c r="C18" s="94"/>
      <c r="D18" s="94"/>
      <c r="E18" s="94"/>
      <c r="F18" s="94"/>
      <c r="G18" s="94"/>
      <c r="H18" s="94"/>
      <c r="I18" s="94"/>
      <c r="J18" s="94"/>
      <c r="K18" s="94"/>
      <c r="L18" s="94"/>
      <c r="M18" s="94"/>
      <c r="N18" s="94"/>
      <c r="O18" s="94"/>
      <c r="P18" s="94"/>
      <c r="Q18" s="94"/>
      <c r="R18" s="94"/>
      <c r="S18" s="94"/>
      <c r="T18" s="94"/>
      <c r="U18" s="94"/>
    </row>
    <row r="19">
      <c r="A19" s="94"/>
      <c r="B19" s="94"/>
      <c r="C19" s="94"/>
      <c r="D19" s="94"/>
      <c r="E19" s="94"/>
      <c r="F19" s="94"/>
      <c r="G19" s="94"/>
      <c r="H19" s="94"/>
      <c r="I19" s="94"/>
      <c r="J19" s="94"/>
      <c r="K19" s="94"/>
      <c r="L19" s="94"/>
      <c r="M19" s="94"/>
      <c r="N19" s="94"/>
      <c r="O19" s="94"/>
      <c r="P19" s="94"/>
      <c r="Q19" s="94"/>
      <c r="R19" s="94"/>
      <c r="S19" s="94"/>
      <c r="T19" s="94"/>
      <c r="U19" s="94"/>
    </row>
    <row r="20">
      <c r="A20" s="94"/>
      <c r="B20" s="94"/>
      <c r="C20" s="94"/>
      <c r="D20" s="94"/>
      <c r="E20" s="94"/>
      <c r="F20" s="94"/>
      <c r="G20" s="94"/>
      <c r="H20" s="94"/>
      <c r="I20" s="94"/>
      <c r="J20" s="94"/>
      <c r="K20" s="94"/>
      <c r="L20" s="94"/>
      <c r="M20" s="94"/>
      <c r="N20" s="94"/>
      <c r="O20" s="94"/>
      <c r="P20" s="94"/>
      <c r="Q20" s="94"/>
      <c r="R20" s="94"/>
      <c r="S20" s="94"/>
      <c r="T20" s="94"/>
      <c r="U20" s="94"/>
    </row>
    <row r="21" ht="15.75" customHeight="1">
      <c r="A21" s="94"/>
      <c r="B21" s="94"/>
      <c r="C21" s="94"/>
      <c r="D21" s="94"/>
      <c r="E21" s="94"/>
      <c r="F21" s="94"/>
      <c r="G21" s="94"/>
      <c r="H21" s="94"/>
      <c r="I21" s="94"/>
      <c r="J21" s="94"/>
      <c r="K21" s="94"/>
      <c r="L21" s="94"/>
      <c r="M21" s="94"/>
      <c r="N21" s="94"/>
      <c r="O21" s="94"/>
      <c r="P21" s="94"/>
      <c r="Q21" s="94"/>
      <c r="R21" s="94"/>
      <c r="S21" s="94"/>
      <c r="T21" s="94"/>
      <c r="U21" s="94"/>
    </row>
    <row r="22" ht="15.75" customHeight="1">
      <c r="A22" s="94"/>
      <c r="B22" s="94"/>
      <c r="C22" s="94"/>
      <c r="D22" s="94"/>
      <c r="E22" s="94"/>
      <c r="F22" s="94"/>
      <c r="G22" s="94"/>
      <c r="H22" s="94"/>
      <c r="I22" s="94"/>
      <c r="J22" s="94"/>
      <c r="K22" s="94"/>
      <c r="L22" s="94"/>
      <c r="M22" s="94"/>
      <c r="N22" s="94"/>
      <c r="O22" s="94"/>
      <c r="P22" s="94"/>
      <c r="Q22" s="94"/>
      <c r="R22" s="94"/>
      <c r="S22" s="94"/>
      <c r="T22" s="94"/>
      <c r="U22" s="94"/>
    </row>
    <row r="23" ht="15.75" customHeight="1">
      <c r="A23" s="94"/>
      <c r="B23" s="94"/>
      <c r="C23" s="94"/>
      <c r="D23" s="94"/>
      <c r="E23" s="94"/>
      <c r="F23" s="94"/>
      <c r="G23" s="94"/>
      <c r="H23" s="94"/>
      <c r="I23" s="94"/>
      <c r="J23" s="94"/>
      <c r="K23" s="94"/>
      <c r="L23" s="94"/>
      <c r="M23" s="94"/>
      <c r="N23" s="94"/>
      <c r="O23" s="94"/>
      <c r="P23" s="94"/>
      <c r="Q23" s="94"/>
      <c r="R23" s="94"/>
      <c r="S23" s="94"/>
      <c r="T23" s="94"/>
      <c r="U23" s="94"/>
    </row>
    <row r="24" ht="15.75" customHeight="1">
      <c r="A24" s="94"/>
      <c r="B24" s="94"/>
      <c r="C24" s="94"/>
      <c r="D24" s="94"/>
      <c r="E24" s="94"/>
      <c r="F24" s="94"/>
      <c r="G24" s="94"/>
      <c r="H24" s="94"/>
      <c r="I24" s="94"/>
      <c r="J24" s="94"/>
      <c r="K24" s="94"/>
      <c r="L24" s="94"/>
      <c r="M24" s="94"/>
      <c r="N24" s="94"/>
      <c r="O24" s="94"/>
      <c r="P24" s="94"/>
      <c r="Q24" s="94"/>
      <c r="R24" s="94"/>
      <c r="S24" s="94"/>
      <c r="T24" s="94"/>
      <c r="U24" s="94"/>
    </row>
    <row r="25" ht="15.75" customHeight="1">
      <c r="A25" s="94"/>
      <c r="B25" s="94"/>
      <c r="C25" s="94"/>
      <c r="D25" s="94"/>
      <c r="E25" s="94"/>
      <c r="F25" s="94"/>
      <c r="G25" s="94"/>
      <c r="H25" s="94"/>
      <c r="I25" s="94"/>
      <c r="J25" s="94"/>
      <c r="K25" s="94"/>
      <c r="L25" s="94"/>
      <c r="M25" s="94"/>
      <c r="N25" s="94"/>
      <c r="O25" s="94"/>
      <c r="P25" s="94"/>
      <c r="Q25" s="94"/>
      <c r="R25" s="94"/>
      <c r="S25" s="94"/>
      <c r="T25" s="94"/>
      <c r="U25" s="94"/>
    </row>
    <row r="26" ht="15.75" customHeight="1">
      <c r="A26" s="94"/>
      <c r="B26" s="94"/>
      <c r="C26" s="94"/>
      <c r="D26" s="94"/>
      <c r="E26" s="94"/>
      <c r="F26" s="94"/>
      <c r="G26" s="94"/>
      <c r="H26" s="94"/>
      <c r="I26" s="94"/>
      <c r="J26" s="94"/>
      <c r="K26" s="94"/>
      <c r="L26" s="94"/>
      <c r="M26" s="94"/>
      <c r="N26" s="94"/>
      <c r="O26" s="94"/>
      <c r="P26" s="94"/>
      <c r="Q26" s="94"/>
      <c r="R26" s="94"/>
      <c r="S26" s="94"/>
      <c r="T26" s="94"/>
      <c r="U26" s="94"/>
    </row>
    <row r="27" ht="15.75" customHeight="1">
      <c r="A27" s="94"/>
      <c r="B27" s="94"/>
      <c r="C27" s="94"/>
      <c r="D27" s="94"/>
      <c r="E27" s="94"/>
      <c r="F27" s="94"/>
      <c r="G27" s="94"/>
      <c r="H27" s="94"/>
      <c r="I27" s="94"/>
      <c r="J27" s="94"/>
      <c r="K27" s="94"/>
      <c r="L27" s="94"/>
      <c r="M27" s="94"/>
      <c r="N27" s="94"/>
      <c r="O27" s="94"/>
      <c r="P27" s="94"/>
      <c r="Q27" s="94"/>
      <c r="R27" s="94"/>
      <c r="S27" s="94"/>
      <c r="T27" s="94"/>
      <c r="U27" s="94"/>
    </row>
    <row r="28" ht="15.75" customHeight="1">
      <c r="A28" s="94"/>
      <c r="B28" s="94"/>
      <c r="C28" s="94"/>
      <c r="D28" s="94"/>
      <c r="E28" s="94"/>
      <c r="F28" s="94"/>
      <c r="G28" s="94"/>
      <c r="H28" s="94"/>
      <c r="I28" s="94"/>
      <c r="J28" s="94"/>
      <c r="K28" s="94"/>
      <c r="L28" s="94"/>
      <c r="M28" s="94"/>
      <c r="N28" s="94"/>
      <c r="O28" s="94"/>
      <c r="P28" s="94"/>
      <c r="Q28" s="94"/>
      <c r="R28" s="94"/>
      <c r="S28" s="94"/>
      <c r="T28" s="94"/>
      <c r="U28" s="94"/>
    </row>
    <row r="29" ht="15.75" customHeight="1">
      <c r="A29" s="94"/>
      <c r="B29" s="94"/>
      <c r="C29" s="94"/>
      <c r="D29" s="94"/>
      <c r="E29" s="94"/>
      <c r="F29" s="94"/>
      <c r="G29" s="94"/>
      <c r="H29" s="94"/>
      <c r="I29" s="94"/>
      <c r="J29" s="94"/>
      <c r="K29" s="94"/>
      <c r="L29" s="94"/>
      <c r="M29" s="94"/>
      <c r="N29" s="94"/>
      <c r="O29" s="94"/>
      <c r="P29" s="94"/>
      <c r="Q29" s="94"/>
      <c r="R29" s="94"/>
      <c r="S29" s="94"/>
      <c r="T29" s="94"/>
      <c r="U29" s="94"/>
    </row>
    <row r="30" ht="15.75" customHeight="1">
      <c r="A30" s="94"/>
      <c r="B30" s="94"/>
      <c r="C30" s="94"/>
      <c r="D30" s="94"/>
      <c r="E30" s="94"/>
      <c r="F30" s="94"/>
      <c r="G30" s="94"/>
      <c r="H30" s="94"/>
      <c r="I30" s="94"/>
      <c r="J30" s="94"/>
      <c r="K30" s="94"/>
      <c r="L30" s="94"/>
      <c r="M30" s="94"/>
      <c r="N30" s="94"/>
      <c r="O30" s="94"/>
      <c r="P30" s="94"/>
      <c r="Q30" s="94"/>
      <c r="R30" s="94"/>
      <c r="S30" s="94"/>
      <c r="T30" s="94"/>
      <c r="U30" s="94"/>
    </row>
    <row r="31" ht="15.75" customHeight="1">
      <c r="A31" s="94"/>
      <c r="B31" s="94"/>
      <c r="C31" s="94"/>
      <c r="D31" s="94"/>
      <c r="E31" s="94"/>
      <c r="F31" s="94"/>
      <c r="G31" s="94"/>
      <c r="H31" s="94"/>
      <c r="I31" s="94"/>
      <c r="J31" s="94"/>
      <c r="K31" s="94"/>
      <c r="L31" s="94"/>
      <c r="M31" s="94"/>
      <c r="N31" s="94"/>
      <c r="O31" s="94"/>
      <c r="P31" s="94"/>
      <c r="Q31" s="94"/>
      <c r="R31" s="94"/>
      <c r="S31" s="94"/>
      <c r="T31" s="94"/>
      <c r="U31" s="94"/>
    </row>
    <row r="32" ht="15.75" customHeight="1">
      <c r="A32" s="94"/>
      <c r="B32" s="94"/>
      <c r="C32" s="94"/>
      <c r="D32" s="94"/>
      <c r="E32" s="94"/>
      <c r="F32" s="94"/>
      <c r="G32" s="94"/>
      <c r="H32" s="94"/>
      <c r="I32" s="94"/>
      <c r="J32" s="94"/>
      <c r="K32" s="94"/>
      <c r="L32" s="94"/>
      <c r="M32" s="94"/>
      <c r="N32" s="94"/>
      <c r="O32" s="94"/>
      <c r="P32" s="94"/>
      <c r="Q32" s="94"/>
      <c r="R32" s="94"/>
      <c r="S32" s="94"/>
      <c r="T32" s="94"/>
      <c r="U32" s="94"/>
    </row>
    <row r="33" ht="15.75" customHeight="1">
      <c r="A33" s="94"/>
      <c r="B33" s="94"/>
      <c r="C33" s="94"/>
      <c r="D33" s="94"/>
      <c r="E33" s="94"/>
      <c r="F33" s="94"/>
      <c r="G33" s="94"/>
      <c r="H33" s="94"/>
      <c r="I33" s="94"/>
      <c r="J33" s="94"/>
      <c r="K33" s="94"/>
      <c r="L33" s="94"/>
      <c r="M33" s="94"/>
      <c r="N33" s="94"/>
      <c r="O33" s="94"/>
      <c r="P33" s="94"/>
      <c r="Q33" s="94"/>
      <c r="R33" s="94"/>
      <c r="S33" s="94"/>
      <c r="T33" s="94"/>
      <c r="U33" s="94"/>
    </row>
    <row r="34" ht="15.75" customHeight="1">
      <c r="A34" s="94"/>
      <c r="B34" s="94"/>
      <c r="C34" s="94"/>
      <c r="D34" s="94"/>
      <c r="E34" s="94"/>
      <c r="F34" s="94"/>
      <c r="G34" s="94"/>
      <c r="H34" s="94"/>
      <c r="I34" s="94"/>
      <c r="J34" s="94"/>
      <c r="K34" s="94"/>
      <c r="L34" s="94"/>
      <c r="M34" s="94"/>
      <c r="N34" s="94"/>
      <c r="O34" s="94"/>
      <c r="P34" s="94"/>
      <c r="Q34" s="94"/>
      <c r="R34" s="94"/>
      <c r="S34" s="94"/>
      <c r="T34" s="94"/>
      <c r="U34" s="94"/>
    </row>
    <row r="35" ht="15.75" customHeight="1">
      <c r="A35" s="94"/>
      <c r="B35" s="94"/>
      <c r="C35" s="94"/>
      <c r="D35" s="94"/>
      <c r="E35" s="94"/>
      <c r="F35" s="94"/>
      <c r="G35" s="94"/>
      <c r="H35" s="94"/>
      <c r="I35" s="94"/>
      <c r="J35" s="94"/>
      <c r="K35" s="94"/>
      <c r="L35" s="94"/>
      <c r="M35" s="94"/>
      <c r="N35" s="94"/>
      <c r="O35" s="94"/>
      <c r="P35" s="94"/>
      <c r="Q35" s="94"/>
      <c r="R35" s="94"/>
      <c r="S35" s="94"/>
      <c r="T35" s="94"/>
      <c r="U35" s="94"/>
    </row>
    <row r="36" ht="15.75" customHeight="1">
      <c r="A36" s="94"/>
      <c r="B36" s="94"/>
      <c r="C36" s="94"/>
      <c r="D36" s="94"/>
      <c r="E36" s="94"/>
      <c r="F36" s="94"/>
      <c r="G36" s="94"/>
      <c r="H36" s="94"/>
      <c r="I36" s="94"/>
      <c r="J36" s="94"/>
      <c r="K36" s="94"/>
      <c r="L36" s="94"/>
      <c r="M36" s="94"/>
      <c r="N36" s="94"/>
      <c r="O36" s="94"/>
      <c r="P36" s="94"/>
      <c r="Q36" s="94"/>
      <c r="R36" s="94"/>
      <c r="S36" s="94"/>
      <c r="T36" s="94"/>
      <c r="U36" s="94"/>
    </row>
    <row r="37" ht="15.75" customHeight="1">
      <c r="A37" s="94"/>
      <c r="B37" s="94"/>
      <c r="C37" s="94"/>
      <c r="D37" s="94"/>
      <c r="E37" s="94"/>
      <c r="F37" s="94"/>
      <c r="G37" s="94"/>
      <c r="H37" s="94"/>
      <c r="I37" s="94"/>
      <c r="J37" s="94"/>
      <c r="K37" s="94"/>
      <c r="L37" s="94"/>
      <c r="M37" s="94"/>
      <c r="N37" s="94"/>
      <c r="O37" s="94"/>
      <c r="P37" s="94"/>
      <c r="Q37" s="94"/>
      <c r="R37" s="94"/>
      <c r="S37" s="94"/>
      <c r="T37" s="94"/>
      <c r="U37" s="94"/>
    </row>
    <row r="38" ht="15.75" customHeight="1">
      <c r="A38" s="94"/>
      <c r="B38" s="94"/>
      <c r="C38" s="94"/>
      <c r="D38" s="94"/>
      <c r="E38" s="94"/>
      <c r="F38" s="94"/>
      <c r="G38" s="94"/>
      <c r="H38" s="94"/>
      <c r="I38" s="94"/>
      <c r="J38" s="94"/>
      <c r="K38" s="94"/>
      <c r="L38" s="94"/>
      <c r="M38" s="94"/>
      <c r="N38" s="94"/>
      <c r="O38" s="94"/>
      <c r="P38" s="94"/>
      <c r="Q38" s="94"/>
      <c r="R38" s="94"/>
      <c r="S38" s="94"/>
      <c r="T38" s="94"/>
      <c r="U38" s="94"/>
    </row>
    <row r="39" ht="15.75" customHeight="1">
      <c r="A39" s="94"/>
      <c r="B39" s="94"/>
      <c r="C39" s="94"/>
      <c r="D39" s="94"/>
      <c r="E39" s="94"/>
      <c r="F39" s="94"/>
      <c r="G39" s="94"/>
      <c r="H39" s="94"/>
      <c r="I39" s="94"/>
      <c r="J39" s="94"/>
      <c r="K39" s="94"/>
      <c r="L39" s="94"/>
      <c r="M39" s="94"/>
      <c r="N39" s="94"/>
      <c r="O39" s="94"/>
      <c r="P39" s="94"/>
      <c r="Q39" s="94"/>
      <c r="R39" s="94"/>
      <c r="S39" s="94"/>
      <c r="T39" s="94"/>
      <c r="U39" s="94"/>
    </row>
    <row r="40" ht="15.75" customHeight="1">
      <c r="A40" s="94"/>
      <c r="B40" s="94"/>
      <c r="C40" s="94"/>
      <c r="D40" s="94"/>
      <c r="E40" s="94"/>
      <c r="F40" s="94"/>
      <c r="G40" s="94"/>
      <c r="H40" s="94"/>
      <c r="I40" s="94"/>
      <c r="J40" s="94"/>
      <c r="K40" s="94"/>
      <c r="L40" s="94"/>
      <c r="M40" s="94"/>
      <c r="N40" s="94"/>
      <c r="O40" s="94"/>
      <c r="P40" s="94"/>
      <c r="Q40" s="94"/>
      <c r="R40" s="94"/>
      <c r="S40" s="94"/>
      <c r="T40" s="94"/>
      <c r="U40" s="94"/>
    </row>
    <row r="41" ht="15.75" customHeight="1">
      <c r="A41" s="94"/>
      <c r="B41" s="94"/>
      <c r="C41" s="94"/>
      <c r="D41" s="94"/>
      <c r="E41" s="94"/>
      <c r="F41" s="94"/>
      <c r="G41" s="94"/>
      <c r="H41" s="94"/>
      <c r="I41" s="94"/>
      <c r="J41" s="94"/>
      <c r="K41" s="94"/>
      <c r="L41" s="94"/>
      <c r="M41" s="94"/>
      <c r="N41" s="94"/>
      <c r="O41" s="94"/>
      <c r="P41" s="94"/>
      <c r="Q41" s="94"/>
      <c r="R41" s="94"/>
      <c r="S41" s="94"/>
      <c r="T41" s="94"/>
      <c r="U41" s="94"/>
    </row>
    <row r="42" ht="15.75" customHeight="1">
      <c r="A42" s="94"/>
      <c r="B42" s="94"/>
      <c r="C42" s="94"/>
      <c r="D42" s="94"/>
      <c r="E42" s="94"/>
      <c r="F42" s="94"/>
      <c r="G42" s="94"/>
      <c r="H42" s="94"/>
      <c r="I42" s="94"/>
      <c r="J42" s="94"/>
      <c r="K42" s="94"/>
      <c r="L42" s="94"/>
      <c r="M42" s="94"/>
      <c r="N42" s="94"/>
      <c r="O42" s="94"/>
      <c r="P42" s="94"/>
      <c r="Q42" s="94"/>
      <c r="R42" s="94"/>
      <c r="S42" s="94"/>
      <c r="T42" s="94"/>
      <c r="U42" s="94"/>
    </row>
    <row r="43" ht="15.75" customHeight="1">
      <c r="A43" s="94"/>
      <c r="B43" s="94"/>
      <c r="C43" s="94"/>
      <c r="D43" s="94"/>
      <c r="E43" s="94"/>
      <c r="F43" s="94"/>
      <c r="G43" s="94"/>
      <c r="H43" s="94"/>
      <c r="I43" s="94"/>
      <c r="J43" s="94"/>
      <c r="K43" s="94"/>
      <c r="L43" s="94"/>
      <c r="M43" s="94"/>
      <c r="N43" s="94"/>
      <c r="O43" s="94"/>
      <c r="P43" s="94"/>
      <c r="Q43" s="94"/>
      <c r="R43" s="94"/>
      <c r="S43" s="94"/>
      <c r="T43" s="94"/>
      <c r="U43" s="94"/>
    </row>
    <row r="44" ht="15.75" customHeight="1">
      <c r="A44" s="94"/>
      <c r="B44" s="94"/>
      <c r="C44" s="94"/>
      <c r="D44" s="94"/>
      <c r="E44" s="94"/>
      <c r="F44" s="94"/>
      <c r="G44" s="94"/>
      <c r="H44" s="94"/>
      <c r="I44" s="94"/>
      <c r="J44" s="94"/>
      <c r="K44" s="94"/>
      <c r="L44" s="94"/>
      <c r="M44" s="94"/>
      <c r="N44" s="94"/>
      <c r="O44" s="94"/>
      <c r="P44" s="94"/>
      <c r="Q44" s="94"/>
      <c r="R44" s="94"/>
      <c r="S44" s="94"/>
      <c r="T44" s="94"/>
      <c r="U44" s="94"/>
    </row>
    <row r="45" ht="15.75" customHeight="1">
      <c r="A45" s="94"/>
      <c r="B45" s="94"/>
      <c r="C45" s="94"/>
      <c r="D45" s="94"/>
      <c r="E45" s="94"/>
      <c r="F45" s="94"/>
      <c r="G45" s="94"/>
      <c r="H45" s="94"/>
      <c r="I45" s="94"/>
      <c r="J45" s="94"/>
      <c r="K45" s="94"/>
      <c r="L45" s="94"/>
      <c r="M45" s="94"/>
      <c r="N45" s="94"/>
      <c r="O45" s="94"/>
      <c r="P45" s="94"/>
      <c r="Q45" s="94"/>
      <c r="R45" s="94"/>
      <c r="S45" s="94"/>
      <c r="T45" s="94"/>
      <c r="U45" s="94"/>
    </row>
    <row r="46" ht="15.75" customHeight="1">
      <c r="A46" s="94"/>
      <c r="B46" s="94"/>
      <c r="C46" s="94"/>
      <c r="D46" s="94"/>
      <c r="E46" s="94"/>
      <c r="F46" s="94"/>
      <c r="G46" s="94"/>
      <c r="H46" s="94"/>
      <c r="I46" s="94"/>
      <c r="J46" s="94"/>
      <c r="K46" s="94"/>
      <c r="L46" s="94"/>
      <c r="M46" s="94"/>
      <c r="N46" s="94"/>
      <c r="O46" s="94"/>
      <c r="P46" s="94"/>
      <c r="Q46" s="94"/>
      <c r="R46" s="94"/>
      <c r="S46" s="94"/>
      <c r="T46" s="94"/>
      <c r="U46" s="94"/>
    </row>
    <row r="47" ht="15.75" customHeight="1">
      <c r="A47" s="94"/>
      <c r="B47" s="94"/>
      <c r="C47" s="94"/>
      <c r="D47" s="94"/>
      <c r="E47" s="94"/>
      <c r="F47" s="94"/>
      <c r="G47" s="94"/>
      <c r="H47" s="94"/>
      <c r="I47" s="94"/>
      <c r="J47" s="94"/>
      <c r="K47" s="94"/>
      <c r="L47" s="94"/>
      <c r="M47" s="94"/>
      <c r="N47" s="94"/>
      <c r="O47" s="94"/>
      <c r="P47" s="94"/>
      <c r="Q47" s="94"/>
      <c r="R47" s="94"/>
      <c r="S47" s="94"/>
      <c r="T47" s="94"/>
      <c r="U47" s="94"/>
    </row>
    <row r="48" ht="15.75" customHeight="1">
      <c r="A48" s="94"/>
      <c r="B48" s="94"/>
      <c r="C48" s="94"/>
      <c r="D48" s="94"/>
      <c r="E48" s="94"/>
      <c r="F48" s="94"/>
      <c r="G48" s="94"/>
      <c r="H48" s="94"/>
      <c r="I48" s="94"/>
      <c r="J48" s="94"/>
      <c r="K48" s="94"/>
      <c r="L48" s="94"/>
      <c r="M48" s="94"/>
      <c r="N48" s="94"/>
      <c r="O48" s="94"/>
      <c r="P48" s="94"/>
      <c r="Q48" s="94"/>
      <c r="R48" s="94"/>
      <c r="S48" s="94"/>
      <c r="T48" s="94"/>
      <c r="U48" s="94"/>
    </row>
    <row r="49" ht="15.75" customHeight="1">
      <c r="A49" s="94"/>
      <c r="B49" s="94"/>
      <c r="C49" s="94"/>
      <c r="D49" s="94"/>
      <c r="E49" s="94"/>
      <c r="F49" s="94"/>
      <c r="G49" s="94"/>
      <c r="H49" s="94"/>
      <c r="I49" s="94"/>
      <c r="J49" s="94"/>
      <c r="K49" s="94"/>
      <c r="L49" s="94"/>
      <c r="M49" s="94"/>
      <c r="N49" s="94"/>
      <c r="O49" s="94"/>
      <c r="P49" s="94"/>
      <c r="Q49" s="94"/>
      <c r="R49" s="94"/>
      <c r="S49" s="94"/>
      <c r="T49" s="94"/>
      <c r="U49" s="94"/>
    </row>
    <row r="50" ht="15.75" customHeight="1">
      <c r="A50" s="94"/>
      <c r="B50" s="94"/>
      <c r="C50" s="94"/>
      <c r="D50" s="94"/>
      <c r="E50" s="94"/>
      <c r="F50" s="94"/>
      <c r="G50" s="94"/>
      <c r="H50" s="94"/>
      <c r="I50" s="94"/>
      <c r="J50" s="94"/>
      <c r="K50" s="94"/>
      <c r="L50" s="94"/>
      <c r="M50" s="94"/>
      <c r="N50" s="94"/>
      <c r="O50" s="94"/>
      <c r="P50" s="94"/>
      <c r="Q50" s="94"/>
      <c r="R50" s="94"/>
      <c r="S50" s="94"/>
      <c r="T50" s="94"/>
      <c r="U50" s="94"/>
    </row>
    <row r="51" ht="15.75" customHeight="1">
      <c r="A51" s="94"/>
      <c r="B51" s="94"/>
      <c r="C51" s="94"/>
      <c r="D51" s="94"/>
      <c r="E51" s="94"/>
      <c r="F51" s="94"/>
      <c r="G51" s="94"/>
      <c r="H51" s="94"/>
      <c r="I51" s="94"/>
      <c r="J51" s="94"/>
      <c r="K51" s="94"/>
      <c r="L51" s="94"/>
      <c r="M51" s="94"/>
      <c r="N51" s="94"/>
      <c r="O51" s="94"/>
      <c r="P51" s="94"/>
      <c r="Q51" s="94"/>
      <c r="R51" s="94"/>
      <c r="S51" s="94"/>
      <c r="T51" s="94"/>
      <c r="U51" s="94"/>
    </row>
    <row r="52" ht="15.75" customHeight="1">
      <c r="A52" s="94"/>
      <c r="B52" s="94"/>
      <c r="C52" s="94"/>
      <c r="D52" s="94"/>
      <c r="E52" s="94"/>
      <c r="F52" s="94"/>
      <c r="G52" s="94"/>
      <c r="H52" s="94"/>
      <c r="I52" s="94"/>
      <c r="J52" s="94"/>
      <c r="K52" s="94"/>
      <c r="L52" s="94"/>
      <c r="M52" s="94"/>
      <c r="N52" s="94"/>
      <c r="O52" s="94"/>
      <c r="P52" s="94"/>
      <c r="Q52" s="94"/>
      <c r="R52" s="94"/>
      <c r="S52" s="94"/>
      <c r="T52" s="94"/>
      <c r="U52" s="94"/>
    </row>
    <row r="53" ht="15.75" customHeight="1">
      <c r="A53" s="94"/>
      <c r="B53" s="94"/>
      <c r="C53" s="94"/>
      <c r="D53" s="94"/>
      <c r="E53" s="94"/>
      <c r="F53" s="94"/>
      <c r="G53" s="94"/>
      <c r="H53" s="94"/>
      <c r="I53" s="94"/>
      <c r="J53" s="94"/>
      <c r="K53" s="94"/>
      <c r="L53" s="94"/>
      <c r="M53" s="94"/>
      <c r="N53" s="94"/>
      <c r="O53" s="94"/>
      <c r="P53" s="94"/>
      <c r="Q53" s="94"/>
      <c r="R53" s="94"/>
      <c r="S53" s="94"/>
      <c r="T53" s="94"/>
      <c r="U53" s="94"/>
    </row>
    <row r="54" ht="15.75" customHeight="1">
      <c r="A54" s="94"/>
      <c r="B54" s="94"/>
      <c r="C54" s="94"/>
      <c r="D54" s="94"/>
      <c r="E54" s="94"/>
      <c r="F54" s="94"/>
      <c r="G54" s="94"/>
      <c r="H54" s="94"/>
      <c r="I54" s="94"/>
      <c r="J54" s="94"/>
      <c r="K54" s="94"/>
      <c r="L54" s="94"/>
      <c r="M54" s="94"/>
      <c r="N54" s="94"/>
      <c r="O54" s="94"/>
      <c r="P54" s="94"/>
      <c r="Q54" s="94"/>
      <c r="R54" s="94"/>
      <c r="S54" s="94"/>
      <c r="T54" s="94"/>
      <c r="U54" s="94"/>
    </row>
    <row r="55" ht="15.75" customHeight="1">
      <c r="A55" s="94"/>
      <c r="B55" s="94"/>
      <c r="C55" s="94"/>
      <c r="D55" s="94"/>
      <c r="E55" s="94"/>
      <c r="F55" s="94"/>
      <c r="G55" s="94"/>
      <c r="H55" s="94"/>
      <c r="I55" s="94"/>
      <c r="J55" s="94"/>
      <c r="K55" s="94"/>
      <c r="L55" s="94"/>
      <c r="M55" s="94"/>
      <c r="N55" s="94"/>
      <c r="O55" s="94"/>
      <c r="P55" s="94"/>
      <c r="Q55" s="94"/>
      <c r="R55" s="94"/>
      <c r="S55" s="94"/>
      <c r="T55" s="94"/>
      <c r="U55" s="94"/>
    </row>
    <row r="56" ht="15.75" customHeight="1">
      <c r="A56" s="94"/>
      <c r="B56" s="94"/>
      <c r="C56" s="94"/>
      <c r="D56" s="94"/>
      <c r="E56" s="94"/>
      <c r="F56" s="94"/>
      <c r="G56" s="94"/>
      <c r="H56" s="94"/>
      <c r="I56" s="94"/>
      <c r="J56" s="94"/>
      <c r="K56" s="94"/>
      <c r="L56" s="94"/>
      <c r="M56" s="94"/>
      <c r="N56" s="94"/>
      <c r="O56" s="94"/>
      <c r="P56" s="94"/>
      <c r="Q56" s="94"/>
      <c r="R56" s="94"/>
      <c r="S56" s="94"/>
      <c r="T56" s="94"/>
      <c r="U56" s="94"/>
    </row>
    <row r="57" ht="15.75" customHeight="1">
      <c r="A57" s="94"/>
      <c r="B57" s="94"/>
      <c r="C57" s="94"/>
      <c r="D57" s="94"/>
      <c r="E57" s="94"/>
      <c r="F57" s="94"/>
      <c r="G57" s="94"/>
      <c r="H57" s="94"/>
      <c r="I57" s="94"/>
      <c r="J57" s="94"/>
      <c r="K57" s="94"/>
      <c r="L57" s="94"/>
      <c r="M57" s="94"/>
      <c r="N57" s="94"/>
      <c r="O57" s="94"/>
      <c r="P57" s="94"/>
      <c r="Q57" s="94"/>
      <c r="R57" s="94"/>
      <c r="S57" s="94"/>
      <c r="T57" s="94"/>
      <c r="U57" s="94"/>
    </row>
    <row r="58" ht="15.75" customHeight="1">
      <c r="A58" s="94"/>
      <c r="B58" s="94"/>
      <c r="C58" s="94"/>
      <c r="D58" s="94"/>
      <c r="E58" s="94"/>
      <c r="F58" s="94"/>
      <c r="G58" s="94"/>
      <c r="H58" s="94"/>
      <c r="I58" s="94"/>
      <c r="J58" s="94"/>
      <c r="K58" s="94"/>
      <c r="L58" s="94"/>
      <c r="M58" s="94"/>
      <c r="N58" s="94"/>
      <c r="O58" s="94"/>
      <c r="P58" s="94"/>
      <c r="Q58" s="94"/>
      <c r="R58" s="94"/>
      <c r="S58" s="94"/>
      <c r="T58" s="94"/>
      <c r="U58" s="94"/>
    </row>
    <row r="59" ht="15.75" customHeight="1">
      <c r="A59" s="94"/>
      <c r="B59" s="94"/>
      <c r="C59" s="94"/>
      <c r="D59" s="94"/>
      <c r="E59" s="94"/>
      <c r="F59" s="94"/>
      <c r="G59" s="94"/>
      <c r="H59" s="94"/>
      <c r="I59" s="94"/>
      <c r="J59" s="94"/>
      <c r="K59" s="94"/>
      <c r="L59" s="94"/>
      <c r="M59" s="94"/>
      <c r="N59" s="94"/>
      <c r="O59" s="94"/>
      <c r="P59" s="94"/>
      <c r="Q59" s="94"/>
      <c r="R59" s="94"/>
      <c r="S59" s="94"/>
      <c r="T59" s="94"/>
      <c r="U59" s="94"/>
    </row>
    <row r="60" ht="15.75" customHeight="1">
      <c r="A60" s="94"/>
      <c r="B60" s="94"/>
      <c r="C60" s="94"/>
      <c r="D60" s="94"/>
      <c r="E60" s="94"/>
      <c r="F60" s="94"/>
      <c r="G60" s="94"/>
      <c r="H60" s="94"/>
      <c r="I60" s="94"/>
      <c r="J60" s="94"/>
      <c r="K60" s="94"/>
      <c r="L60" s="94"/>
      <c r="M60" s="94"/>
      <c r="N60" s="94"/>
      <c r="O60" s="94"/>
      <c r="P60" s="94"/>
      <c r="Q60" s="94"/>
      <c r="R60" s="94"/>
      <c r="S60" s="94"/>
      <c r="T60" s="94"/>
      <c r="U60" s="94"/>
    </row>
    <row r="61" ht="15.75" customHeight="1">
      <c r="A61" s="94"/>
      <c r="B61" s="94"/>
      <c r="C61" s="94"/>
      <c r="D61" s="94"/>
      <c r="E61" s="94"/>
      <c r="F61" s="94"/>
      <c r="G61" s="94"/>
      <c r="H61" s="94"/>
      <c r="I61" s="94"/>
      <c r="J61" s="94"/>
      <c r="K61" s="94"/>
      <c r="L61" s="94"/>
      <c r="M61" s="94"/>
      <c r="N61" s="94"/>
      <c r="O61" s="94"/>
      <c r="P61" s="94"/>
      <c r="Q61" s="94"/>
      <c r="R61" s="94"/>
      <c r="S61" s="94"/>
      <c r="T61" s="94"/>
      <c r="U61" s="94"/>
    </row>
    <row r="62" ht="15.75" customHeight="1">
      <c r="A62" s="94"/>
      <c r="B62" s="94"/>
      <c r="C62" s="94"/>
      <c r="D62" s="94"/>
      <c r="E62" s="94"/>
      <c r="F62" s="94"/>
      <c r="G62" s="94"/>
      <c r="H62" s="94"/>
      <c r="I62" s="94"/>
      <c r="J62" s="94"/>
      <c r="K62" s="94"/>
      <c r="L62" s="94"/>
      <c r="M62" s="94"/>
      <c r="N62" s="94"/>
      <c r="O62" s="94"/>
      <c r="P62" s="94"/>
      <c r="Q62" s="94"/>
      <c r="R62" s="94"/>
      <c r="S62" s="94"/>
      <c r="T62" s="94"/>
      <c r="U62" s="94"/>
    </row>
    <row r="63" ht="15.75" customHeight="1">
      <c r="A63" s="94"/>
      <c r="B63" s="94"/>
      <c r="C63" s="94"/>
      <c r="D63" s="94"/>
      <c r="E63" s="94"/>
      <c r="F63" s="94"/>
      <c r="G63" s="94"/>
      <c r="H63" s="94"/>
      <c r="I63" s="94"/>
      <c r="J63" s="94"/>
      <c r="K63" s="94"/>
      <c r="L63" s="94"/>
      <c r="M63" s="94"/>
      <c r="N63" s="94"/>
      <c r="O63" s="94"/>
      <c r="P63" s="94"/>
      <c r="Q63" s="94"/>
      <c r="R63" s="94"/>
      <c r="S63" s="94"/>
      <c r="T63" s="94"/>
      <c r="U63" s="94"/>
    </row>
    <row r="64" ht="15.75" customHeight="1">
      <c r="A64" s="94"/>
      <c r="B64" s="94"/>
      <c r="C64" s="94"/>
      <c r="D64" s="94"/>
      <c r="E64" s="94"/>
      <c r="F64" s="94"/>
      <c r="G64" s="94"/>
      <c r="H64" s="94"/>
      <c r="I64" s="94"/>
      <c r="J64" s="94"/>
      <c r="K64" s="94"/>
      <c r="L64" s="94"/>
      <c r="M64" s="94"/>
      <c r="N64" s="94"/>
      <c r="O64" s="94"/>
      <c r="P64" s="94"/>
      <c r="Q64" s="94"/>
      <c r="R64" s="94"/>
      <c r="S64" s="94"/>
      <c r="T64" s="94"/>
      <c r="U64" s="94"/>
    </row>
    <row r="65" ht="15.75" customHeight="1">
      <c r="A65" s="94"/>
      <c r="B65" s="94"/>
      <c r="C65" s="94"/>
      <c r="D65" s="94"/>
      <c r="E65" s="94"/>
      <c r="F65" s="94"/>
      <c r="G65" s="94"/>
      <c r="H65" s="94"/>
      <c r="I65" s="94"/>
      <c r="J65" s="94"/>
      <c r="K65" s="94"/>
      <c r="L65" s="94"/>
      <c r="M65" s="94"/>
      <c r="N65" s="94"/>
      <c r="O65" s="94"/>
      <c r="P65" s="94"/>
      <c r="Q65" s="94"/>
      <c r="R65" s="94"/>
      <c r="S65" s="94"/>
      <c r="T65" s="94"/>
      <c r="U65" s="94"/>
    </row>
    <row r="66" ht="15.75" customHeight="1">
      <c r="A66" s="94"/>
      <c r="B66" s="94"/>
      <c r="C66" s="94"/>
      <c r="D66" s="94"/>
      <c r="E66" s="94"/>
      <c r="F66" s="94"/>
      <c r="G66" s="94"/>
      <c r="H66" s="94"/>
      <c r="I66" s="94"/>
      <c r="J66" s="94"/>
      <c r="K66" s="94"/>
      <c r="L66" s="94"/>
      <c r="M66" s="94"/>
      <c r="N66" s="94"/>
      <c r="O66" s="94"/>
      <c r="P66" s="94"/>
      <c r="Q66" s="94"/>
      <c r="R66" s="94"/>
      <c r="S66" s="94"/>
      <c r="T66" s="94"/>
      <c r="U66" s="94"/>
    </row>
    <row r="67" ht="15.75" customHeight="1">
      <c r="A67" s="94"/>
      <c r="B67" s="94"/>
      <c r="C67" s="94"/>
      <c r="D67" s="94"/>
      <c r="E67" s="94"/>
      <c r="F67" s="94"/>
      <c r="G67" s="94"/>
      <c r="H67" s="94"/>
      <c r="I67" s="94"/>
      <c r="J67" s="94"/>
      <c r="K67" s="94"/>
      <c r="L67" s="94"/>
      <c r="M67" s="94"/>
      <c r="N67" s="94"/>
      <c r="O67" s="94"/>
      <c r="P67" s="94"/>
      <c r="Q67" s="94"/>
      <c r="R67" s="94"/>
      <c r="S67" s="94"/>
      <c r="T67" s="94"/>
      <c r="U67" s="94"/>
    </row>
    <row r="68" ht="15.75" customHeight="1">
      <c r="A68" s="94"/>
      <c r="B68" s="94"/>
      <c r="C68" s="94"/>
      <c r="D68" s="94"/>
      <c r="E68" s="94"/>
      <c r="F68" s="94"/>
      <c r="G68" s="94"/>
      <c r="H68" s="94"/>
      <c r="I68" s="94"/>
      <c r="J68" s="94"/>
      <c r="K68" s="94"/>
      <c r="L68" s="94"/>
      <c r="M68" s="94"/>
      <c r="N68" s="94"/>
      <c r="O68" s="94"/>
      <c r="P68" s="94"/>
      <c r="Q68" s="94"/>
      <c r="R68" s="94"/>
      <c r="S68" s="94"/>
      <c r="T68" s="94"/>
      <c r="U68" s="94"/>
    </row>
    <row r="69" ht="15.75" customHeight="1">
      <c r="A69" s="94"/>
      <c r="B69" s="94"/>
      <c r="C69" s="94"/>
      <c r="D69" s="94"/>
      <c r="E69" s="94"/>
      <c r="F69" s="94"/>
      <c r="G69" s="94"/>
      <c r="H69" s="94"/>
      <c r="I69" s="94"/>
      <c r="J69" s="94"/>
      <c r="K69" s="94"/>
      <c r="L69" s="94"/>
      <c r="M69" s="94"/>
      <c r="N69" s="94"/>
      <c r="O69" s="94"/>
      <c r="P69" s="94"/>
      <c r="Q69" s="94"/>
      <c r="R69" s="94"/>
      <c r="S69" s="94"/>
      <c r="T69" s="94"/>
      <c r="U69" s="94"/>
    </row>
    <row r="70" ht="15.75" customHeight="1">
      <c r="A70" s="94"/>
      <c r="B70" s="94"/>
      <c r="C70" s="94"/>
      <c r="D70" s="94"/>
      <c r="E70" s="94"/>
      <c r="F70" s="94"/>
      <c r="G70" s="94"/>
      <c r="H70" s="94"/>
      <c r="I70" s="94"/>
      <c r="J70" s="94"/>
      <c r="K70" s="94"/>
      <c r="L70" s="94"/>
      <c r="M70" s="94"/>
      <c r="N70" s="94"/>
      <c r="O70" s="94"/>
      <c r="P70" s="94"/>
      <c r="Q70" s="94"/>
      <c r="R70" s="94"/>
      <c r="S70" s="94"/>
      <c r="T70" s="94"/>
      <c r="U70" s="94"/>
    </row>
    <row r="71" ht="15.75" customHeight="1">
      <c r="A71" s="94"/>
      <c r="B71" s="94"/>
      <c r="C71" s="94"/>
      <c r="D71" s="94"/>
      <c r="E71" s="94"/>
      <c r="F71" s="94"/>
      <c r="G71" s="94"/>
      <c r="H71" s="94"/>
      <c r="I71" s="94"/>
      <c r="J71" s="94"/>
      <c r="K71" s="94"/>
      <c r="L71" s="94"/>
      <c r="M71" s="94"/>
      <c r="N71" s="94"/>
      <c r="O71" s="94"/>
      <c r="P71" s="94"/>
      <c r="Q71" s="94"/>
      <c r="R71" s="94"/>
      <c r="S71" s="94"/>
      <c r="T71" s="94"/>
      <c r="U71" s="94"/>
    </row>
    <row r="72" ht="15.75" customHeight="1">
      <c r="A72" s="94"/>
      <c r="B72" s="94"/>
      <c r="C72" s="94"/>
      <c r="D72" s="94"/>
      <c r="E72" s="94"/>
      <c r="F72" s="94"/>
      <c r="G72" s="94"/>
      <c r="H72" s="94"/>
      <c r="I72" s="94"/>
      <c r="J72" s="94"/>
      <c r="K72" s="94"/>
      <c r="L72" s="94"/>
      <c r="M72" s="94"/>
      <c r="N72" s="94"/>
      <c r="O72" s="94"/>
      <c r="P72" s="94"/>
      <c r="Q72" s="94"/>
      <c r="R72" s="94"/>
      <c r="S72" s="94"/>
      <c r="T72" s="94"/>
      <c r="U72" s="94"/>
    </row>
    <row r="73" ht="15.75" customHeight="1">
      <c r="A73" s="94"/>
      <c r="B73" s="94"/>
      <c r="C73" s="94"/>
      <c r="D73" s="94"/>
      <c r="E73" s="94"/>
      <c r="F73" s="94"/>
      <c r="G73" s="94"/>
      <c r="H73" s="94"/>
      <c r="I73" s="94"/>
      <c r="J73" s="94"/>
      <c r="K73" s="94"/>
      <c r="L73" s="94"/>
      <c r="M73" s="94"/>
      <c r="N73" s="94"/>
      <c r="O73" s="94"/>
      <c r="P73" s="94"/>
      <c r="Q73" s="94"/>
      <c r="R73" s="94"/>
      <c r="S73" s="94"/>
      <c r="T73" s="94"/>
      <c r="U73" s="94"/>
    </row>
    <row r="74" ht="15.75" customHeight="1">
      <c r="A74" s="94"/>
      <c r="B74" s="94"/>
      <c r="C74" s="94"/>
      <c r="D74" s="94"/>
      <c r="E74" s="94"/>
      <c r="F74" s="94"/>
      <c r="G74" s="94"/>
      <c r="H74" s="94"/>
      <c r="I74" s="94"/>
      <c r="J74" s="94"/>
      <c r="K74" s="94"/>
      <c r="L74" s="94"/>
      <c r="M74" s="94"/>
      <c r="N74" s="94"/>
      <c r="O74" s="94"/>
      <c r="P74" s="94"/>
      <c r="Q74" s="94"/>
      <c r="R74" s="94"/>
      <c r="S74" s="94"/>
      <c r="T74" s="94"/>
      <c r="U74" s="94"/>
    </row>
    <row r="75" ht="15.75" customHeight="1">
      <c r="A75" s="94"/>
      <c r="B75" s="94"/>
      <c r="C75" s="94"/>
      <c r="D75" s="94"/>
      <c r="E75" s="94"/>
      <c r="F75" s="94"/>
      <c r="G75" s="94"/>
      <c r="H75" s="94"/>
      <c r="I75" s="94"/>
      <c r="J75" s="94"/>
      <c r="K75" s="94"/>
      <c r="L75" s="94"/>
      <c r="M75" s="94"/>
      <c r="N75" s="94"/>
      <c r="O75" s="94"/>
      <c r="P75" s="94"/>
      <c r="Q75" s="94"/>
      <c r="R75" s="94"/>
      <c r="S75" s="94"/>
      <c r="T75" s="94"/>
      <c r="U75" s="94"/>
    </row>
    <row r="76" ht="15.75" customHeight="1">
      <c r="A76" s="94"/>
      <c r="B76" s="94"/>
      <c r="C76" s="94"/>
      <c r="D76" s="94"/>
      <c r="E76" s="94"/>
      <c r="F76" s="94"/>
      <c r="G76" s="94"/>
      <c r="H76" s="94"/>
      <c r="I76" s="94"/>
      <c r="J76" s="94"/>
      <c r="K76" s="94"/>
      <c r="L76" s="94"/>
      <c r="M76" s="94"/>
      <c r="N76" s="94"/>
      <c r="O76" s="94"/>
      <c r="P76" s="94"/>
      <c r="Q76" s="94"/>
      <c r="R76" s="94"/>
      <c r="S76" s="94"/>
      <c r="T76" s="94"/>
      <c r="U76" s="94"/>
    </row>
    <row r="77" ht="15.75" customHeight="1">
      <c r="A77" s="94"/>
      <c r="B77" s="94"/>
      <c r="C77" s="94"/>
      <c r="D77" s="94"/>
      <c r="E77" s="94"/>
      <c r="F77" s="94"/>
      <c r="G77" s="94"/>
      <c r="H77" s="94"/>
      <c r="I77" s="94"/>
      <c r="J77" s="94"/>
      <c r="K77" s="94"/>
      <c r="L77" s="94"/>
      <c r="M77" s="94"/>
      <c r="N77" s="94"/>
      <c r="O77" s="94"/>
      <c r="P77" s="94"/>
      <c r="Q77" s="94"/>
      <c r="R77" s="94"/>
      <c r="S77" s="94"/>
      <c r="T77" s="94"/>
      <c r="U77" s="94"/>
    </row>
    <row r="78" ht="15.75" customHeight="1">
      <c r="A78" s="94"/>
      <c r="B78" s="94"/>
      <c r="C78" s="94"/>
      <c r="D78" s="94"/>
      <c r="E78" s="94"/>
      <c r="F78" s="94"/>
      <c r="G78" s="94"/>
      <c r="H78" s="94"/>
      <c r="I78" s="94"/>
      <c r="J78" s="94"/>
      <c r="K78" s="94"/>
      <c r="L78" s="94"/>
      <c r="M78" s="94"/>
      <c r="N78" s="94"/>
      <c r="O78" s="94"/>
      <c r="P78" s="94"/>
      <c r="Q78" s="94"/>
      <c r="R78" s="94"/>
      <c r="S78" s="94"/>
      <c r="T78" s="94"/>
      <c r="U78" s="94"/>
    </row>
    <row r="79" ht="15.75" customHeight="1">
      <c r="A79" s="94"/>
      <c r="B79" s="94"/>
      <c r="C79" s="94"/>
      <c r="D79" s="94"/>
      <c r="E79" s="94"/>
      <c r="F79" s="94"/>
      <c r="G79" s="94"/>
      <c r="H79" s="94"/>
      <c r="I79" s="94"/>
      <c r="J79" s="94"/>
      <c r="K79" s="94"/>
      <c r="L79" s="94"/>
      <c r="M79" s="94"/>
      <c r="N79" s="94"/>
      <c r="O79" s="94"/>
      <c r="P79" s="94"/>
      <c r="Q79" s="94"/>
      <c r="R79" s="94"/>
      <c r="S79" s="94"/>
      <c r="T79" s="94"/>
      <c r="U79" s="94"/>
    </row>
    <row r="80" ht="15.75" customHeight="1">
      <c r="A80" s="94"/>
      <c r="B80" s="94"/>
      <c r="C80" s="94"/>
      <c r="D80" s="94"/>
      <c r="E80" s="94"/>
      <c r="F80" s="94"/>
      <c r="G80" s="94"/>
      <c r="H80" s="94"/>
      <c r="I80" s="94"/>
      <c r="J80" s="94"/>
      <c r="K80" s="94"/>
      <c r="L80" s="94"/>
      <c r="M80" s="94"/>
      <c r="N80" s="94"/>
      <c r="O80" s="94"/>
      <c r="P80" s="94"/>
      <c r="Q80" s="94"/>
      <c r="R80" s="94"/>
      <c r="S80" s="94"/>
      <c r="T80" s="94"/>
      <c r="U80" s="94"/>
    </row>
    <row r="81" ht="15.75" customHeight="1">
      <c r="A81" s="94"/>
      <c r="B81" s="94"/>
      <c r="C81" s="94"/>
      <c r="D81" s="94"/>
      <c r="E81" s="94"/>
      <c r="F81" s="94"/>
      <c r="G81" s="94"/>
      <c r="H81" s="94"/>
      <c r="I81" s="94"/>
      <c r="J81" s="94"/>
      <c r="K81" s="94"/>
      <c r="L81" s="94"/>
      <c r="M81" s="94"/>
      <c r="N81" s="94"/>
      <c r="O81" s="94"/>
      <c r="P81" s="94"/>
      <c r="Q81" s="94"/>
      <c r="R81" s="94"/>
      <c r="S81" s="94"/>
      <c r="T81" s="94"/>
      <c r="U81" s="94"/>
    </row>
    <row r="82" ht="15.75" customHeight="1">
      <c r="A82" s="94"/>
      <c r="B82" s="94"/>
      <c r="C82" s="94"/>
      <c r="D82" s="94"/>
      <c r="E82" s="94"/>
      <c r="F82" s="94"/>
      <c r="G82" s="94"/>
      <c r="H82" s="94"/>
      <c r="I82" s="94"/>
      <c r="J82" s="94"/>
      <c r="K82" s="94"/>
      <c r="L82" s="94"/>
      <c r="M82" s="94"/>
      <c r="N82" s="94"/>
      <c r="O82" s="94"/>
      <c r="P82" s="94"/>
      <c r="Q82" s="94"/>
      <c r="R82" s="94"/>
      <c r="S82" s="94"/>
      <c r="T82" s="94"/>
      <c r="U82" s="94"/>
    </row>
    <row r="83" ht="15.75" customHeight="1">
      <c r="A83" s="94"/>
      <c r="B83" s="94"/>
      <c r="C83" s="94"/>
      <c r="D83" s="94"/>
      <c r="E83" s="94"/>
      <c r="F83" s="94"/>
      <c r="G83" s="94"/>
      <c r="H83" s="94"/>
      <c r="I83" s="94"/>
      <c r="J83" s="94"/>
      <c r="K83" s="94"/>
      <c r="L83" s="94"/>
      <c r="M83" s="94"/>
      <c r="N83" s="94"/>
      <c r="O83" s="94"/>
      <c r="P83" s="94"/>
      <c r="Q83" s="94"/>
      <c r="R83" s="94"/>
      <c r="S83" s="94"/>
      <c r="T83" s="94"/>
      <c r="U83" s="94"/>
    </row>
    <row r="84" ht="15.75" customHeight="1">
      <c r="A84" s="94"/>
      <c r="B84" s="94"/>
      <c r="C84" s="94"/>
      <c r="D84" s="94"/>
      <c r="E84" s="94"/>
      <c r="F84" s="94"/>
      <c r="G84" s="94"/>
      <c r="H84" s="94"/>
      <c r="I84" s="94"/>
      <c r="J84" s="94"/>
      <c r="K84" s="94"/>
      <c r="L84" s="94"/>
      <c r="M84" s="94"/>
      <c r="N84" s="94"/>
      <c r="O84" s="94"/>
      <c r="P84" s="94"/>
      <c r="Q84" s="94"/>
      <c r="R84" s="94"/>
      <c r="S84" s="94"/>
      <c r="T84" s="94"/>
      <c r="U84" s="94"/>
    </row>
    <row r="85" ht="15.75" customHeight="1">
      <c r="A85" s="94"/>
      <c r="B85" s="94"/>
      <c r="C85" s="94"/>
      <c r="D85" s="94"/>
      <c r="E85" s="94"/>
      <c r="F85" s="94"/>
      <c r="G85" s="94"/>
      <c r="H85" s="94"/>
      <c r="I85" s="94"/>
      <c r="J85" s="94"/>
      <c r="K85" s="94"/>
      <c r="L85" s="94"/>
      <c r="M85" s="94"/>
      <c r="N85" s="94"/>
      <c r="O85" s="94"/>
      <c r="P85" s="94"/>
      <c r="Q85" s="94"/>
      <c r="R85" s="94"/>
      <c r="S85" s="94"/>
      <c r="T85" s="94"/>
      <c r="U85" s="94"/>
    </row>
    <row r="86" ht="15.75" customHeight="1">
      <c r="A86" s="94"/>
      <c r="B86" s="94"/>
      <c r="C86" s="94"/>
      <c r="D86" s="94"/>
      <c r="E86" s="94"/>
      <c r="F86" s="94"/>
      <c r="G86" s="94"/>
      <c r="H86" s="94"/>
      <c r="I86" s="94"/>
      <c r="J86" s="94"/>
      <c r="K86" s="94"/>
      <c r="L86" s="94"/>
      <c r="M86" s="94"/>
      <c r="N86" s="94"/>
      <c r="O86" s="94"/>
      <c r="P86" s="94"/>
      <c r="Q86" s="94"/>
      <c r="R86" s="94"/>
      <c r="S86" s="94"/>
      <c r="T86" s="94"/>
      <c r="U86" s="94"/>
    </row>
    <row r="87" ht="15.75" customHeight="1">
      <c r="A87" s="94"/>
      <c r="B87" s="94"/>
      <c r="C87" s="94"/>
      <c r="D87" s="94"/>
      <c r="E87" s="94"/>
      <c r="F87" s="94"/>
      <c r="G87" s="94"/>
      <c r="H87" s="94"/>
      <c r="I87" s="94"/>
      <c r="J87" s="94"/>
      <c r="K87" s="94"/>
      <c r="L87" s="94"/>
      <c r="M87" s="94"/>
      <c r="N87" s="94"/>
      <c r="O87" s="94"/>
      <c r="P87" s="94"/>
      <c r="Q87" s="94"/>
      <c r="R87" s="94"/>
      <c r="S87" s="94"/>
      <c r="T87" s="94"/>
      <c r="U87" s="94"/>
    </row>
    <row r="88" ht="15.75" customHeight="1">
      <c r="A88" s="94"/>
      <c r="B88" s="94"/>
      <c r="C88" s="94"/>
      <c r="D88" s="94"/>
      <c r="E88" s="94"/>
      <c r="F88" s="94"/>
      <c r="G88" s="94"/>
      <c r="H88" s="94"/>
      <c r="I88" s="94"/>
      <c r="J88" s="94"/>
      <c r="K88" s="94"/>
      <c r="L88" s="94"/>
      <c r="M88" s="94"/>
      <c r="N88" s="94"/>
      <c r="O88" s="94"/>
      <c r="P88" s="94"/>
      <c r="Q88" s="94"/>
      <c r="R88" s="94"/>
      <c r="S88" s="94"/>
      <c r="T88" s="94"/>
      <c r="U88" s="94"/>
    </row>
    <row r="89" ht="15.75" customHeight="1">
      <c r="A89" s="94"/>
      <c r="B89" s="94"/>
      <c r="C89" s="94"/>
      <c r="D89" s="94"/>
      <c r="E89" s="94"/>
      <c r="F89" s="94"/>
      <c r="G89" s="94"/>
      <c r="H89" s="94"/>
      <c r="I89" s="94"/>
      <c r="J89" s="94"/>
      <c r="K89" s="94"/>
      <c r="L89" s="94"/>
      <c r="M89" s="94"/>
      <c r="N89" s="94"/>
      <c r="O89" s="94"/>
      <c r="P89" s="94"/>
      <c r="Q89" s="94"/>
      <c r="R89" s="94"/>
      <c r="S89" s="94"/>
      <c r="T89" s="94"/>
      <c r="U89" s="94"/>
    </row>
    <row r="90" ht="15.75" customHeight="1">
      <c r="A90" s="94"/>
      <c r="B90" s="94"/>
      <c r="C90" s="94"/>
      <c r="D90" s="94"/>
      <c r="E90" s="94"/>
      <c r="F90" s="94"/>
      <c r="G90" s="94"/>
      <c r="H90" s="94"/>
      <c r="I90" s="94"/>
      <c r="J90" s="94"/>
      <c r="K90" s="94"/>
      <c r="L90" s="94"/>
      <c r="M90" s="94"/>
      <c r="N90" s="94"/>
      <c r="O90" s="94"/>
      <c r="P90" s="94"/>
      <c r="Q90" s="94"/>
      <c r="R90" s="94"/>
      <c r="S90" s="94"/>
      <c r="T90" s="94"/>
      <c r="U90" s="94"/>
    </row>
    <row r="91" ht="15.75" customHeight="1">
      <c r="A91" s="94"/>
      <c r="B91" s="94"/>
      <c r="C91" s="94"/>
      <c r="D91" s="94"/>
      <c r="E91" s="94"/>
      <c r="F91" s="94"/>
      <c r="G91" s="94"/>
      <c r="H91" s="94"/>
      <c r="I91" s="94"/>
      <c r="J91" s="94"/>
      <c r="K91" s="94"/>
      <c r="L91" s="94"/>
      <c r="M91" s="94"/>
      <c r="N91" s="94"/>
      <c r="O91" s="94"/>
      <c r="P91" s="94"/>
      <c r="Q91" s="94"/>
      <c r="R91" s="94"/>
      <c r="S91" s="94"/>
      <c r="T91" s="94"/>
      <c r="U91" s="94"/>
    </row>
    <row r="92" ht="15.75" customHeight="1">
      <c r="A92" s="94"/>
      <c r="B92" s="94"/>
      <c r="C92" s="94"/>
      <c r="D92" s="94"/>
      <c r="E92" s="94"/>
      <c r="F92" s="94"/>
      <c r="G92" s="94"/>
      <c r="H92" s="94"/>
      <c r="I92" s="94"/>
      <c r="J92" s="94"/>
      <c r="K92" s="94"/>
      <c r="L92" s="94"/>
      <c r="M92" s="94"/>
      <c r="N92" s="94"/>
      <c r="O92" s="94"/>
      <c r="P92" s="94"/>
      <c r="Q92" s="94"/>
      <c r="R92" s="94"/>
      <c r="S92" s="94"/>
      <c r="T92" s="94"/>
      <c r="U92" s="94"/>
    </row>
    <row r="93" ht="15.75" customHeight="1">
      <c r="A93" s="94"/>
      <c r="B93" s="94"/>
      <c r="C93" s="94"/>
      <c r="D93" s="94"/>
      <c r="E93" s="94"/>
      <c r="F93" s="94"/>
      <c r="G93" s="94"/>
      <c r="H93" s="94"/>
      <c r="I93" s="94"/>
      <c r="J93" s="94"/>
      <c r="K93" s="94"/>
      <c r="L93" s="94"/>
      <c r="M93" s="94"/>
      <c r="N93" s="94"/>
      <c r="O93" s="94"/>
      <c r="P93" s="94"/>
      <c r="Q93" s="94"/>
      <c r="R93" s="94"/>
      <c r="S93" s="94"/>
      <c r="T93" s="94"/>
      <c r="U93" s="94"/>
    </row>
    <row r="94" ht="15.75" customHeight="1">
      <c r="A94" s="94"/>
      <c r="B94" s="94"/>
      <c r="C94" s="94"/>
      <c r="D94" s="94"/>
      <c r="E94" s="94"/>
      <c r="F94" s="94"/>
      <c r="G94" s="94"/>
      <c r="H94" s="94"/>
      <c r="I94" s="94"/>
      <c r="J94" s="94"/>
      <c r="K94" s="94"/>
      <c r="L94" s="94"/>
      <c r="M94" s="94"/>
      <c r="N94" s="94"/>
      <c r="O94" s="94"/>
      <c r="P94" s="94"/>
      <c r="Q94" s="94"/>
      <c r="R94" s="94"/>
      <c r="S94" s="94"/>
      <c r="T94" s="94"/>
      <c r="U94" s="94"/>
    </row>
    <row r="95" ht="15.75" customHeight="1">
      <c r="A95" s="94"/>
      <c r="B95" s="94"/>
      <c r="C95" s="94"/>
      <c r="D95" s="94"/>
      <c r="E95" s="94"/>
      <c r="F95" s="94"/>
      <c r="G95" s="94"/>
      <c r="H95" s="94"/>
      <c r="I95" s="94"/>
      <c r="J95" s="94"/>
      <c r="K95" s="94"/>
      <c r="L95" s="94"/>
      <c r="M95" s="94"/>
      <c r="N95" s="94"/>
      <c r="O95" s="94"/>
      <c r="P95" s="94"/>
      <c r="Q95" s="94"/>
      <c r="R95" s="94"/>
      <c r="S95" s="94"/>
      <c r="T95" s="94"/>
      <c r="U95" s="94"/>
    </row>
    <row r="96" ht="15.75" customHeight="1">
      <c r="A96" s="94"/>
      <c r="B96" s="94"/>
      <c r="C96" s="94"/>
      <c r="D96" s="94"/>
      <c r="E96" s="94"/>
      <c r="F96" s="94"/>
      <c r="G96" s="94"/>
      <c r="H96" s="94"/>
      <c r="I96" s="94"/>
      <c r="J96" s="94"/>
      <c r="K96" s="94"/>
      <c r="L96" s="94"/>
      <c r="M96" s="94"/>
      <c r="N96" s="94"/>
      <c r="O96" s="94"/>
      <c r="P96" s="94"/>
      <c r="Q96" s="94"/>
      <c r="R96" s="94"/>
      <c r="S96" s="94"/>
      <c r="T96" s="94"/>
      <c r="U96" s="94"/>
    </row>
    <row r="97" ht="15.75" customHeight="1">
      <c r="A97" s="94"/>
      <c r="B97" s="94"/>
      <c r="C97" s="94"/>
      <c r="D97" s="94"/>
      <c r="E97" s="94"/>
      <c r="F97" s="94"/>
      <c r="G97" s="94"/>
      <c r="H97" s="94"/>
      <c r="I97" s="94"/>
      <c r="J97" s="94"/>
      <c r="K97" s="94"/>
      <c r="L97" s="94"/>
      <c r="M97" s="94"/>
      <c r="N97" s="94"/>
      <c r="O97" s="94"/>
      <c r="P97" s="94"/>
      <c r="Q97" s="94"/>
      <c r="R97" s="94"/>
      <c r="S97" s="94"/>
      <c r="T97" s="94"/>
      <c r="U97" s="94"/>
    </row>
    <row r="98" ht="15.75" customHeight="1">
      <c r="A98" s="94"/>
      <c r="B98" s="94"/>
      <c r="C98" s="94"/>
      <c r="D98" s="94"/>
      <c r="E98" s="94"/>
      <c r="F98" s="94"/>
      <c r="G98" s="94"/>
      <c r="H98" s="94"/>
      <c r="I98" s="94"/>
      <c r="J98" s="94"/>
      <c r="K98" s="94"/>
      <c r="L98" s="94"/>
      <c r="M98" s="94"/>
      <c r="N98" s="94"/>
      <c r="O98" s="94"/>
      <c r="P98" s="94"/>
      <c r="Q98" s="94"/>
      <c r="R98" s="94"/>
      <c r="S98" s="94"/>
      <c r="T98" s="94"/>
      <c r="U98" s="94"/>
    </row>
    <row r="99" ht="15.75" customHeight="1">
      <c r="A99" s="94"/>
      <c r="B99" s="94"/>
      <c r="C99" s="94"/>
      <c r="D99" s="94"/>
      <c r="E99" s="94"/>
      <c r="F99" s="94"/>
      <c r="G99" s="94"/>
      <c r="H99" s="94"/>
      <c r="I99" s="94"/>
      <c r="J99" s="94"/>
      <c r="K99" s="94"/>
      <c r="L99" s="94"/>
      <c r="M99" s="94"/>
      <c r="N99" s="94"/>
      <c r="O99" s="94"/>
      <c r="P99" s="94"/>
      <c r="Q99" s="94"/>
      <c r="R99" s="94"/>
      <c r="S99" s="94"/>
      <c r="T99" s="94"/>
      <c r="U99" s="94"/>
    </row>
    <row r="100" ht="15.75" customHeight="1">
      <c r="A100" s="94"/>
      <c r="B100" s="94"/>
      <c r="C100" s="94"/>
      <c r="D100" s="94"/>
      <c r="E100" s="94"/>
      <c r="F100" s="94"/>
      <c r="G100" s="94"/>
      <c r="H100" s="94"/>
      <c r="I100" s="94"/>
      <c r="J100" s="94"/>
      <c r="K100" s="94"/>
      <c r="L100" s="94"/>
      <c r="M100" s="94"/>
      <c r="N100" s="94"/>
      <c r="O100" s="94"/>
      <c r="P100" s="94"/>
      <c r="Q100" s="94"/>
      <c r="R100" s="94"/>
      <c r="S100" s="94"/>
      <c r="T100" s="94"/>
      <c r="U100" s="94"/>
    </row>
    <row r="101" ht="15.75" customHeight="1">
      <c r="A101" s="94"/>
      <c r="B101" s="94"/>
      <c r="C101" s="94"/>
      <c r="D101" s="94"/>
      <c r="E101" s="94"/>
      <c r="F101" s="94"/>
      <c r="G101" s="94"/>
      <c r="H101" s="94"/>
      <c r="I101" s="94"/>
      <c r="J101" s="94"/>
      <c r="K101" s="94"/>
      <c r="L101" s="94"/>
      <c r="M101" s="94"/>
      <c r="N101" s="94"/>
      <c r="O101" s="94"/>
      <c r="P101" s="94"/>
      <c r="Q101" s="94"/>
      <c r="R101" s="94"/>
      <c r="S101" s="94"/>
      <c r="T101" s="94"/>
      <c r="U101" s="94"/>
    </row>
    <row r="102" ht="15.75" customHeight="1">
      <c r="A102" s="94"/>
      <c r="B102" s="94"/>
      <c r="C102" s="94"/>
      <c r="D102" s="94"/>
      <c r="E102" s="94"/>
      <c r="F102" s="94"/>
      <c r="G102" s="94"/>
      <c r="H102" s="94"/>
      <c r="I102" s="94"/>
      <c r="J102" s="94"/>
      <c r="K102" s="94"/>
      <c r="L102" s="94"/>
      <c r="M102" s="94"/>
      <c r="N102" s="94"/>
      <c r="O102" s="94"/>
      <c r="P102" s="94"/>
      <c r="Q102" s="94"/>
      <c r="R102" s="94"/>
      <c r="S102" s="94"/>
      <c r="T102" s="94"/>
      <c r="U102" s="94"/>
    </row>
    <row r="103" ht="15.75" customHeight="1">
      <c r="A103" s="94"/>
      <c r="B103" s="94"/>
      <c r="C103" s="94"/>
      <c r="D103" s="94"/>
      <c r="E103" s="94"/>
      <c r="F103" s="94"/>
      <c r="G103" s="94"/>
      <c r="H103" s="94"/>
      <c r="I103" s="94"/>
      <c r="J103" s="94"/>
      <c r="K103" s="94"/>
      <c r="L103" s="94"/>
      <c r="M103" s="94"/>
      <c r="N103" s="94"/>
      <c r="O103" s="94"/>
      <c r="P103" s="94"/>
      <c r="Q103" s="94"/>
      <c r="R103" s="94"/>
      <c r="S103" s="94"/>
      <c r="T103" s="94"/>
      <c r="U103" s="94"/>
    </row>
    <row r="104" ht="15.75" customHeight="1">
      <c r="A104" s="94"/>
      <c r="B104" s="94"/>
      <c r="C104" s="94"/>
      <c r="D104" s="94"/>
      <c r="E104" s="94"/>
      <c r="F104" s="94"/>
      <c r="G104" s="94"/>
      <c r="H104" s="94"/>
      <c r="I104" s="94"/>
      <c r="J104" s="94"/>
      <c r="K104" s="94"/>
      <c r="L104" s="94"/>
      <c r="M104" s="94"/>
      <c r="N104" s="94"/>
      <c r="O104" s="94"/>
      <c r="P104" s="94"/>
      <c r="Q104" s="94"/>
      <c r="R104" s="94"/>
      <c r="S104" s="94"/>
      <c r="T104" s="94"/>
      <c r="U104" s="94"/>
    </row>
    <row r="105" ht="15.75" customHeight="1">
      <c r="A105" s="94"/>
      <c r="B105" s="94"/>
      <c r="C105" s="94"/>
      <c r="D105" s="94"/>
      <c r="E105" s="94"/>
      <c r="F105" s="94"/>
      <c r="G105" s="94"/>
      <c r="H105" s="94"/>
      <c r="I105" s="94"/>
      <c r="J105" s="94"/>
      <c r="K105" s="94"/>
      <c r="L105" s="94"/>
      <c r="M105" s="94"/>
      <c r="N105" s="94"/>
      <c r="O105" s="94"/>
      <c r="P105" s="94"/>
      <c r="Q105" s="94"/>
      <c r="R105" s="94"/>
      <c r="S105" s="94"/>
      <c r="T105" s="94"/>
      <c r="U105" s="94"/>
    </row>
    <row r="106" ht="15.75" customHeight="1">
      <c r="A106" s="94"/>
      <c r="B106" s="94"/>
      <c r="C106" s="94"/>
      <c r="D106" s="94"/>
      <c r="E106" s="94"/>
      <c r="F106" s="94"/>
      <c r="G106" s="94"/>
      <c r="H106" s="94"/>
      <c r="I106" s="94"/>
      <c r="J106" s="94"/>
      <c r="K106" s="94"/>
      <c r="L106" s="94"/>
      <c r="M106" s="94"/>
      <c r="N106" s="94"/>
      <c r="O106" s="94"/>
      <c r="P106" s="94"/>
      <c r="Q106" s="94"/>
      <c r="R106" s="94"/>
      <c r="S106" s="94"/>
      <c r="T106" s="94"/>
      <c r="U106" s="94"/>
    </row>
    <row r="107" ht="15.75" customHeight="1">
      <c r="A107" s="94"/>
      <c r="B107" s="94"/>
      <c r="C107" s="94"/>
      <c r="D107" s="94"/>
      <c r="E107" s="94"/>
      <c r="F107" s="94"/>
      <c r="G107" s="94"/>
      <c r="H107" s="94"/>
      <c r="I107" s="94"/>
      <c r="J107" s="94"/>
      <c r="K107" s="94"/>
      <c r="L107" s="94"/>
      <c r="M107" s="94"/>
      <c r="N107" s="94"/>
      <c r="O107" s="94"/>
      <c r="P107" s="94"/>
      <c r="Q107" s="94"/>
      <c r="R107" s="94"/>
      <c r="S107" s="94"/>
      <c r="T107" s="94"/>
      <c r="U107" s="94"/>
    </row>
    <row r="108" ht="15.75" customHeight="1">
      <c r="A108" s="94"/>
      <c r="B108" s="94"/>
      <c r="C108" s="94"/>
      <c r="D108" s="94"/>
      <c r="E108" s="94"/>
      <c r="F108" s="94"/>
      <c r="G108" s="94"/>
      <c r="H108" s="94"/>
      <c r="I108" s="94"/>
      <c r="J108" s="94"/>
      <c r="K108" s="94"/>
      <c r="L108" s="94"/>
      <c r="M108" s="94"/>
      <c r="N108" s="94"/>
      <c r="O108" s="94"/>
      <c r="P108" s="94"/>
      <c r="Q108" s="94"/>
      <c r="R108" s="94"/>
      <c r="S108" s="94"/>
      <c r="T108" s="94"/>
      <c r="U108" s="94"/>
    </row>
    <row r="109" ht="15.75" customHeight="1">
      <c r="A109" s="94"/>
      <c r="B109" s="94"/>
      <c r="C109" s="94"/>
      <c r="D109" s="94"/>
      <c r="E109" s="94"/>
      <c r="F109" s="94"/>
      <c r="G109" s="94"/>
      <c r="H109" s="94"/>
      <c r="I109" s="94"/>
      <c r="J109" s="94"/>
      <c r="K109" s="94"/>
      <c r="L109" s="94"/>
      <c r="M109" s="94"/>
      <c r="N109" s="94"/>
      <c r="O109" s="94"/>
      <c r="P109" s="94"/>
      <c r="Q109" s="94"/>
      <c r="R109" s="94"/>
      <c r="S109" s="94"/>
      <c r="T109" s="94"/>
      <c r="U109" s="94"/>
    </row>
    <row r="110" ht="15.75" customHeight="1">
      <c r="A110" s="94"/>
      <c r="B110" s="94"/>
      <c r="C110" s="94"/>
      <c r="D110" s="94"/>
      <c r="E110" s="94"/>
      <c r="F110" s="94"/>
      <c r="G110" s="94"/>
      <c r="H110" s="94"/>
      <c r="I110" s="94"/>
      <c r="J110" s="94"/>
      <c r="K110" s="94"/>
      <c r="L110" s="94"/>
      <c r="M110" s="94"/>
      <c r="N110" s="94"/>
      <c r="O110" s="94"/>
      <c r="P110" s="94"/>
      <c r="Q110" s="94"/>
      <c r="R110" s="94"/>
      <c r="S110" s="94"/>
      <c r="T110" s="94"/>
      <c r="U110" s="94"/>
    </row>
    <row r="111" ht="15.75" customHeight="1">
      <c r="A111" s="94"/>
      <c r="B111" s="94"/>
      <c r="C111" s="94"/>
      <c r="D111" s="94"/>
      <c r="E111" s="94"/>
      <c r="F111" s="94"/>
      <c r="G111" s="94"/>
      <c r="H111" s="94"/>
      <c r="I111" s="94"/>
      <c r="J111" s="94"/>
      <c r="K111" s="94"/>
      <c r="L111" s="94"/>
      <c r="M111" s="94"/>
      <c r="N111" s="94"/>
      <c r="O111" s="94"/>
      <c r="P111" s="94"/>
      <c r="Q111" s="94"/>
      <c r="R111" s="94"/>
      <c r="S111" s="94"/>
      <c r="T111" s="94"/>
      <c r="U111" s="94"/>
    </row>
    <row r="112" ht="15.75" customHeight="1">
      <c r="A112" s="94"/>
      <c r="B112" s="94"/>
      <c r="C112" s="94"/>
      <c r="D112" s="94"/>
      <c r="E112" s="94"/>
      <c r="F112" s="94"/>
      <c r="G112" s="94"/>
      <c r="H112" s="94"/>
      <c r="I112" s="94"/>
      <c r="J112" s="94"/>
      <c r="K112" s="94"/>
      <c r="L112" s="94"/>
      <c r="M112" s="94"/>
      <c r="N112" s="94"/>
      <c r="O112" s="94"/>
      <c r="P112" s="94"/>
      <c r="Q112" s="94"/>
      <c r="R112" s="94"/>
      <c r="S112" s="94"/>
      <c r="T112" s="94"/>
      <c r="U112" s="94"/>
    </row>
    <row r="113" ht="15.75" customHeight="1">
      <c r="A113" s="94"/>
      <c r="B113" s="94"/>
      <c r="C113" s="94"/>
      <c r="D113" s="94"/>
      <c r="E113" s="94"/>
      <c r="F113" s="94"/>
      <c r="G113" s="94"/>
      <c r="H113" s="94"/>
      <c r="I113" s="94"/>
      <c r="J113" s="94"/>
      <c r="K113" s="94"/>
      <c r="L113" s="94"/>
      <c r="M113" s="94"/>
      <c r="N113" s="94"/>
      <c r="O113" s="94"/>
      <c r="P113" s="94"/>
      <c r="Q113" s="94"/>
      <c r="R113" s="94"/>
      <c r="S113" s="94"/>
      <c r="T113" s="94"/>
      <c r="U113" s="94"/>
    </row>
    <row r="114" ht="15.75" customHeight="1">
      <c r="A114" s="94"/>
      <c r="B114" s="94"/>
      <c r="C114" s="94"/>
      <c r="D114" s="94"/>
      <c r="E114" s="94"/>
      <c r="F114" s="94"/>
      <c r="G114" s="94"/>
      <c r="H114" s="94"/>
      <c r="I114" s="94"/>
      <c r="J114" s="94"/>
      <c r="K114" s="94"/>
      <c r="L114" s="94"/>
      <c r="M114" s="94"/>
      <c r="N114" s="94"/>
      <c r="O114" s="94"/>
      <c r="P114" s="94"/>
      <c r="Q114" s="94"/>
      <c r="R114" s="94"/>
      <c r="S114" s="94"/>
      <c r="T114" s="94"/>
      <c r="U114" s="94"/>
    </row>
    <row r="115" ht="15.75" customHeight="1">
      <c r="A115" s="94"/>
      <c r="B115" s="94"/>
      <c r="C115" s="94"/>
      <c r="D115" s="94"/>
      <c r="E115" s="94"/>
      <c r="F115" s="94"/>
      <c r="G115" s="94"/>
      <c r="H115" s="94"/>
      <c r="I115" s="94"/>
      <c r="J115" s="94"/>
      <c r="K115" s="94"/>
      <c r="L115" s="94"/>
      <c r="M115" s="94"/>
      <c r="N115" s="94"/>
      <c r="O115" s="94"/>
      <c r="P115" s="94"/>
      <c r="Q115" s="94"/>
      <c r="R115" s="94"/>
      <c r="S115" s="94"/>
      <c r="T115" s="94"/>
      <c r="U115" s="94"/>
    </row>
    <row r="116" ht="15.75" customHeight="1">
      <c r="A116" s="94"/>
      <c r="B116" s="94"/>
      <c r="C116" s="94"/>
      <c r="D116" s="94"/>
      <c r="E116" s="94"/>
      <c r="F116" s="94"/>
      <c r="G116" s="94"/>
      <c r="H116" s="94"/>
      <c r="I116" s="94"/>
      <c r="J116" s="94"/>
      <c r="K116" s="94"/>
      <c r="L116" s="94"/>
      <c r="M116" s="94"/>
      <c r="N116" s="94"/>
      <c r="O116" s="94"/>
      <c r="P116" s="94"/>
      <c r="Q116" s="94"/>
      <c r="R116" s="94"/>
      <c r="S116" s="94"/>
      <c r="T116" s="94"/>
      <c r="U116" s="94"/>
    </row>
    <row r="117" ht="15.75" customHeight="1">
      <c r="A117" s="94"/>
      <c r="B117" s="94"/>
      <c r="C117" s="94"/>
      <c r="D117" s="94"/>
      <c r="E117" s="94"/>
      <c r="F117" s="94"/>
      <c r="G117" s="94"/>
      <c r="H117" s="94"/>
      <c r="I117" s="94"/>
      <c r="J117" s="94"/>
      <c r="K117" s="94"/>
      <c r="L117" s="94"/>
      <c r="M117" s="94"/>
      <c r="N117" s="94"/>
      <c r="O117" s="94"/>
      <c r="P117" s="94"/>
      <c r="Q117" s="94"/>
      <c r="R117" s="94"/>
      <c r="S117" s="94"/>
      <c r="T117" s="94"/>
      <c r="U117" s="94"/>
    </row>
    <row r="118" ht="15.75" customHeight="1">
      <c r="A118" s="94"/>
      <c r="B118" s="94"/>
      <c r="C118" s="94"/>
      <c r="D118" s="94"/>
      <c r="E118" s="94"/>
      <c r="F118" s="94"/>
      <c r="G118" s="94"/>
      <c r="H118" s="94"/>
      <c r="I118" s="94"/>
      <c r="J118" s="94"/>
      <c r="K118" s="94"/>
      <c r="L118" s="94"/>
      <c r="M118" s="94"/>
      <c r="N118" s="94"/>
      <c r="O118" s="94"/>
      <c r="P118" s="94"/>
      <c r="Q118" s="94"/>
      <c r="R118" s="94"/>
      <c r="S118" s="94"/>
      <c r="T118" s="94"/>
      <c r="U118" s="94"/>
    </row>
    <row r="119" ht="15.75" customHeight="1">
      <c r="A119" s="94"/>
      <c r="B119" s="94"/>
      <c r="C119" s="94"/>
      <c r="D119" s="94"/>
      <c r="E119" s="94"/>
      <c r="F119" s="94"/>
      <c r="G119" s="94"/>
      <c r="H119" s="94"/>
      <c r="I119" s="94"/>
      <c r="J119" s="94"/>
      <c r="K119" s="94"/>
      <c r="L119" s="94"/>
      <c r="M119" s="94"/>
      <c r="N119" s="94"/>
      <c r="O119" s="94"/>
      <c r="P119" s="94"/>
      <c r="Q119" s="94"/>
      <c r="R119" s="94"/>
      <c r="S119" s="94"/>
      <c r="T119" s="94"/>
      <c r="U119" s="94"/>
    </row>
    <row r="120" ht="15.75" customHeight="1">
      <c r="A120" s="94"/>
      <c r="B120" s="94"/>
      <c r="C120" s="94"/>
      <c r="D120" s="94"/>
      <c r="E120" s="94"/>
      <c r="F120" s="94"/>
      <c r="G120" s="94"/>
      <c r="H120" s="94"/>
      <c r="I120" s="94"/>
      <c r="J120" s="94"/>
      <c r="K120" s="94"/>
      <c r="L120" s="94"/>
      <c r="M120" s="94"/>
      <c r="N120" s="94"/>
      <c r="O120" s="94"/>
      <c r="P120" s="94"/>
      <c r="Q120" s="94"/>
      <c r="R120" s="94"/>
      <c r="S120" s="94"/>
      <c r="T120" s="94"/>
      <c r="U120" s="94"/>
    </row>
    <row r="121" ht="15.75" customHeight="1">
      <c r="A121" s="94"/>
      <c r="B121" s="94"/>
      <c r="C121" s="94"/>
      <c r="D121" s="94"/>
      <c r="E121" s="94"/>
      <c r="F121" s="94"/>
      <c r="G121" s="94"/>
      <c r="H121" s="94"/>
      <c r="I121" s="94"/>
      <c r="J121" s="94"/>
      <c r="K121" s="94"/>
      <c r="L121" s="94"/>
      <c r="M121" s="94"/>
      <c r="N121" s="94"/>
      <c r="O121" s="94"/>
      <c r="P121" s="94"/>
      <c r="Q121" s="94"/>
      <c r="R121" s="94"/>
      <c r="S121" s="94"/>
      <c r="T121" s="94"/>
      <c r="U121" s="94"/>
    </row>
    <row r="122" ht="15.75" customHeight="1">
      <c r="A122" s="94"/>
      <c r="B122" s="94"/>
      <c r="C122" s="94"/>
      <c r="D122" s="94"/>
      <c r="E122" s="94"/>
      <c r="F122" s="94"/>
      <c r="G122" s="94"/>
      <c r="H122" s="94"/>
      <c r="I122" s="94"/>
      <c r="J122" s="94"/>
      <c r="K122" s="94"/>
      <c r="L122" s="94"/>
      <c r="M122" s="94"/>
      <c r="N122" s="94"/>
      <c r="O122" s="94"/>
      <c r="P122" s="94"/>
      <c r="Q122" s="94"/>
      <c r="R122" s="94"/>
      <c r="S122" s="94"/>
      <c r="T122" s="94"/>
      <c r="U122" s="94"/>
    </row>
    <row r="123" ht="15.75" customHeight="1">
      <c r="A123" s="94"/>
      <c r="B123" s="94"/>
      <c r="C123" s="94"/>
      <c r="D123" s="94"/>
      <c r="E123" s="94"/>
      <c r="F123" s="94"/>
      <c r="G123" s="94"/>
      <c r="H123" s="94"/>
      <c r="I123" s="94"/>
      <c r="J123" s="94"/>
      <c r="K123" s="94"/>
      <c r="L123" s="94"/>
      <c r="M123" s="94"/>
      <c r="N123" s="94"/>
      <c r="O123" s="94"/>
      <c r="P123" s="94"/>
      <c r="Q123" s="94"/>
      <c r="R123" s="94"/>
      <c r="S123" s="94"/>
      <c r="T123" s="94"/>
      <c r="U123" s="94"/>
    </row>
    <row r="124" ht="15.75" customHeight="1">
      <c r="A124" s="94"/>
      <c r="B124" s="94"/>
      <c r="C124" s="94"/>
      <c r="D124" s="94"/>
      <c r="E124" s="94"/>
      <c r="F124" s="94"/>
      <c r="G124" s="94"/>
      <c r="H124" s="94"/>
      <c r="I124" s="94"/>
      <c r="J124" s="94"/>
      <c r="K124" s="94"/>
      <c r="L124" s="94"/>
      <c r="M124" s="94"/>
      <c r="N124" s="94"/>
      <c r="O124" s="94"/>
      <c r="P124" s="94"/>
      <c r="Q124" s="94"/>
      <c r="R124" s="94"/>
      <c r="S124" s="94"/>
      <c r="T124" s="94"/>
      <c r="U124" s="94"/>
    </row>
    <row r="125" ht="15.75" customHeight="1">
      <c r="A125" s="94"/>
      <c r="B125" s="94"/>
      <c r="C125" s="94"/>
      <c r="D125" s="94"/>
      <c r="E125" s="94"/>
      <c r="F125" s="94"/>
      <c r="G125" s="94"/>
      <c r="H125" s="94"/>
      <c r="I125" s="94"/>
      <c r="J125" s="94"/>
      <c r="K125" s="94"/>
      <c r="L125" s="94"/>
      <c r="M125" s="94"/>
      <c r="N125" s="94"/>
      <c r="O125" s="94"/>
      <c r="P125" s="94"/>
      <c r="Q125" s="94"/>
      <c r="R125" s="94"/>
      <c r="S125" s="94"/>
      <c r="T125" s="94"/>
      <c r="U125" s="94"/>
    </row>
    <row r="126" ht="15.75" customHeight="1">
      <c r="A126" s="94"/>
      <c r="B126" s="94"/>
      <c r="C126" s="94"/>
      <c r="D126" s="94"/>
      <c r="E126" s="94"/>
      <c r="F126" s="94"/>
      <c r="G126" s="94"/>
      <c r="H126" s="94"/>
      <c r="I126" s="94"/>
      <c r="J126" s="94"/>
      <c r="K126" s="94"/>
      <c r="L126" s="94"/>
      <c r="M126" s="94"/>
      <c r="N126" s="94"/>
      <c r="O126" s="94"/>
      <c r="P126" s="94"/>
      <c r="Q126" s="94"/>
      <c r="R126" s="94"/>
      <c r="S126" s="94"/>
      <c r="T126" s="94"/>
      <c r="U126" s="94"/>
    </row>
    <row r="127" ht="15.75" customHeight="1">
      <c r="A127" s="94"/>
      <c r="B127" s="94"/>
      <c r="C127" s="94"/>
      <c r="D127" s="94"/>
      <c r="E127" s="94"/>
      <c r="F127" s="94"/>
      <c r="G127" s="94"/>
      <c r="H127" s="94"/>
      <c r="I127" s="94"/>
      <c r="J127" s="94"/>
      <c r="K127" s="94"/>
      <c r="L127" s="94"/>
      <c r="M127" s="94"/>
      <c r="N127" s="94"/>
      <c r="O127" s="94"/>
      <c r="P127" s="94"/>
      <c r="Q127" s="94"/>
      <c r="R127" s="94"/>
      <c r="S127" s="94"/>
      <c r="T127" s="94"/>
      <c r="U127" s="94"/>
    </row>
    <row r="128" ht="15.75" customHeight="1">
      <c r="A128" s="94"/>
      <c r="B128" s="94"/>
      <c r="C128" s="94"/>
      <c r="D128" s="94"/>
      <c r="E128" s="94"/>
      <c r="F128" s="94"/>
      <c r="G128" s="94"/>
      <c r="H128" s="94"/>
      <c r="I128" s="94"/>
      <c r="J128" s="94"/>
      <c r="K128" s="94"/>
      <c r="L128" s="94"/>
      <c r="M128" s="94"/>
      <c r="N128" s="94"/>
      <c r="O128" s="94"/>
      <c r="P128" s="94"/>
      <c r="Q128" s="94"/>
      <c r="R128" s="94"/>
      <c r="S128" s="94"/>
      <c r="T128" s="94"/>
      <c r="U128" s="94"/>
    </row>
    <row r="129" ht="15.75" customHeight="1">
      <c r="A129" s="94"/>
      <c r="B129" s="94"/>
      <c r="C129" s="94"/>
      <c r="D129" s="94"/>
      <c r="E129" s="94"/>
      <c r="F129" s="94"/>
      <c r="G129" s="94"/>
      <c r="H129" s="94"/>
      <c r="I129" s="94"/>
      <c r="J129" s="94"/>
      <c r="K129" s="94"/>
      <c r="L129" s="94"/>
      <c r="M129" s="94"/>
      <c r="N129" s="94"/>
      <c r="O129" s="94"/>
      <c r="P129" s="94"/>
      <c r="Q129" s="94"/>
      <c r="R129" s="94"/>
      <c r="S129" s="94"/>
      <c r="T129" s="94"/>
      <c r="U129" s="94"/>
    </row>
    <row r="130" ht="15.75" customHeight="1">
      <c r="A130" s="94"/>
      <c r="B130" s="94"/>
      <c r="C130" s="94"/>
      <c r="D130" s="94"/>
      <c r="E130" s="94"/>
      <c r="F130" s="94"/>
      <c r="G130" s="94"/>
      <c r="H130" s="94"/>
      <c r="I130" s="94"/>
      <c r="J130" s="94"/>
      <c r="K130" s="94"/>
      <c r="L130" s="94"/>
      <c r="M130" s="94"/>
      <c r="N130" s="94"/>
      <c r="O130" s="94"/>
      <c r="P130" s="94"/>
      <c r="Q130" s="94"/>
      <c r="R130" s="94"/>
      <c r="S130" s="94"/>
      <c r="T130" s="94"/>
      <c r="U130" s="94"/>
    </row>
    <row r="131" ht="15.75" customHeight="1">
      <c r="A131" s="94"/>
      <c r="B131" s="94"/>
      <c r="C131" s="94"/>
      <c r="D131" s="94"/>
      <c r="E131" s="94"/>
      <c r="F131" s="94"/>
      <c r="G131" s="94"/>
      <c r="H131" s="94"/>
      <c r="I131" s="94"/>
      <c r="J131" s="94"/>
      <c r="K131" s="94"/>
      <c r="L131" s="94"/>
      <c r="M131" s="94"/>
      <c r="N131" s="94"/>
      <c r="O131" s="94"/>
      <c r="P131" s="94"/>
      <c r="Q131" s="94"/>
      <c r="R131" s="94"/>
      <c r="S131" s="94"/>
      <c r="T131" s="94"/>
      <c r="U131" s="94"/>
    </row>
    <row r="132" ht="15.75" customHeight="1">
      <c r="A132" s="94"/>
      <c r="B132" s="94"/>
      <c r="C132" s="94"/>
      <c r="D132" s="94"/>
      <c r="E132" s="94"/>
      <c r="F132" s="94"/>
      <c r="G132" s="94"/>
      <c r="H132" s="94"/>
      <c r="I132" s="94"/>
      <c r="J132" s="94"/>
      <c r="K132" s="94"/>
      <c r="L132" s="94"/>
      <c r="M132" s="94"/>
      <c r="N132" s="94"/>
      <c r="O132" s="94"/>
      <c r="P132" s="94"/>
      <c r="Q132" s="94"/>
      <c r="R132" s="94"/>
      <c r="S132" s="94"/>
      <c r="T132" s="94"/>
      <c r="U132" s="94"/>
    </row>
    <row r="133" ht="15.75" customHeight="1">
      <c r="A133" s="94"/>
      <c r="B133" s="94"/>
      <c r="C133" s="94"/>
      <c r="D133" s="94"/>
      <c r="E133" s="94"/>
      <c r="F133" s="94"/>
      <c r="G133" s="94"/>
      <c r="H133" s="94"/>
      <c r="I133" s="94"/>
      <c r="J133" s="94"/>
      <c r="K133" s="94"/>
      <c r="L133" s="94"/>
      <c r="M133" s="94"/>
      <c r="N133" s="94"/>
      <c r="O133" s="94"/>
      <c r="P133" s="94"/>
      <c r="Q133" s="94"/>
      <c r="R133" s="94"/>
      <c r="S133" s="94"/>
      <c r="T133" s="94"/>
      <c r="U133" s="94"/>
    </row>
    <row r="134" ht="15.75" customHeight="1">
      <c r="A134" s="94"/>
      <c r="B134" s="94"/>
      <c r="C134" s="94"/>
      <c r="D134" s="94"/>
      <c r="E134" s="94"/>
      <c r="F134" s="94"/>
      <c r="G134" s="94"/>
      <c r="H134" s="94"/>
      <c r="I134" s="94"/>
      <c r="J134" s="94"/>
      <c r="K134" s="94"/>
      <c r="L134" s="94"/>
      <c r="M134" s="94"/>
      <c r="N134" s="94"/>
      <c r="O134" s="94"/>
      <c r="P134" s="94"/>
      <c r="Q134" s="94"/>
      <c r="R134" s="94"/>
      <c r="S134" s="94"/>
      <c r="T134" s="94"/>
      <c r="U134" s="94"/>
    </row>
    <row r="135" ht="15.75" customHeight="1">
      <c r="A135" s="94"/>
      <c r="B135" s="94"/>
      <c r="C135" s="94"/>
      <c r="D135" s="94"/>
      <c r="E135" s="94"/>
      <c r="F135" s="94"/>
      <c r="G135" s="94"/>
      <c r="H135" s="94"/>
      <c r="I135" s="94"/>
      <c r="J135" s="94"/>
      <c r="K135" s="94"/>
      <c r="L135" s="94"/>
      <c r="M135" s="94"/>
      <c r="N135" s="94"/>
      <c r="O135" s="94"/>
      <c r="P135" s="94"/>
      <c r="Q135" s="94"/>
      <c r="R135" s="94"/>
      <c r="S135" s="94"/>
      <c r="T135" s="94"/>
      <c r="U135" s="94"/>
    </row>
    <row r="136" ht="15.75" customHeight="1">
      <c r="A136" s="94"/>
      <c r="B136" s="94"/>
      <c r="C136" s="94"/>
      <c r="D136" s="94"/>
      <c r="E136" s="94"/>
      <c r="F136" s="94"/>
      <c r="G136" s="94"/>
      <c r="H136" s="94"/>
      <c r="I136" s="94"/>
      <c r="J136" s="94"/>
      <c r="K136" s="94"/>
      <c r="L136" s="94"/>
      <c r="M136" s="94"/>
      <c r="N136" s="94"/>
      <c r="O136" s="94"/>
      <c r="P136" s="94"/>
      <c r="Q136" s="94"/>
      <c r="R136" s="94"/>
      <c r="S136" s="94"/>
      <c r="T136" s="94"/>
      <c r="U136" s="94"/>
    </row>
    <row r="137" ht="15.75" customHeight="1">
      <c r="A137" s="94"/>
      <c r="B137" s="94"/>
      <c r="C137" s="94"/>
      <c r="D137" s="94"/>
      <c r="E137" s="94"/>
      <c r="F137" s="94"/>
      <c r="G137" s="94"/>
      <c r="H137" s="94"/>
      <c r="I137" s="94"/>
      <c r="J137" s="94"/>
      <c r="K137" s="94"/>
      <c r="L137" s="94"/>
      <c r="M137" s="94"/>
      <c r="N137" s="94"/>
      <c r="O137" s="94"/>
      <c r="P137" s="94"/>
      <c r="Q137" s="94"/>
      <c r="R137" s="94"/>
      <c r="S137" s="94"/>
      <c r="T137" s="94"/>
      <c r="U137" s="94"/>
    </row>
    <row r="138" ht="15.75" customHeight="1">
      <c r="A138" s="94"/>
      <c r="B138" s="94"/>
      <c r="C138" s="94"/>
      <c r="D138" s="94"/>
      <c r="E138" s="94"/>
      <c r="F138" s="94"/>
      <c r="G138" s="94"/>
      <c r="H138" s="94"/>
      <c r="I138" s="94"/>
      <c r="J138" s="94"/>
      <c r="K138" s="94"/>
      <c r="L138" s="94"/>
      <c r="M138" s="94"/>
      <c r="N138" s="94"/>
      <c r="O138" s="94"/>
      <c r="P138" s="94"/>
      <c r="Q138" s="94"/>
      <c r="R138" s="94"/>
      <c r="S138" s="94"/>
      <c r="T138" s="94"/>
      <c r="U138" s="94"/>
    </row>
    <row r="139" ht="15.75" customHeight="1">
      <c r="A139" s="94"/>
      <c r="B139" s="94"/>
      <c r="C139" s="94"/>
      <c r="D139" s="94"/>
      <c r="E139" s="94"/>
      <c r="F139" s="94"/>
      <c r="G139" s="94"/>
      <c r="H139" s="94"/>
      <c r="I139" s="94"/>
      <c r="J139" s="94"/>
      <c r="K139" s="94"/>
      <c r="L139" s="94"/>
      <c r="M139" s="94"/>
      <c r="N139" s="94"/>
      <c r="O139" s="94"/>
      <c r="P139" s="94"/>
      <c r="Q139" s="94"/>
      <c r="R139" s="94"/>
      <c r="S139" s="94"/>
      <c r="T139" s="94"/>
      <c r="U139" s="94"/>
    </row>
    <row r="140" ht="15.75" customHeight="1">
      <c r="A140" s="94"/>
      <c r="B140" s="94"/>
      <c r="C140" s="94"/>
      <c r="D140" s="94"/>
      <c r="E140" s="94"/>
      <c r="F140" s="94"/>
      <c r="G140" s="94"/>
      <c r="H140" s="94"/>
      <c r="I140" s="94"/>
      <c r="J140" s="94"/>
      <c r="K140" s="94"/>
      <c r="L140" s="94"/>
      <c r="M140" s="94"/>
      <c r="N140" s="94"/>
      <c r="O140" s="94"/>
      <c r="P140" s="94"/>
      <c r="Q140" s="94"/>
      <c r="R140" s="94"/>
      <c r="S140" s="94"/>
      <c r="T140" s="94"/>
      <c r="U140" s="94"/>
    </row>
    <row r="141" ht="15.75" customHeight="1">
      <c r="A141" s="94"/>
      <c r="B141" s="94"/>
      <c r="C141" s="94"/>
      <c r="D141" s="94"/>
      <c r="E141" s="94"/>
      <c r="F141" s="94"/>
      <c r="G141" s="94"/>
      <c r="H141" s="94"/>
      <c r="I141" s="94"/>
      <c r="J141" s="94"/>
      <c r="K141" s="94"/>
      <c r="L141" s="94"/>
      <c r="M141" s="94"/>
      <c r="N141" s="94"/>
      <c r="O141" s="94"/>
      <c r="P141" s="94"/>
      <c r="Q141" s="94"/>
      <c r="R141" s="94"/>
      <c r="S141" s="94"/>
      <c r="T141" s="94"/>
      <c r="U141" s="94"/>
    </row>
    <row r="142" ht="15.75" customHeight="1">
      <c r="A142" s="94"/>
      <c r="B142" s="94"/>
      <c r="C142" s="94"/>
      <c r="D142" s="94"/>
      <c r="E142" s="94"/>
      <c r="F142" s="94"/>
      <c r="G142" s="94"/>
      <c r="H142" s="94"/>
      <c r="I142" s="94"/>
      <c r="J142" s="94"/>
      <c r="K142" s="94"/>
      <c r="L142" s="94"/>
      <c r="M142" s="94"/>
      <c r="N142" s="94"/>
      <c r="O142" s="94"/>
      <c r="P142" s="94"/>
      <c r="Q142" s="94"/>
      <c r="R142" s="94"/>
      <c r="S142" s="94"/>
      <c r="T142" s="94"/>
      <c r="U142" s="94"/>
    </row>
    <row r="143" ht="15.75" customHeight="1">
      <c r="A143" s="94"/>
      <c r="B143" s="94"/>
      <c r="C143" s="94"/>
      <c r="D143" s="94"/>
      <c r="E143" s="94"/>
      <c r="F143" s="94"/>
      <c r="G143" s="94"/>
      <c r="H143" s="94"/>
      <c r="I143" s="94"/>
      <c r="J143" s="94"/>
      <c r="K143" s="94"/>
      <c r="L143" s="94"/>
      <c r="M143" s="94"/>
      <c r="N143" s="94"/>
      <c r="O143" s="94"/>
      <c r="P143" s="94"/>
      <c r="Q143" s="94"/>
      <c r="R143" s="94"/>
      <c r="S143" s="94"/>
      <c r="T143" s="94"/>
      <c r="U143" s="94"/>
    </row>
    <row r="144" ht="15.75" customHeight="1">
      <c r="A144" s="94"/>
      <c r="B144" s="94"/>
      <c r="C144" s="94"/>
      <c r="D144" s="94"/>
      <c r="E144" s="94"/>
      <c r="F144" s="94"/>
      <c r="G144" s="94"/>
      <c r="H144" s="94"/>
      <c r="I144" s="94"/>
      <c r="J144" s="94"/>
      <c r="K144" s="94"/>
      <c r="L144" s="94"/>
      <c r="M144" s="94"/>
      <c r="N144" s="94"/>
      <c r="O144" s="94"/>
      <c r="P144" s="94"/>
      <c r="Q144" s="94"/>
      <c r="R144" s="94"/>
      <c r="S144" s="94"/>
      <c r="T144" s="94"/>
      <c r="U144" s="94"/>
    </row>
    <row r="145" ht="15.75" customHeight="1">
      <c r="A145" s="94"/>
      <c r="B145" s="94"/>
      <c r="C145" s="94"/>
      <c r="D145" s="94"/>
      <c r="E145" s="94"/>
      <c r="F145" s="94"/>
      <c r="G145" s="94"/>
      <c r="H145" s="94"/>
      <c r="I145" s="94"/>
      <c r="J145" s="94"/>
      <c r="K145" s="94"/>
      <c r="L145" s="94"/>
      <c r="M145" s="94"/>
      <c r="N145" s="94"/>
      <c r="O145" s="94"/>
      <c r="P145" s="94"/>
      <c r="Q145" s="94"/>
      <c r="R145" s="94"/>
      <c r="S145" s="94"/>
      <c r="T145" s="94"/>
      <c r="U145" s="94"/>
    </row>
    <row r="146" ht="15.75" customHeight="1">
      <c r="A146" s="94"/>
      <c r="B146" s="94"/>
      <c r="C146" s="94"/>
      <c r="D146" s="94"/>
      <c r="E146" s="94"/>
      <c r="F146" s="94"/>
      <c r="G146" s="94"/>
      <c r="H146" s="94"/>
      <c r="I146" s="94"/>
      <c r="J146" s="94"/>
      <c r="K146" s="94"/>
      <c r="L146" s="94"/>
      <c r="M146" s="94"/>
      <c r="N146" s="94"/>
      <c r="O146" s="94"/>
      <c r="P146" s="94"/>
      <c r="Q146" s="94"/>
      <c r="R146" s="94"/>
      <c r="S146" s="94"/>
      <c r="T146" s="94"/>
      <c r="U146" s="94"/>
    </row>
    <row r="147" ht="15.75" customHeight="1">
      <c r="A147" s="94"/>
      <c r="B147" s="94"/>
      <c r="C147" s="94"/>
      <c r="D147" s="94"/>
      <c r="E147" s="94"/>
      <c r="F147" s="94"/>
      <c r="G147" s="94"/>
      <c r="H147" s="94"/>
      <c r="I147" s="94"/>
      <c r="J147" s="94"/>
      <c r="K147" s="94"/>
      <c r="L147" s="94"/>
      <c r="M147" s="94"/>
      <c r="N147" s="94"/>
      <c r="O147" s="94"/>
      <c r="P147" s="94"/>
      <c r="Q147" s="94"/>
      <c r="R147" s="94"/>
      <c r="S147" s="94"/>
      <c r="T147" s="94"/>
      <c r="U147" s="94"/>
    </row>
    <row r="148" ht="15.75" customHeight="1">
      <c r="A148" s="94"/>
      <c r="B148" s="94"/>
      <c r="C148" s="94"/>
      <c r="D148" s="94"/>
      <c r="E148" s="94"/>
      <c r="F148" s="94"/>
      <c r="G148" s="94"/>
      <c r="H148" s="94"/>
      <c r="I148" s="94"/>
      <c r="J148" s="94"/>
      <c r="K148" s="94"/>
      <c r="L148" s="94"/>
      <c r="M148" s="94"/>
      <c r="N148" s="94"/>
      <c r="O148" s="94"/>
      <c r="P148" s="94"/>
      <c r="Q148" s="94"/>
      <c r="R148" s="94"/>
      <c r="S148" s="94"/>
      <c r="T148" s="94"/>
      <c r="U148" s="94"/>
    </row>
    <row r="149" ht="15.75" customHeight="1">
      <c r="A149" s="94"/>
      <c r="B149" s="94"/>
      <c r="C149" s="94"/>
      <c r="D149" s="94"/>
      <c r="E149" s="94"/>
      <c r="F149" s="94"/>
      <c r="G149" s="94"/>
      <c r="H149" s="94"/>
      <c r="I149" s="94"/>
      <c r="J149" s="94"/>
      <c r="K149" s="94"/>
      <c r="L149" s="94"/>
      <c r="M149" s="94"/>
      <c r="N149" s="94"/>
      <c r="O149" s="94"/>
      <c r="P149" s="94"/>
      <c r="Q149" s="94"/>
      <c r="R149" s="94"/>
      <c r="S149" s="94"/>
      <c r="T149" s="94"/>
      <c r="U149" s="94"/>
    </row>
    <row r="150" ht="15.75" customHeight="1">
      <c r="A150" s="94"/>
      <c r="B150" s="94"/>
      <c r="C150" s="94"/>
      <c r="D150" s="94"/>
      <c r="E150" s="94"/>
      <c r="F150" s="94"/>
      <c r="G150" s="94"/>
      <c r="H150" s="94"/>
      <c r="I150" s="94"/>
      <c r="J150" s="94"/>
      <c r="K150" s="94"/>
      <c r="L150" s="94"/>
      <c r="M150" s="94"/>
      <c r="N150" s="94"/>
      <c r="O150" s="94"/>
      <c r="P150" s="94"/>
      <c r="Q150" s="94"/>
      <c r="R150" s="94"/>
      <c r="S150" s="94"/>
      <c r="T150" s="94"/>
      <c r="U150" s="94"/>
    </row>
    <row r="151" ht="15.75" customHeight="1">
      <c r="A151" s="94"/>
      <c r="B151" s="94"/>
      <c r="C151" s="94"/>
      <c r="D151" s="94"/>
      <c r="E151" s="94"/>
      <c r="F151" s="94"/>
      <c r="G151" s="94"/>
      <c r="H151" s="94"/>
      <c r="I151" s="94"/>
      <c r="J151" s="94"/>
      <c r="K151" s="94"/>
      <c r="L151" s="94"/>
      <c r="M151" s="94"/>
      <c r="N151" s="94"/>
      <c r="O151" s="94"/>
      <c r="P151" s="94"/>
      <c r="Q151" s="94"/>
      <c r="R151" s="94"/>
      <c r="S151" s="94"/>
      <c r="T151" s="94"/>
      <c r="U151" s="94"/>
    </row>
    <row r="152" ht="15.75" customHeight="1">
      <c r="A152" s="94"/>
      <c r="B152" s="94"/>
      <c r="C152" s="94"/>
      <c r="D152" s="94"/>
      <c r="E152" s="94"/>
      <c r="F152" s="94"/>
      <c r="G152" s="94"/>
      <c r="H152" s="94"/>
      <c r="I152" s="94"/>
      <c r="J152" s="94"/>
      <c r="K152" s="94"/>
      <c r="L152" s="94"/>
      <c r="M152" s="94"/>
      <c r="N152" s="94"/>
      <c r="O152" s="94"/>
      <c r="P152" s="94"/>
      <c r="Q152" s="94"/>
      <c r="R152" s="94"/>
      <c r="S152" s="94"/>
      <c r="T152" s="94"/>
      <c r="U152" s="94"/>
    </row>
    <row r="153" ht="15.75" customHeight="1">
      <c r="A153" s="94"/>
      <c r="B153" s="94"/>
      <c r="C153" s="94"/>
      <c r="D153" s="94"/>
      <c r="E153" s="94"/>
      <c r="F153" s="94"/>
      <c r="G153" s="94"/>
      <c r="H153" s="94"/>
      <c r="I153" s="94"/>
      <c r="J153" s="94"/>
      <c r="K153" s="94"/>
      <c r="L153" s="94"/>
      <c r="M153" s="94"/>
      <c r="N153" s="94"/>
      <c r="O153" s="94"/>
      <c r="P153" s="94"/>
      <c r="Q153" s="94"/>
      <c r="R153" s="94"/>
      <c r="S153" s="94"/>
      <c r="T153" s="94"/>
      <c r="U153" s="94"/>
    </row>
    <row r="154" ht="15.75" customHeight="1">
      <c r="A154" s="94"/>
      <c r="B154" s="94"/>
      <c r="C154" s="94"/>
      <c r="D154" s="94"/>
      <c r="E154" s="94"/>
      <c r="F154" s="94"/>
      <c r="G154" s="94"/>
      <c r="H154" s="94"/>
      <c r="I154" s="94"/>
      <c r="J154" s="94"/>
      <c r="K154" s="94"/>
      <c r="L154" s="94"/>
      <c r="M154" s="94"/>
      <c r="N154" s="94"/>
      <c r="O154" s="94"/>
      <c r="P154" s="94"/>
      <c r="Q154" s="94"/>
      <c r="R154" s="94"/>
      <c r="S154" s="94"/>
      <c r="T154" s="94"/>
      <c r="U154" s="94"/>
    </row>
    <row r="155" ht="15.75" customHeight="1">
      <c r="A155" s="94"/>
      <c r="B155" s="94"/>
      <c r="C155" s="94"/>
      <c r="D155" s="94"/>
      <c r="E155" s="94"/>
      <c r="F155" s="94"/>
      <c r="G155" s="94"/>
      <c r="H155" s="94"/>
      <c r="I155" s="94"/>
      <c r="J155" s="94"/>
      <c r="K155" s="94"/>
      <c r="L155" s="94"/>
      <c r="M155" s="94"/>
      <c r="N155" s="94"/>
      <c r="O155" s="94"/>
      <c r="P155" s="94"/>
      <c r="Q155" s="94"/>
      <c r="R155" s="94"/>
      <c r="S155" s="94"/>
      <c r="T155" s="94"/>
      <c r="U155" s="94"/>
    </row>
    <row r="156" ht="15.75" customHeight="1">
      <c r="A156" s="94"/>
      <c r="B156" s="94"/>
      <c r="C156" s="94"/>
      <c r="D156" s="94"/>
      <c r="E156" s="94"/>
      <c r="F156" s="94"/>
      <c r="G156" s="94"/>
      <c r="H156" s="94"/>
      <c r="I156" s="94"/>
      <c r="J156" s="94"/>
      <c r="K156" s="94"/>
      <c r="L156" s="94"/>
      <c r="M156" s="94"/>
      <c r="N156" s="94"/>
      <c r="O156" s="94"/>
      <c r="P156" s="94"/>
      <c r="Q156" s="94"/>
      <c r="R156" s="94"/>
      <c r="S156" s="94"/>
      <c r="T156" s="94"/>
      <c r="U156" s="94"/>
    </row>
    <row r="157" ht="15.75" customHeight="1">
      <c r="A157" s="94"/>
      <c r="B157" s="94"/>
      <c r="C157" s="94"/>
      <c r="D157" s="94"/>
      <c r="E157" s="94"/>
      <c r="F157" s="94"/>
      <c r="G157" s="94"/>
      <c r="H157" s="94"/>
      <c r="I157" s="94"/>
      <c r="J157" s="94"/>
      <c r="K157" s="94"/>
      <c r="L157" s="94"/>
      <c r="M157" s="94"/>
      <c r="N157" s="94"/>
      <c r="O157" s="94"/>
      <c r="P157" s="94"/>
      <c r="Q157" s="94"/>
      <c r="R157" s="94"/>
      <c r="S157" s="94"/>
      <c r="T157" s="94"/>
      <c r="U157" s="94"/>
    </row>
    <row r="158" ht="15.75" customHeight="1">
      <c r="A158" s="94"/>
      <c r="B158" s="94"/>
      <c r="C158" s="94"/>
      <c r="D158" s="94"/>
      <c r="E158" s="94"/>
      <c r="F158" s="94"/>
      <c r="G158" s="94"/>
      <c r="H158" s="94"/>
      <c r="I158" s="94"/>
      <c r="J158" s="94"/>
      <c r="K158" s="94"/>
      <c r="L158" s="94"/>
      <c r="M158" s="94"/>
      <c r="N158" s="94"/>
      <c r="O158" s="94"/>
      <c r="P158" s="94"/>
      <c r="Q158" s="94"/>
      <c r="R158" s="94"/>
      <c r="S158" s="94"/>
      <c r="T158" s="94"/>
      <c r="U158" s="94"/>
    </row>
    <row r="159" ht="15.75" customHeight="1">
      <c r="A159" s="94"/>
      <c r="B159" s="94"/>
      <c r="C159" s="94"/>
      <c r="D159" s="94"/>
      <c r="E159" s="94"/>
      <c r="F159" s="94"/>
      <c r="G159" s="94"/>
      <c r="H159" s="94"/>
      <c r="I159" s="94"/>
      <c r="J159" s="94"/>
      <c r="K159" s="94"/>
      <c r="L159" s="94"/>
      <c r="M159" s="94"/>
      <c r="N159" s="94"/>
      <c r="O159" s="94"/>
      <c r="P159" s="94"/>
      <c r="Q159" s="94"/>
      <c r="R159" s="94"/>
      <c r="S159" s="94"/>
      <c r="T159" s="94"/>
      <c r="U159" s="94"/>
    </row>
    <row r="160" ht="15.75" customHeight="1">
      <c r="A160" s="94"/>
      <c r="B160" s="94"/>
      <c r="C160" s="94"/>
      <c r="D160" s="94"/>
      <c r="E160" s="94"/>
      <c r="F160" s="94"/>
      <c r="G160" s="94"/>
      <c r="H160" s="94"/>
      <c r="I160" s="94"/>
      <c r="J160" s="94"/>
      <c r="K160" s="94"/>
      <c r="L160" s="94"/>
      <c r="M160" s="94"/>
      <c r="N160" s="94"/>
      <c r="O160" s="94"/>
      <c r="P160" s="94"/>
      <c r="Q160" s="94"/>
      <c r="R160" s="94"/>
      <c r="S160" s="94"/>
      <c r="T160" s="94"/>
      <c r="U160" s="94"/>
    </row>
    <row r="161" ht="15.75" customHeight="1">
      <c r="A161" s="94"/>
      <c r="B161" s="94"/>
      <c r="C161" s="94"/>
      <c r="D161" s="94"/>
      <c r="E161" s="94"/>
      <c r="F161" s="94"/>
      <c r="G161" s="94"/>
      <c r="H161" s="94"/>
      <c r="I161" s="94"/>
      <c r="J161" s="94"/>
      <c r="K161" s="94"/>
      <c r="L161" s="94"/>
      <c r="M161" s="94"/>
      <c r="N161" s="94"/>
      <c r="O161" s="94"/>
      <c r="P161" s="94"/>
      <c r="Q161" s="94"/>
      <c r="R161" s="94"/>
      <c r="S161" s="94"/>
      <c r="T161" s="94"/>
      <c r="U161" s="94"/>
    </row>
    <row r="162" ht="15.75" customHeight="1">
      <c r="A162" s="94"/>
      <c r="B162" s="94"/>
      <c r="C162" s="94"/>
      <c r="D162" s="94"/>
      <c r="E162" s="94"/>
      <c r="F162" s="94"/>
      <c r="G162" s="94"/>
      <c r="H162" s="94"/>
      <c r="I162" s="94"/>
      <c r="J162" s="94"/>
      <c r="K162" s="94"/>
      <c r="L162" s="94"/>
      <c r="M162" s="94"/>
      <c r="N162" s="94"/>
      <c r="O162" s="94"/>
      <c r="P162" s="94"/>
      <c r="Q162" s="94"/>
      <c r="R162" s="94"/>
      <c r="S162" s="94"/>
      <c r="T162" s="94"/>
      <c r="U162" s="94"/>
    </row>
    <row r="163" ht="15.75" customHeight="1">
      <c r="A163" s="94"/>
      <c r="B163" s="94"/>
      <c r="C163" s="94"/>
      <c r="D163" s="94"/>
      <c r="E163" s="94"/>
      <c r="F163" s="94"/>
      <c r="G163" s="94"/>
      <c r="H163" s="94"/>
      <c r="I163" s="94"/>
      <c r="J163" s="94"/>
      <c r="K163" s="94"/>
      <c r="L163" s="94"/>
      <c r="M163" s="94"/>
      <c r="N163" s="94"/>
      <c r="O163" s="94"/>
      <c r="P163" s="94"/>
      <c r="Q163" s="94"/>
      <c r="R163" s="94"/>
      <c r="S163" s="94"/>
      <c r="T163" s="94"/>
      <c r="U163" s="94"/>
    </row>
    <row r="164" ht="15.75" customHeight="1">
      <c r="A164" s="94"/>
      <c r="B164" s="94"/>
      <c r="C164" s="94"/>
      <c r="D164" s="94"/>
      <c r="E164" s="94"/>
      <c r="F164" s="94"/>
      <c r="G164" s="94"/>
      <c r="H164" s="94"/>
      <c r="I164" s="94"/>
      <c r="J164" s="94"/>
      <c r="K164" s="94"/>
      <c r="L164" s="94"/>
      <c r="M164" s="94"/>
      <c r="N164" s="94"/>
      <c r="O164" s="94"/>
      <c r="P164" s="94"/>
      <c r="Q164" s="94"/>
      <c r="R164" s="94"/>
      <c r="S164" s="94"/>
      <c r="T164" s="94"/>
      <c r="U164" s="94"/>
    </row>
    <row r="165" ht="15.75" customHeight="1">
      <c r="A165" s="94"/>
      <c r="B165" s="94"/>
      <c r="C165" s="94"/>
      <c r="D165" s="94"/>
      <c r="E165" s="94"/>
      <c r="F165" s="94"/>
      <c r="G165" s="94"/>
      <c r="H165" s="94"/>
      <c r="I165" s="94"/>
      <c r="J165" s="94"/>
      <c r="K165" s="94"/>
      <c r="L165" s="94"/>
      <c r="M165" s="94"/>
      <c r="N165" s="94"/>
      <c r="O165" s="94"/>
      <c r="P165" s="94"/>
      <c r="Q165" s="94"/>
      <c r="R165" s="94"/>
      <c r="S165" s="94"/>
      <c r="T165" s="94"/>
      <c r="U165" s="94"/>
    </row>
    <row r="166" ht="15.75" customHeight="1">
      <c r="A166" s="94"/>
      <c r="B166" s="94"/>
      <c r="C166" s="94"/>
      <c r="D166" s="94"/>
      <c r="E166" s="94"/>
      <c r="F166" s="94"/>
      <c r="G166" s="94"/>
      <c r="H166" s="94"/>
      <c r="I166" s="94"/>
      <c r="J166" s="94"/>
      <c r="K166" s="94"/>
      <c r="L166" s="94"/>
      <c r="M166" s="94"/>
      <c r="N166" s="94"/>
      <c r="O166" s="94"/>
      <c r="P166" s="94"/>
      <c r="Q166" s="94"/>
      <c r="R166" s="94"/>
      <c r="S166" s="94"/>
      <c r="T166" s="94"/>
      <c r="U166" s="94"/>
    </row>
    <row r="167" ht="15.75" customHeight="1">
      <c r="A167" s="94"/>
      <c r="B167" s="94"/>
      <c r="C167" s="94"/>
      <c r="D167" s="94"/>
      <c r="E167" s="94"/>
      <c r="F167" s="94"/>
      <c r="G167" s="94"/>
      <c r="H167" s="94"/>
      <c r="I167" s="94"/>
      <c r="J167" s="94"/>
      <c r="K167" s="94"/>
      <c r="L167" s="94"/>
      <c r="M167" s="94"/>
      <c r="N167" s="94"/>
      <c r="O167" s="94"/>
      <c r="P167" s="94"/>
      <c r="Q167" s="94"/>
      <c r="R167" s="94"/>
      <c r="S167" s="94"/>
      <c r="T167" s="94"/>
      <c r="U167" s="94"/>
    </row>
    <row r="168" ht="15.75" customHeight="1">
      <c r="A168" s="94"/>
      <c r="B168" s="94"/>
      <c r="C168" s="94"/>
      <c r="D168" s="94"/>
      <c r="E168" s="94"/>
      <c r="F168" s="94"/>
      <c r="G168" s="94"/>
      <c r="H168" s="94"/>
      <c r="I168" s="94"/>
      <c r="J168" s="94"/>
      <c r="K168" s="94"/>
      <c r="L168" s="94"/>
      <c r="M168" s="94"/>
      <c r="N168" s="94"/>
      <c r="O168" s="94"/>
      <c r="P168" s="94"/>
      <c r="Q168" s="94"/>
      <c r="R168" s="94"/>
      <c r="S168" s="94"/>
      <c r="T168" s="94"/>
      <c r="U168" s="94"/>
    </row>
    <row r="169" ht="15.75" customHeight="1">
      <c r="A169" s="94"/>
      <c r="B169" s="94"/>
      <c r="C169" s="94"/>
      <c r="D169" s="94"/>
      <c r="E169" s="94"/>
      <c r="F169" s="94"/>
      <c r="G169" s="94"/>
      <c r="H169" s="94"/>
      <c r="I169" s="94"/>
      <c r="J169" s="94"/>
      <c r="K169" s="94"/>
      <c r="L169" s="94"/>
      <c r="M169" s="94"/>
      <c r="N169" s="94"/>
      <c r="O169" s="94"/>
      <c r="P169" s="94"/>
      <c r="Q169" s="94"/>
      <c r="R169" s="94"/>
      <c r="S169" s="94"/>
      <c r="T169" s="94"/>
      <c r="U169" s="94"/>
    </row>
    <row r="170" ht="15.75" customHeight="1">
      <c r="A170" s="94"/>
      <c r="B170" s="94"/>
      <c r="C170" s="94"/>
      <c r="D170" s="94"/>
      <c r="E170" s="94"/>
      <c r="F170" s="94"/>
      <c r="G170" s="94"/>
      <c r="H170" s="94"/>
      <c r="I170" s="94"/>
      <c r="J170" s="94"/>
      <c r="K170" s="94"/>
      <c r="L170" s="94"/>
      <c r="M170" s="94"/>
      <c r="N170" s="94"/>
      <c r="O170" s="94"/>
      <c r="P170" s="94"/>
      <c r="Q170" s="94"/>
      <c r="R170" s="94"/>
      <c r="S170" s="94"/>
      <c r="T170" s="94"/>
      <c r="U170" s="94"/>
    </row>
    <row r="171" ht="15.75" customHeight="1">
      <c r="A171" s="94"/>
      <c r="B171" s="94"/>
      <c r="C171" s="94"/>
      <c r="D171" s="94"/>
      <c r="E171" s="94"/>
      <c r="F171" s="94"/>
      <c r="G171" s="94"/>
      <c r="H171" s="94"/>
      <c r="I171" s="94"/>
      <c r="J171" s="94"/>
      <c r="K171" s="94"/>
      <c r="L171" s="94"/>
      <c r="M171" s="94"/>
      <c r="N171" s="94"/>
      <c r="O171" s="94"/>
      <c r="P171" s="94"/>
      <c r="Q171" s="94"/>
      <c r="R171" s="94"/>
      <c r="S171" s="94"/>
      <c r="T171" s="94"/>
      <c r="U171" s="94"/>
    </row>
    <row r="172" ht="15.75" customHeight="1">
      <c r="A172" s="94"/>
      <c r="B172" s="94"/>
      <c r="C172" s="94"/>
      <c r="D172" s="94"/>
      <c r="E172" s="94"/>
      <c r="F172" s="94"/>
      <c r="G172" s="94"/>
      <c r="H172" s="94"/>
      <c r="I172" s="94"/>
      <c r="J172" s="94"/>
      <c r="K172" s="94"/>
      <c r="L172" s="94"/>
      <c r="M172" s="94"/>
      <c r="N172" s="94"/>
      <c r="O172" s="94"/>
      <c r="P172" s="94"/>
      <c r="Q172" s="94"/>
      <c r="R172" s="94"/>
      <c r="S172" s="94"/>
      <c r="T172" s="94"/>
      <c r="U172" s="94"/>
    </row>
    <row r="173" ht="15.75" customHeight="1">
      <c r="A173" s="94"/>
      <c r="B173" s="94"/>
      <c r="C173" s="94"/>
      <c r="D173" s="94"/>
      <c r="E173" s="94"/>
      <c r="F173" s="94"/>
      <c r="G173" s="94"/>
      <c r="H173" s="94"/>
      <c r="I173" s="94"/>
      <c r="J173" s="94"/>
      <c r="K173" s="94"/>
      <c r="L173" s="94"/>
      <c r="M173" s="94"/>
      <c r="N173" s="94"/>
      <c r="O173" s="94"/>
      <c r="P173" s="94"/>
      <c r="Q173" s="94"/>
      <c r="R173" s="94"/>
      <c r="S173" s="94"/>
      <c r="T173" s="94"/>
      <c r="U173" s="94"/>
    </row>
    <row r="174" ht="15.75" customHeight="1">
      <c r="A174" s="94"/>
      <c r="B174" s="94"/>
      <c r="C174" s="94"/>
      <c r="D174" s="94"/>
      <c r="E174" s="94"/>
      <c r="F174" s="94"/>
      <c r="G174" s="94"/>
      <c r="H174" s="94"/>
      <c r="I174" s="94"/>
      <c r="J174" s="94"/>
      <c r="K174" s="94"/>
      <c r="L174" s="94"/>
      <c r="M174" s="94"/>
      <c r="N174" s="94"/>
      <c r="O174" s="94"/>
      <c r="P174" s="94"/>
      <c r="Q174" s="94"/>
      <c r="R174" s="94"/>
      <c r="S174" s="94"/>
      <c r="T174" s="94"/>
      <c r="U174" s="94"/>
    </row>
    <row r="175" ht="15.75" customHeight="1">
      <c r="A175" s="94"/>
      <c r="B175" s="94"/>
      <c r="C175" s="94"/>
      <c r="D175" s="94"/>
      <c r="E175" s="94"/>
      <c r="F175" s="94"/>
      <c r="G175" s="94"/>
      <c r="H175" s="94"/>
      <c r="I175" s="94"/>
      <c r="J175" s="94"/>
      <c r="K175" s="94"/>
      <c r="L175" s="94"/>
      <c r="M175" s="94"/>
      <c r="N175" s="94"/>
      <c r="O175" s="94"/>
      <c r="P175" s="94"/>
      <c r="Q175" s="94"/>
      <c r="R175" s="94"/>
      <c r="S175" s="94"/>
      <c r="T175" s="94"/>
      <c r="U175" s="94"/>
    </row>
    <row r="176" ht="15.75" customHeight="1">
      <c r="A176" s="94"/>
      <c r="B176" s="94"/>
      <c r="C176" s="94"/>
      <c r="D176" s="94"/>
      <c r="E176" s="94"/>
      <c r="F176" s="94"/>
      <c r="G176" s="94"/>
      <c r="H176" s="94"/>
      <c r="I176" s="94"/>
      <c r="J176" s="94"/>
      <c r="K176" s="94"/>
      <c r="L176" s="94"/>
      <c r="M176" s="94"/>
      <c r="N176" s="94"/>
      <c r="O176" s="94"/>
      <c r="P176" s="94"/>
      <c r="Q176" s="94"/>
      <c r="R176" s="94"/>
      <c r="S176" s="94"/>
      <c r="T176" s="94"/>
      <c r="U176" s="94"/>
    </row>
    <row r="177" ht="15.75" customHeight="1">
      <c r="A177" s="94"/>
      <c r="B177" s="94"/>
      <c r="C177" s="94"/>
      <c r="D177" s="94"/>
      <c r="E177" s="94"/>
      <c r="F177" s="94"/>
      <c r="G177" s="94"/>
      <c r="H177" s="94"/>
      <c r="I177" s="94"/>
      <c r="J177" s="94"/>
      <c r="K177" s="94"/>
      <c r="L177" s="94"/>
      <c r="M177" s="94"/>
      <c r="N177" s="94"/>
      <c r="O177" s="94"/>
      <c r="P177" s="94"/>
      <c r="Q177" s="94"/>
      <c r="R177" s="94"/>
      <c r="S177" s="94"/>
      <c r="T177" s="94"/>
      <c r="U177" s="94"/>
    </row>
    <row r="178" ht="15.75" customHeight="1">
      <c r="A178" s="94"/>
      <c r="B178" s="94"/>
      <c r="C178" s="94"/>
      <c r="D178" s="94"/>
      <c r="E178" s="94"/>
      <c r="F178" s="94"/>
      <c r="G178" s="94"/>
      <c r="H178" s="94"/>
      <c r="I178" s="94"/>
      <c r="J178" s="94"/>
      <c r="K178" s="94"/>
      <c r="L178" s="94"/>
      <c r="M178" s="94"/>
      <c r="N178" s="94"/>
      <c r="O178" s="94"/>
      <c r="P178" s="94"/>
      <c r="Q178" s="94"/>
      <c r="R178" s="94"/>
      <c r="S178" s="94"/>
      <c r="T178" s="94"/>
      <c r="U178" s="94"/>
    </row>
    <row r="179" ht="15.75" customHeight="1">
      <c r="A179" s="94"/>
      <c r="B179" s="94"/>
      <c r="C179" s="94"/>
      <c r="D179" s="94"/>
      <c r="E179" s="94"/>
      <c r="F179" s="94"/>
      <c r="G179" s="94"/>
      <c r="H179" s="94"/>
      <c r="I179" s="94"/>
      <c r="J179" s="94"/>
      <c r="K179" s="94"/>
      <c r="L179" s="94"/>
      <c r="M179" s="94"/>
      <c r="N179" s="94"/>
      <c r="O179" s="94"/>
      <c r="P179" s="94"/>
      <c r="Q179" s="94"/>
      <c r="R179" s="94"/>
      <c r="S179" s="94"/>
      <c r="T179" s="94"/>
      <c r="U179" s="94"/>
    </row>
    <row r="180" ht="15.75" customHeight="1">
      <c r="A180" s="94"/>
      <c r="B180" s="94"/>
      <c r="C180" s="94"/>
      <c r="D180" s="94"/>
      <c r="E180" s="94"/>
      <c r="F180" s="94"/>
      <c r="G180" s="94"/>
      <c r="H180" s="94"/>
      <c r="I180" s="94"/>
      <c r="J180" s="94"/>
      <c r="K180" s="94"/>
      <c r="L180" s="94"/>
      <c r="M180" s="94"/>
      <c r="N180" s="94"/>
      <c r="O180" s="94"/>
      <c r="P180" s="94"/>
      <c r="Q180" s="94"/>
      <c r="R180" s="94"/>
      <c r="S180" s="94"/>
      <c r="T180" s="94"/>
      <c r="U180" s="94"/>
    </row>
    <row r="181" ht="15.75" customHeight="1">
      <c r="A181" s="94"/>
      <c r="B181" s="94"/>
      <c r="C181" s="94"/>
      <c r="D181" s="94"/>
      <c r="E181" s="94"/>
      <c r="F181" s="94"/>
      <c r="G181" s="94"/>
      <c r="H181" s="94"/>
      <c r="I181" s="94"/>
      <c r="J181" s="94"/>
      <c r="K181" s="94"/>
      <c r="L181" s="94"/>
      <c r="M181" s="94"/>
      <c r="N181" s="94"/>
      <c r="O181" s="94"/>
      <c r="P181" s="94"/>
      <c r="Q181" s="94"/>
      <c r="R181" s="94"/>
      <c r="S181" s="94"/>
      <c r="T181" s="94"/>
      <c r="U181" s="94"/>
    </row>
    <row r="182" ht="15.75" customHeight="1">
      <c r="A182" s="94"/>
      <c r="B182" s="94"/>
      <c r="C182" s="94"/>
      <c r="D182" s="94"/>
      <c r="E182" s="94"/>
      <c r="F182" s="94"/>
      <c r="G182" s="94"/>
      <c r="H182" s="94"/>
      <c r="I182" s="94"/>
      <c r="J182" s="94"/>
      <c r="K182" s="94"/>
      <c r="L182" s="94"/>
      <c r="M182" s="94"/>
      <c r="N182" s="94"/>
      <c r="O182" s="94"/>
      <c r="P182" s="94"/>
      <c r="Q182" s="94"/>
      <c r="R182" s="94"/>
      <c r="S182" s="94"/>
      <c r="T182" s="94"/>
      <c r="U182" s="94"/>
    </row>
    <row r="183" ht="15.75" customHeight="1">
      <c r="A183" s="94"/>
      <c r="B183" s="94"/>
      <c r="C183" s="94"/>
      <c r="D183" s="94"/>
      <c r="E183" s="94"/>
      <c r="F183" s="94"/>
      <c r="G183" s="94"/>
      <c r="H183" s="94"/>
      <c r="I183" s="94"/>
      <c r="J183" s="94"/>
      <c r="K183" s="94"/>
      <c r="L183" s="94"/>
      <c r="M183" s="94"/>
      <c r="N183" s="94"/>
      <c r="O183" s="94"/>
      <c r="P183" s="94"/>
      <c r="Q183" s="94"/>
      <c r="R183" s="94"/>
      <c r="S183" s="94"/>
      <c r="T183" s="94"/>
      <c r="U183" s="94"/>
    </row>
    <row r="184" ht="15.75" customHeight="1">
      <c r="A184" s="94"/>
      <c r="B184" s="94"/>
      <c r="C184" s="94"/>
      <c r="D184" s="94"/>
      <c r="E184" s="94"/>
      <c r="F184" s="94"/>
      <c r="G184" s="94"/>
      <c r="H184" s="94"/>
      <c r="I184" s="94"/>
      <c r="J184" s="94"/>
      <c r="K184" s="94"/>
      <c r="L184" s="94"/>
      <c r="M184" s="94"/>
      <c r="N184" s="94"/>
      <c r="O184" s="94"/>
      <c r="P184" s="94"/>
      <c r="Q184" s="94"/>
      <c r="R184" s="94"/>
      <c r="S184" s="94"/>
      <c r="T184" s="94"/>
      <c r="U184" s="94"/>
    </row>
    <row r="185" ht="15.75" customHeight="1">
      <c r="A185" s="94"/>
      <c r="B185" s="94"/>
      <c r="C185" s="94"/>
      <c r="D185" s="94"/>
      <c r="E185" s="94"/>
      <c r="F185" s="94"/>
      <c r="G185" s="94"/>
      <c r="H185" s="94"/>
      <c r="I185" s="94"/>
      <c r="J185" s="94"/>
      <c r="K185" s="94"/>
      <c r="L185" s="94"/>
      <c r="M185" s="94"/>
      <c r="N185" s="94"/>
      <c r="O185" s="94"/>
      <c r="P185" s="94"/>
      <c r="Q185" s="94"/>
      <c r="R185" s="94"/>
      <c r="S185" s="94"/>
      <c r="T185" s="94"/>
      <c r="U185" s="94"/>
    </row>
    <row r="186" ht="15.75" customHeight="1">
      <c r="A186" s="94"/>
      <c r="B186" s="94"/>
      <c r="C186" s="94"/>
      <c r="D186" s="94"/>
      <c r="E186" s="94"/>
      <c r="F186" s="94"/>
      <c r="G186" s="94"/>
      <c r="H186" s="94"/>
      <c r="I186" s="94"/>
      <c r="J186" s="94"/>
      <c r="K186" s="94"/>
      <c r="L186" s="94"/>
      <c r="M186" s="94"/>
      <c r="N186" s="94"/>
      <c r="O186" s="94"/>
      <c r="P186" s="94"/>
      <c r="Q186" s="94"/>
      <c r="R186" s="94"/>
      <c r="S186" s="94"/>
      <c r="T186" s="94"/>
      <c r="U186" s="94"/>
    </row>
    <row r="187" ht="15.75" customHeight="1">
      <c r="A187" s="94"/>
      <c r="B187" s="94"/>
      <c r="C187" s="94"/>
      <c r="D187" s="94"/>
      <c r="E187" s="94"/>
      <c r="F187" s="94"/>
      <c r="G187" s="94"/>
      <c r="H187" s="94"/>
      <c r="I187" s="94"/>
      <c r="J187" s="94"/>
      <c r="K187" s="94"/>
      <c r="L187" s="94"/>
      <c r="M187" s="94"/>
      <c r="N187" s="94"/>
      <c r="O187" s="94"/>
      <c r="P187" s="94"/>
      <c r="Q187" s="94"/>
      <c r="R187" s="94"/>
      <c r="S187" s="94"/>
      <c r="T187" s="94"/>
      <c r="U187" s="94"/>
    </row>
    <row r="188" ht="15.75" customHeight="1">
      <c r="A188" s="94"/>
      <c r="B188" s="94"/>
      <c r="C188" s="94"/>
      <c r="D188" s="94"/>
      <c r="E188" s="94"/>
      <c r="F188" s="94"/>
      <c r="G188" s="94"/>
      <c r="H188" s="94"/>
      <c r="I188" s="94"/>
      <c r="J188" s="94"/>
      <c r="K188" s="94"/>
      <c r="L188" s="94"/>
      <c r="M188" s="94"/>
      <c r="N188" s="94"/>
      <c r="O188" s="94"/>
      <c r="P188" s="94"/>
      <c r="Q188" s="94"/>
      <c r="R188" s="94"/>
      <c r="S188" s="94"/>
      <c r="T188" s="94"/>
      <c r="U188" s="94"/>
    </row>
    <row r="189" ht="15.75" customHeight="1">
      <c r="A189" s="94"/>
      <c r="B189" s="94"/>
      <c r="C189" s="94"/>
      <c r="D189" s="94"/>
      <c r="E189" s="94"/>
      <c r="F189" s="94"/>
      <c r="G189" s="94"/>
      <c r="H189" s="94"/>
      <c r="I189" s="94"/>
      <c r="J189" s="94"/>
      <c r="K189" s="94"/>
      <c r="L189" s="94"/>
      <c r="M189" s="94"/>
      <c r="N189" s="94"/>
      <c r="O189" s="94"/>
      <c r="P189" s="94"/>
      <c r="Q189" s="94"/>
      <c r="R189" s="94"/>
      <c r="S189" s="94"/>
      <c r="T189" s="94"/>
      <c r="U189" s="94"/>
    </row>
    <row r="190" ht="15.75" customHeight="1">
      <c r="A190" s="94"/>
      <c r="B190" s="94"/>
      <c r="C190" s="94"/>
      <c r="D190" s="94"/>
      <c r="E190" s="94"/>
      <c r="F190" s="94"/>
      <c r="G190" s="94"/>
      <c r="H190" s="94"/>
      <c r="I190" s="94"/>
      <c r="J190" s="94"/>
      <c r="K190" s="94"/>
      <c r="L190" s="94"/>
      <c r="M190" s="94"/>
      <c r="N190" s="94"/>
      <c r="O190" s="94"/>
      <c r="P190" s="94"/>
      <c r="Q190" s="94"/>
      <c r="R190" s="94"/>
      <c r="S190" s="94"/>
      <c r="T190" s="94"/>
      <c r="U190" s="94"/>
    </row>
    <row r="191" ht="15.75" customHeight="1">
      <c r="A191" s="94"/>
      <c r="B191" s="94"/>
      <c r="C191" s="94"/>
      <c r="D191" s="94"/>
      <c r="E191" s="94"/>
      <c r="F191" s="94"/>
      <c r="G191" s="94"/>
      <c r="H191" s="94"/>
      <c r="I191" s="94"/>
      <c r="J191" s="94"/>
      <c r="K191" s="94"/>
      <c r="L191" s="94"/>
      <c r="M191" s="94"/>
      <c r="N191" s="94"/>
      <c r="O191" s="94"/>
      <c r="P191" s="94"/>
      <c r="Q191" s="94"/>
      <c r="R191" s="94"/>
      <c r="S191" s="94"/>
      <c r="T191" s="94"/>
      <c r="U191" s="94"/>
    </row>
    <row r="192" ht="15.75" customHeight="1">
      <c r="A192" s="94"/>
      <c r="B192" s="94"/>
      <c r="C192" s="94"/>
      <c r="D192" s="94"/>
      <c r="E192" s="94"/>
      <c r="F192" s="94"/>
      <c r="G192" s="94"/>
      <c r="H192" s="94"/>
      <c r="I192" s="94"/>
      <c r="J192" s="94"/>
      <c r="K192" s="94"/>
      <c r="L192" s="94"/>
      <c r="M192" s="94"/>
      <c r="N192" s="94"/>
      <c r="O192" s="94"/>
      <c r="P192" s="94"/>
      <c r="Q192" s="94"/>
      <c r="R192" s="94"/>
      <c r="S192" s="94"/>
      <c r="T192" s="94"/>
      <c r="U192" s="94"/>
    </row>
    <row r="193" ht="15.75" customHeight="1">
      <c r="A193" s="94"/>
      <c r="B193" s="94"/>
      <c r="C193" s="94"/>
      <c r="D193" s="94"/>
      <c r="E193" s="94"/>
      <c r="F193" s="94"/>
      <c r="G193" s="94"/>
      <c r="H193" s="94"/>
      <c r="I193" s="94"/>
      <c r="J193" s="94"/>
      <c r="K193" s="94"/>
      <c r="L193" s="94"/>
      <c r="M193" s="94"/>
      <c r="N193" s="94"/>
      <c r="O193" s="94"/>
      <c r="P193" s="94"/>
      <c r="Q193" s="94"/>
      <c r="R193" s="94"/>
      <c r="S193" s="94"/>
      <c r="T193" s="94"/>
      <c r="U193" s="94"/>
    </row>
    <row r="194" ht="15.75" customHeight="1">
      <c r="A194" s="94"/>
      <c r="B194" s="94"/>
      <c r="C194" s="94"/>
      <c r="D194" s="94"/>
      <c r="E194" s="94"/>
      <c r="F194" s="94"/>
      <c r="G194" s="94"/>
      <c r="H194" s="94"/>
      <c r="I194" s="94"/>
      <c r="J194" s="94"/>
      <c r="K194" s="94"/>
      <c r="L194" s="94"/>
      <c r="M194" s="94"/>
      <c r="N194" s="94"/>
      <c r="O194" s="94"/>
      <c r="P194" s="94"/>
      <c r="Q194" s="94"/>
      <c r="R194" s="94"/>
      <c r="S194" s="94"/>
      <c r="T194" s="94"/>
      <c r="U194" s="94"/>
    </row>
    <row r="195" ht="15.75" customHeight="1">
      <c r="A195" s="94"/>
      <c r="B195" s="94"/>
      <c r="C195" s="94"/>
      <c r="D195" s="94"/>
      <c r="E195" s="94"/>
      <c r="F195" s="94"/>
      <c r="G195" s="94"/>
      <c r="H195" s="94"/>
      <c r="I195" s="94"/>
      <c r="J195" s="94"/>
      <c r="K195" s="94"/>
      <c r="L195" s="94"/>
      <c r="M195" s="94"/>
      <c r="N195" s="94"/>
      <c r="O195" s="94"/>
      <c r="P195" s="94"/>
      <c r="Q195" s="94"/>
      <c r="R195" s="94"/>
      <c r="S195" s="94"/>
      <c r="T195" s="94"/>
      <c r="U195" s="94"/>
    </row>
    <row r="196" ht="15.75" customHeight="1">
      <c r="A196" s="94"/>
      <c r="B196" s="94"/>
      <c r="C196" s="94"/>
      <c r="D196" s="94"/>
      <c r="E196" s="94"/>
      <c r="F196" s="94"/>
      <c r="G196" s="94"/>
      <c r="H196" s="94"/>
      <c r="I196" s="94"/>
      <c r="J196" s="94"/>
      <c r="K196" s="94"/>
      <c r="L196" s="94"/>
      <c r="M196" s="94"/>
      <c r="N196" s="94"/>
      <c r="O196" s="94"/>
      <c r="P196" s="94"/>
      <c r="Q196" s="94"/>
      <c r="R196" s="94"/>
      <c r="S196" s="94"/>
      <c r="T196" s="94"/>
      <c r="U196" s="94"/>
    </row>
    <row r="197" ht="15.75" customHeight="1">
      <c r="A197" s="94"/>
      <c r="B197" s="94"/>
      <c r="C197" s="94"/>
      <c r="D197" s="94"/>
      <c r="E197" s="94"/>
      <c r="F197" s="94"/>
      <c r="G197" s="94"/>
      <c r="H197" s="94"/>
      <c r="I197" s="94"/>
      <c r="J197" s="94"/>
      <c r="K197" s="94"/>
      <c r="L197" s="94"/>
      <c r="M197" s="94"/>
      <c r="N197" s="94"/>
      <c r="O197" s="94"/>
      <c r="P197" s="94"/>
      <c r="Q197" s="94"/>
      <c r="R197" s="94"/>
      <c r="S197" s="94"/>
      <c r="T197" s="94"/>
      <c r="U197" s="94"/>
    </row>
    <row r="198" ht="15.75" customHeight="1">
      <c r="A198" s="94"/>
      <c r="B198" s="94"/>
      <c r="C198" s="94"/>
      <c r="D198" s="94"/>
      <c r="E198" s="94"/>
      <c r="F198" s="94"/>
      <c r="G198" s="94"/>
      <c r="H198" s="94"/>
      <c r="I198" s="94"/>
      <c r="J198" s="94"/>
      <c r="K198" s="94"/>
      <c r="L198" s="94"/>
      <c r="M198" s="94"/>
      <c r="N198" s="94"/>
      <c r="O198" s="94"/>
      <c r="P198" s="94"/>
      <c r="Q198" s="94"/>
      <c r="R198" s="94"/>
      <c r="S198" s="94"/>
      <c r="T198" s="94"/>
      <c r="U198" s="94"/>
    </row>
    <row r="199" ht="15.75" customHeight="1">
      <c r="A199" s="94"/>
      <c r="B199" s="94"/>
      <c r="C199" s="94"/>
      <c r="D199" s="94"/>
      <c r="E199" s="94"/>
      <c r="F199" s="94"/>
      <c r="G199" s="94"/>
      <c r="H199" s="94"/>
      <c r="I199" s="94"/>
      <c r="J199" s="94"/>
      <c r="K199" s="94"/>
      <c r="L199" s="94"/>
      <c r="M199" s="94"/>
      <c r="N199" s="94"/>
      <c r="O199" s="94"/>
      <c r="P199" s="94"/>
      <c r="Q199" s="94"/>
      <c r="R199" s="94"/>
      <c r="S199" s="94"/>
      <c r="T199" s="94"/>
      <c r="U199" s="94"/>
    </row>
    <row r="200" ht="15.75" customHeight="1">
      <c r="A200" s="94"/>
      <c r="B200" s="94"/>
      <c r="C200" s="94"/>
      <c r="D200" s="94"/>
      <c r="E200" s="94"/>
      <c r="F200" s="94"/>
      <c r="G200" s="94"/>
      <c r="H200" s="94"/>
      <c r="I200" s="94"/>
      <c r="J200" s="94"/>
      <c r="K200" s="94"/>
      <c r="L200" s="94"/>
      <c r="M200" s="94"/>
      <c r="N200" s="94"/>
      <c r="O200" s="94"/>
      <c r="P200" s="94"/>
      <c r="Q200" s="94"/>
      <c r="R200" s="94"/>
      <c r="S200" s="94"/>
      <c r="T200" s="94"/>
      <c r="U200" s="94"/>
    </row>
    <row r="201" ht="15.75" customHeight="1">
      <c r="A201" s="94"/>
      <c r="B201" s="94"/>
      <c r="C201" s="94"/>
      <c r="D201" s="94"/>
      <c r="E201" s="94"/>
      <c r="F201" s="94"/>
      <c r="G201" s="94"/>
      <c r="H201" s="94"/>
      <c r="I201" s="94"/>
      <c r="J201" s="94"/>
      <c r="K201" s="94"/>
      <c r="L201" s="94"/>
      <c r="M201" s="94"/>
      <c r="N201" s="94"/>
      <c r="O201" s="94"/>
      <c r="P201" s="94"/>
      <c r="Q201" s="94"/>
      <c r="R201" s="94"/>
      <c r="S201" s="94"/>
      <c r="T201" s="94"/>
      <c r="U201" s="94"/>
    </row>
    <row r="202" ht="15.75" customHeight="1">
      <c r="A202" s="94"/>
      <c r="B202" s="94"/>
      <c r="C202" s="94"/>
      <c r="D202" s="94"/>
      <c r="E202" s="94"/>
      <c r="F202" s="94"/>
      <c r="G202" s="94"/>
      <c r="H202" s="94"/>
      <c r="I202" s="94"/>
      <c r="J202" s="94"/>
      <c r="K202" s="94"/>
      <c r="L202" s="94"/>
      <c r="M202" s="94"/>
      <c r="N202" s="94"/>
      <c r="O202" s="94"/>
      <c r="P202" s="94"/>
      <c r="Q202" s="94"/>
      <c r="R202" s="94"/>
      <c r="S202" s="94"/>
      <c r="T202" s="94"/>
      <c r="U202" s="94"/>
    </row>
    <row r="203" ht="15.75" customHeight="1">
      <c r="A203" s="94"/>
      <c r="B203" s="94"/>
      <c r="C203" s="94"/>
      <c r="D203" s="94"/>
      <c r="E203" s="94"/>
      <c r="F203" s="94"/>
      <c r="G203" s="94"/>
      <c r="H203" s="94"/>
      <c r="I203" s="94"/>
      <c r="J203" s="94"/>
      <c r="K203" s="94"/>
      <c r="L203" s="94"/>
      <c r="M203" s="94"/>
      <c r="N203" s="94"/>
      <c r="O203" s="94"/>
      <c r="P203" s="94"/>
      <c r="Q203" s="94"/>
      <c r="R203" s="94"/>
      <c r="S203" s="94"/>
      <c r="T203" s="94"/>
      <c r="U203" s="94"/>
    </row>
    <row r="204" ht="15.75" customHeight="1">
      <c r="A204" s="94"/>
      <c r="B204" s="94"/>
      <c r="C204" s="94"/>
      <c r="D204" s="94"/>
      <c r="E204" s="94"/>
      <c r="F204" s="94"/>
      <c r="G204" s="94"/>
      <c r="H204" s="94"/>
      <c r="I204" s="94"/>
      <c r="J204" s="94"/>
      <c r="K204" s="94"/>
      <c r="L204" s="94"/>
      <c r="M204" s="94"/>
      <c r="N204" s="94"/>
      <c r="O204" s="94"/>
      <c r="P204" s="94"/>
      <c r="Q204" s="94"/>
      <c r="R204" s="94"/>
      <c r="S204" s="94"/>
      <c r="T204" s="94"/>
      <c r="U204" s="94"/>
    </row>
    <row r="205" ht="15.75" customHeight="1">
      <c r="A205" s="94"/>
      <c r="B205" s="94"/>
      <c r="C205" s="94"/>
      <c r="D205" s="94"/>
      <c r="E205" s="94"/>
      <c r="F205" s="94"/>
      <c r="G205" s="94"/>
      <c r="H205" s="94"/>
      <c r="I205" s="94"/>
      <c r="J205" s="94"/>
      <c r="K205" s="94"/>
      <c r="L205" s="94"/>
      <c r="M205" s="94"/>
      <c r="N205" s="94"/>
      <c r="O205" s="94"/>
      <c r="P205" s="94"/>
      <c r="Q205" s="94"/>
      <c r="R205" s="94"/>
      <c r="S205" s="94"/>
      <c r="T205" s="94"/>
      <c r="U205" s="94"/>
    </row>
    <row r="206" ht="15.75" customHeight="1">
      <c r="A206" s="94"/>
      <c r="B206" s="94"/>
      <c r="C206" s="94"/>
      <c r="D206" s="94"/>
      <c r="E206" s="94"/>
      <c r="F206" s="94"/>
      <c r="G206" s="94"/>
      <c r="H206" s="94"/>
      <c r="I206" s="94"/>
      <c r="J206" s="94"/>
      <c r="K206" s="94"/>
      <c r="L206" s="94"/>
      <c r="M206" s="94"/>
      <c r="N206" s="94"/>
      <c r="O206" s="94"/>
      <c r="P206" s="94"/>
      <c r="Q206" s="94"/>
      <c r="R206" s="94"/>
      <c r="S206" s="94"/>
      <c r="T206" s="94"/>
      <c r="U206" s="94"/>
    </row>
    <row r="207" ht="15.75" customHeight="1">
      <c r="A207" s="94"/>
      <c r="B207" s="94"/>
      <c r="C207" s="94"/>
      <c r="D207" s="94"/>
      <c r="E207" s="94"/>
      <c r="F207" s="94"/>
      <c r="G207" s="94"/>
      <c r="H207" s="94"/>
      <c r="I207" s="94"/>
      <c r="J207" s="94"/>
      <c r="K207" s="94"/>
      <c r="L207" s="94"/>
      <c r="M207" s="94"/>
      <c r="N207" s="94"/>
      <c r="O207" s="94"/>
      <c r="P207" s="94"/>
      <c r="Q207" s="94"/>
      <c r="R207" s="94"/>
      <c r="S207" s="94"/>
      <c r="T207" s="94"/>
      <c r="U207" s="94"/>
    </row>
    <row r="208" ht="15.75" customHeight="1">
      <c r="A208" s="94"/>
      <c r="B208" s="94"/>
      <c r="C208" s="94"/>
      <c r="D208" s="94"/>
      <c r="E208" s="94"/>
      <c r="F208" s="94"/>
      <c r="G208" s="94"/>
      <c r="H208" s="94"/>
      <c r="I208" s="94"/>
      <c r="J208" s="94"/>
      <c r="K208" s="94"/>
      <c r="L208" s="94"/>
      <c r="M208" s="94"/>
      <c r="N208" s="94"/>
      <c r="O208" s="94"/>
      <c r="P208" s="94"/>
      <c r="Q208" s="94"/>
      <c r="R208" s="94"/>
      <c r="S208" s="94"/>
      <c r="T208" s="94"/>
      <c r="U208" s="94"/>
    </row>
    <row r="209" ht="15.75" customHeight="1">
      <c r="A209" s="94"/>
      <c r="B209" s="94"/>
      <c r="C209" s="94"/>
      <c r="D209" s="94"/>
      <c r="E209" s="94"/>
      <c r="F209" s="94"/>
      <c r="G209" s="94"/>
      <c r="H209" s="94"/>
      <c r="I209" s="94"/>
      <c r="J209" s="94"/>
      <c r="K209" s="94"/>
      <c r="L209" s="94"/>
      <c r="M209" s="94"/>
      <c r="N209" s="94"/>
      <c r="O209" s="94"/>
      <c r="P209" s="94"/>
      <c r="Q209" s="94"/>
      <c r="R209" s="94"/>
      <c r="S209" s="94"/>
      <c r="T209" s="94"/>
      <c r="U209" s="94"/>
    </row>
    <row r="210" ht="15.75" customHeight="1">
      <c r="A210" s="94"/>
      <c r="B210" s="94"/>
      <c r="C210" s="94"/>
      <c r="D210" s="94"/>
      <c r="E210" s="94"/>
      <c r="F210" s="94"/>
      <c r="G210" s="94"/>
      <c r="H210" s="94"/>
      <c r="I210" s="94"/>
      <c r="J210" s="94"/>
      <c r="K210" s="94"/>
      <c r="L210" s="94"/>
      <c r="M210" s="94"/>
      <c r="N210" s="94"/>
      <c r="O210" s="94"/>
      <c r="P210" s="94"/>
      <c r="Q210" s="94"/>
      <c r="R210" s="94"/>
      <c r="S210" s="94"/>
      <c r="T210" s="94"/>
      <c r="U210" s="94"/>
    </row>
    <row r="211" ht="15.75" customHeight="1">
      <c r="A211" s="94"/>
      <c r="B211" s="94"/>
      <c r="C211" s="94"/>
      <c r="D211" s="94"/>
      <c r="E211" s="94"/>
      <c r="F211" s="94"/>
      <c r="G211" s="94"/>
      <c r="H211" s="94"/>
      <c r="I211" s="94"/>
      <c r="J211" s="94"/>
      <c r="K211" s="94"/>
      <c r="L211" s="94"/>
      <c r="M211" s="94"/>
      <c r="N211" s="94"/>
      <c r="O211" s="94"/>
      <c r="P211" s="94"/>
      <c r="Q211" s="94"/>
      <c r="R211" s="94"/>
      <c r="S211" s="94"/>
      <c r="T211" s="94"/>
      <c r="U211" s="94"/>
    </row>
    <row r="212" ht="15.75" customHeight="1">
      <c r="A212" s="94"/>
      <c r="B212" s="94"/>
      <c r="C212" s="94"/>
      <c r="D212" s="94"/>
      <c r="E212" s="94"/>
      <c r="F212" s="94"/>
      <c r="G212" s="94"/>
      <c r="H212" s="94"/>
      <c r="I212" s="94"/>
      <c r="J212" s="94"/>
      <c r="K212" s="94"/>
      <c r="L212" s="94"/>
      <c r="M212" s="94"/>
      <c r="N212" s="94"/>
      <c r="O212" s="94"/>
      <c r="P212" s="94"/>
      <c r="Q212" s="94"/>
      <c r="R212" s="94"/>
      <c r="S212" s="94"/>
      <c r="T212" s="94"/>
      <c r="U212" s="94"/>
    </row>
    <row r="213" ht="15.75" customHeight="1">
      <c r="A213" s="94"/>
      <c r="B213" s="94"/>
      <c r="C213" s="94"/>
      <c r="D213" s="94"/>
      <c r="E213" s="94"/>
      <c r="F213" s="94"/>
      <c r="G213" s="94"/>
      <c r="H213" s="94"/>
      <c r="I213" s="94"/>
      <c r="J213" s="94"/>
      <c r="K213" s="94"/>
      <c r="L213" s="94"/>
      <c r="M213" s="94"/>
      <c r="N213" s="94"/>
      <c r="O213" s="94"/>
      <c r="P213" s="94"/>
      <c r="Q213" s="94"/>
      <c r="R213" s="94"/>
      <c r="S213" s="94"/>
      <c r="T213" s="94"/>
      <c r="U213" s="94"/>
    </row>
    <row r="214" ht="15.75" customHeight="1">
      <c r="A214" s="94"/>
      <c r="B214" s="94"/>
      <c r="C214" s="94"/>
      <c r="D214" s="94"/>
      <c r="E214" s="94"/>
      <c r="F214" s="94"/>
      <c r="G214" s="94"/>
      <c r="H214" s="94"/>
      <c r="I214" s="94"/>
      <c r="J214" s="94"/>
      <c r="K214" s="94"/>
      <c r="L214" s="94"/>
      <c r="M214" s="94"/>
      <c r="N214" s="94"/>
      <c r="O214" s="94"/>
      <c r="P214" s="94"/>
      <c r="Q214" s="94"/>
      <c r="R214" s="94"/>
      <c r="S214" s="94"/>
      <c r="T214" s="94"/>
      <c r="U214" s="94"/>
    </row>
    <row r="215" ht="15.75" customHeight="1">
      <c r="A215" s="94"/>
      <c r="B215" s="94"/>
      <c r="C215" s="94"/>
      <c r="D215" s="94"/>
      <c r="E215" s="94"/>
      <c r="F215" s="94"/>
      <c r="G215" s="94"/>
      <c r="H215" s="94"/>
      <c r="I215" s="94"/>
      <c r="J215" s="94"/>
      <c r="K215" s="94"/>
      <c r="L215" s="94"/>
      <c r="M215" s="94"/>
      <c r="N215" s="94"/>
      <c r="O215" s="94"/>
      <c r="P215" s="94"/>
      <c r="Q215" s="94"/>
      <c r="R215" s="94"/>
      <c r="S215" s="94"/>
      <c r="T215" s="94"/>
      <c r="U215" s="94"/>
    </row>
    <row r="216" ht="15.75" customHeight="1">
      <c r="A216" s="94"/>
      <c r="B216" s="94"/>
      <c r="C216" s="94"/>
      <c r="D216" s="94"/>
      <c r="E216" s="94"/>
      <c r="F216" s="94"/>
      <c r="G216" s="94"/>
      <c r="H216" s="94"/>
      <c r="I216" s="94"/>
      <c r="J216" s="94"/>
      <c r="K216" s="94"/>
      <c r="L216" s="94"/>
      <c r="M216" s="94"/>
      <c r="N216" s="94"/>
      <c r="O216" s="94"/>
      <c r="P216" s="94"/>
      <c r="Q216" s="94"/>
      <c r="R216" s="94"/>
      <c r="S216" s="94"/>
      <c r="T216" s="94"/>
      <c r="U216" s="94"/>
    </row>
    <row r="217" ht="15.75" customHeight="1">
      <c r="A217" s="94"/>
      <c r="B217" s="94"/>
      <c r="C217" s="94"/>
      <c r="D217" s="94"/>
      <c r="E217" s="94"/>
      <c r="F217" s="94"/>
      <c r="G217" s="94"/>
      <c r="H217" s="94"/>
      <c r="I217" s="94"/>
      <c r="J217" s="94"/>
      <c r="K217" s="94"/>
      <c r="L217" s="94"/>
      <c r="M217" s="94"/>
      <c r="N217" s="94"/>
      <c r="O217" s="94"/>
      <c r="P217" s="94"/>
      <c r="Q217" s="94"/>
      <c r="R217" s="94"/>
      <c r="S217" s="94"/>
      <c r="T217" s="94"/>
      <c r="U217" s="94"/>
    </row>
    <row r="218" ht="15.75" customHeight="1">
      <c r="A218" s="94"/>
      <c r="B218" s="94"/>
      <c r="C218" s="94"/>
      <c r="D218" s="94"/>
      <c r="E218" s="94"/>
      <c r="F218" s="94"/>
      <c r="G218" s="94"/>
      <c r="H218" s="94"/>
      <c r="I218" s="94"/>
      <c r="J218" s="94"/>
      <c r="K218" s="94"/>
      <c r="L218" s="94"/>
      <c r="M218" s="94"/>
      <c r="N218" s="94"/>
      <c r="O218" s="94"/>
      <c r="P218" s="94"/>
      <c r="Q218" s="94"/>
      <c r="R218" s="94"/>
      <c r="S218" s="94"/>
      <c r="T218" s="94"/>
      <c r="U218" s="94"/>
    </row>
    <row r="219" ht="15.75" customHeight="1">
      <c r="A219" s="94"/>
      <c r="B219" s="94"/>
      <c r="C219" s="94"/>
      <c r="D219" s="94"/>
      <c r="E219" s="94"/>
      <c r="F219" s="94"/>
      <c r="G219" s="94"/>
      <c r="H219" s="94"/>
      <c r="I219" s="94"/>
      <c r="J219" s="94"/>
      <c r="K219" s="94"/>
      <c r="L219" s="94"/>
      <c r="M219" s="94"/>
      <c r="N219" s="94"/>
      <c r="O219" s="94"/>
      <c r="P219" s="94"/>
      <c r="Q219" s="94"/>
      <c r="R219" s="94"/>
      <c r="S219" s="94"/>
      <c r="T219" s="94"/>
      <c r="U219" s="94"/>
    </row>
    <row r="220" ht="15.75" customHeight="1">
      <c r="A220" s="94"/>
      <c r="B220" s="94"/>
      <c r="C220" s="94"/>
      <c r="D220" s="94"/>
      <c r="E220" s="94"/>
      <c r="F220" s="94"/>
      <c r="G220" s="94"/>
      <c r="H220" s="94"/>
      <c r="I220" s="94"/>
      <c r="J220" s="94"/>
      <c r="K220" s="94"/>
      <c r="L220" s="94"/>
      <c r="M220" s="94"/>
      <c r="N220" s="94"/>
      <c r="O220" s="94"/>
      <c r="P220" s="94"/>
      <c r="Q220" s="94"/>
      <c r="R220" s="94"/>
      <c r="S220" s="94"/>
      <c r="T220" s="94"/>
      <c r="U220" s="9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showGridLines="0" workbookViewId="0"/>
  </sheetViews>
  <sheetFormatPr customHeight="1" defaultColWidth="14.43" defaultRowHeight="15.0"/>
  <cols>
    <col customWidth="1" min="1" max="1" width="37.71"/>
    <col customWidth="1" min="2" max="2" width="20.71"/>
    <col customWidth="1" min="4" max="4" width="16.71"/>
    <col customWidth="1" min="5" max="5" width="16.86"/>
    <col customWidth="1" min="6" max="6" width="23.0"/>
  </cols>
  <sheetData>
    <row r="1" ht="15.0" customHeight="1">
      <c r="A1" s="95" t="s">
        <v>71</v>
      </c>
      <c r="B1" s="95" t="s">
        <v>72</v>
      </c>
      <c r="C1" s="95" t="s">
        <v>73</v>
      </c>
      <c r="D1" s="95" t="s">
        <v>166</v>
      </c>
      <c r="E1" s="96" t="s">
        <v>167</v>
      </c>
      <c r="G1" s="3"/>
      <c r="H1" s="3"/>
      <c r="I1" s="3"/>
      <c r="J1" s="3"/>
      <c r="K1" s="3"/>
      <c r="L1" s="3"/>
      <c r="M1" s="3"/>
      <c r="N1" s="3"/>
      <c r="O1" s="3"/>
      <c r="P1" s="3"/>
      <c r="Q1" s="3"/>
      <c r="R1" s="3"/>
      <c r="S1" s="3"/>
      <c r="T1" s="3"/>
      <c r="U1" s="3"/>
      <c r="V1" s="3"/>
      <c r="W1" s="3"/>
    </row>
    <row r="2" ht="15.0" customHeight="1">
      <c r="A2" s="97" t="s">
        <v>168</v>
      </c>
      <c r="B2" s="98" t="s">
        <v>78</v>
      </c>
      <c r="C2" s="99">
        <f>'Cost Inputs'!C13</f>
        <v>0</v>
      </c>
      <c r="D2" s="99">
        <f>'Cost Inputs'!D13</f>
        <v>0</v>
      </c>
      <c r="E2" s="99">
        <f>'Cost Inputs'!D13</f>
        <v>0</v>
      </c>
      <c r="F2" s="3"/>
      <c r="G2" s="3"/>
      <c r="H2" s="3"/>
      <c r="I2" s="3"/>
      <c r="J2" s="3"/>
      <c r="K2" s="3"/>
      <c r="L2" s="3"/>
      <c r="M2" s="3"/>
      <c r="N2" s="3"/>
      <c r="O2" s="3"/>
      <c r="P2" s="3"/>
      <c r="Q2" s="3"/>
      <c r="R2" s="3"/>
      <c r="S2" s="3"/>
      <c r="T2" s="3"/>
      <c r="U2" s="3"/>
      <c r="V2" s="3"/>
      <c r="W2" s="3"/>
    </row>
    <row r="3" ht="15.0" customHeight="1">
      <c r="A3" s="41" t="s">
        <v>84</v>
      </c>
      <c r="B3" s="100"/>
      <c r="C3" s="101" t="str">
        <f>'Cost Inputs'!C14</f>
        <v>#DIV/0!</v>
      </c>
      <c r="D3" s="101" t="str">
        <f>'Cost Inputs'!D14</f>
        <v>#DIV/0!</v>
      </c>
      <c r="E3" s="101" t="str">
        <f>'Cost Inputs'!D14</f>
        <v>#DIV/0!</v>
      </c>
      <c r="F3" s="3"/>
      <c r="G3" s="3"/>
      <c r="H3" s="3"/>
      <c r="I3" s="3"/>
      <c r="J3" s="3"/>
      <c r="K3" s="3"/>
      <c r="L3" s="3"/>
      <c r="M3" s="3"/>
      <c r="N3" s="3"/>
      <c r="O3" s="3"/>
      <c r="P3" s="3"/>
      <c r="Q3" s="3"/>
      <c r="R3" s="3"/>
      <c r="S3" s="3"/>
      <c r="T3" s="3"/>
      <c r="U3" s="3"/>
      <c r="V3" s="3"/>
      <c r="W3" s="3"/>
    </row>
    <row r="4" ht="15.0" customHeight="1">
      <c r="A4" s="97" t="s">
        <v>169</v>
      </c>
      <c r="B4" s="100" t="s">
        <v>170</v>
      </c>
      <c r="C4" s="102" t="str">
        <f>'Cost Inputs'!C15</f>
        <v/>
      </c>
      <c r="D4" s="102" t="str">
        <f>'Cost Inputs'!D15</f>
        <v/>
      </c>
      <c r="E4" s="102" t="str">
        <f>'Cost Inputs'!D15</f>
        <v/>
      </c>
      <c r="F4" s="3"/>
      <c r="G4" s="3"/>
      <c r="H4" s="3"/>
      <c r="I4" s="3"/>
      <c r="J4" s="3"/>
      <c r="K4" s="3"/>
      <c r="L4" s="3"/>
      <c r="M4" s="3"/>
      <c r="N4" s="3"/>
      <c r="O4" s="3"/>
      <c r="P4" s="3"/>
      <c r="Q4" s="3"/>
      <c r="R4" s="3"/>
      <c r="S4" s="3"/>
      <c r="T4" s="3"/>
      <c r="U4" s="3"/>
      <c r="V4" s="3"/>
      <c r="W4" s="3"/>
    </row>
    <row r="5" ht="15.0" customHeight="1">
      <c r="A5" s="98" t="s">
        <v>119</v>
      </c>
      <c r="B5" s="98" t="s">
        <v>107</v>
      </c>
      <c r="C5" s="103" t="str">
        <f>'Cost Inputs'!C47</f>
        <v>#DIV/0!</v>
      </c>
      <c r="D5" s="103" t="str">
        <f>'Cost Inputs'!D47</f>
        <v>#DIV/0!</v>
      </c>
      <c r="E5" s="103" t="str">
        <f>'Scaling Calculations'!C20</f>
        <v>#DIV/0!</v>
      </c>
      <c r="F5" s="3"/>
      <c r="G5" s="3"/>
      <c r="H5" s="3"/>
      <c r="I5" s="3"/>
      <c r="J5" s="3"/>
      <c r="K5" s="3"/>
      <c r="L5" s="3"/>
      <c r="M5" s="3"/>
      <c r="N5" s="3"/>
      <c r="O5" s="3"/>
      <c r="P5" s="3"/>
      <c r="Q5" s="3"/>
      <c r="R5" s="3"/>
      <c r="S5" s="3"/>
      <c r="T5" s="3"/>
      <c r="U5" s="3"/>
      <c r="V5" s="3"/>
      <c r="W5" s="3"/>
    </row>
    <row r="6" ht="15.0" customHeight="1">
      <c r="A6" s="98" t="s">
        <v>129</v>
      </c>
      <c r="B6" s="98" t="s">
        <v>107</v>
      </c>
      <c r="C6" s="103" t="str">
        <f>'Cost Inputs'!C55</f>
        <v>#DIV/0!</v>
      </c>
      <c r="D6" s="103" t="str">
        <f>'Cost Inputs'!D55</f>
        <v>#DIV/0!</v>
      </c>
      <c r="E6" s="103" t="str">
        <f>'Scaling Calculations'!C19</f>
        <v>#DIV/0!</v>
      </c>
      <c r="F6" s="3"/>
      <c r="G6" s="3"/>
      <c r="H6" s="3"/>
      <c r="I6" s="3"/>
      <c r="J6" s="3"/>
      <c r="K6" s="3"/>
      <c r="L6" s="3"/>
      <c r="M6" s="3"/>
      <c r="N6" s="3"/>
      <c r="O6" s="3"/>
      <c r="P6" s="3"/>
      <c r="Q6" s="3"/>
      <c r="R6" s="3"/>
      <c r="S6" s="3"/>
      <c r="T6" s="3"/>
      <c r="U6" s="3"/>
      <c r="V6" s="3"/>
      <c r="W6" s="3"/>
    </row>
    <row r="7" ht="15.0" customHeight="1">
      <c r="A7" s="98" t="s">
        <v>171</v>
      </c>
      <c r="B7" s="98" t="s">
        <v>107</v>
      </c>
      <c r="C7" s="103">
        <f>'Cost Inputs'!C64</f>
        <v>0</v>
      </c>
      <c r="D7" s="103">
        <f>'Cost Inputs'!D64</f>
        <v>0</v>
      </c>
      <c r="E7" s="103">
        <f>'Cost Inputs'!D64</f>
        <v>0</v>
      </c>
      <c r="F7" s="3"/>
      <c r="G7" s="3"/>
      <c r="H7" s="3"/>
      <c r="I7" s="3"/>
      <c r="J7" s="3"/>
      <c r="K7" s="3"/>
      <c r="L7" s="3"/>
      <c r="M7" s="3"/>
      <c r="N7" s="3"/>
      <c r="O7" s="3"/>
      <c r="P7" s="3"/>
      <c r="Q7" s="3"/>
      <c r="R7" s="3"/>
      <c r="S7" s="3"/>
      <c r="T7" s="3"/>
      <c r="U7" s="3"/>
      <c r="V7" s="3"/>
      <c r="W7" s="3"/>
    </row>
    <row r="8" ht="15.0" customHeight="1">
      <c r="A8" s="98" t="s">
        <v>153</v>
      </c>
      <c r="B8" s="98" t="s">
        <v>107</v>
      </c>
      <c r="C8" s="103">
        <f>'Cost Inputs'!C75</f>
        <v>0</v>
      </c>
      <c r="D8" s="103">
        <f>'Cost Inputs'!D75</f>
        <v>0</v>
      </c>
      <c r="E8" s="103">
        <f>'Cost Inputs'!D75</f>
        <v>0</v>
      </c>
      <c r="F8" s="3"/>
      <c r="G8" s="3"/>
      <c r="H8" s="3"/>
      <c r="I8" s="3"/>
      <c r="J8" s="3"/>
      <c r="K8" s="3"/>
      <c r="L8" s="3"/>
      <c r="M8" s="3"/>
      <c r="N8" s="3"/>
      <c r="O8" s="3"/>
      <c r="P8" s="3"/>
      <c r="Q8" s="3"/>
      <c r="R8" s="3"/>
      <c r="S8" s="3"/>
      <c r="T8" s="3"/>
      <c r="U8" s="3"/>
      <c r="V8" s="3"/>
      <c r="W8" s="3"/>
    </row>
    <row r="9" ht="15.0" customHeight="1">
      <c r="A9" s="98" t="s">
        <v>157</v>
      </c>
      <c r="B9" s="98" t="s">
        <v>107</v>
      </c>
      <c r="C9" s="103">
        <f>'Cost Inputs'!C80</f>
        <v>0</v>
      </c>
      <c r="D9" s="103">
        <f>'Cost Inputs'!D80</f>
        <v>0</v>
      </c>
      <c r="E9" s="103">
        <f>'Cost Inputs'!D80</f>
        <v>0</v>
      </c>
      <c r="F9" s="3"/>
      <c r="G9" s="3"/>
      <c r="H9" s="3"/>
      <c r="I9" s="3"/>
      <c r="J9" s="3"/>
      <c r="K9" s="3"/>
      <c r="L9" s="3"/>
      <c r="M9" s="3"/>
      <c r="N9" s="3"/>
      <c r="O9" s="3"/>
      <c r="P9" s="3"/>
      <c r="Q9" s="3"/>
      <c r="R9" s="3"/>
      <c r="S9" s="3"/>
      <c r="T9" s="3"/>
      <c r="U9" s="3"/>
      <c r="V9" s="3"/>
      <c r="W9" s="3"/>
    </row>
    <row r="10" ht="15.0" customHeight="1">
      <c r="A10" s="104" t="s">
        <v>163</v>
      </c>
      <c r="B10" s="98" t="s">
        <v>107</v>
      </c>
      <c r="C10" s="105" t="str">
        <f t="shared" ref="C10:E10" si="1">SUM(C5:C9)</f>
        <v>#DIV/0!</v>
      </c>
      <c r="D10" s="105" t="str">
        <f t="shared" si="1"/>
        <v>#DIV/0!</v>
      </c>
      <c r="E10" s="105" t="str">
        <f t="shared" si="1"/>
        <v>#DIV/0!</v>
      </c>
      <c r="F10" s="3"/>
      <c r="G10" s="3"/>
      <c r="H10" s="3"/>
      <c r="I10" s="3"/>
      <c r="J10" s="3"/>
      <c r="K10" s="3"/>
      <c r="L10" s="3"/>
      <c r="M10" s="3"/>
      <c r="N10" s="3"/>
      <c r="O10" s="3"/>
      <c r="P10" s="3"/>
      <c r="Q10" s="3"/>
      <c r="R10" s="3"/>
      <c r="S10" s="3"/>
      <c r="T10" s="3"/>
      <c r="U10" s="3"/>
      <c r="V10" s="3"/>
      <c r="W10" s="3"/>
    </row>
    <row r="11" ht="15.0" customHeight="1">
      <c r="A11" s="106"/>
      <c r="B11" s="106"/>
      <c r="C11" s="106"/>
      <c r="D11" s="106"/>
      <c r="E11" s="106"/>
      <c r="F11" s="3"/>
      <c r="G11" s="3"/>
      <c r="H11" s="3"/>
      <c r="I11" s="3"/>
      <c r="J11" s="3"/>
      <c r="K11" s="3"/>
      <c r="L11" s="3"/>
      <c r="M11" s="3"/>
      <c r="N11" s="3"/>
      <c r="O11" s="3"/>
      <c r="P11" s="3"/>
      <c r="Q11" s="3"/>
      <c r="R11" s="3"/>
      <c r="S11" s="3"/>
      <c r="T11" s="3"/>
      <c r="U11" s="3"/>
      <c r="V11" s="3"/>
      <c r="W11" s="3"/>
    </row>
    <row r="12" ht="15.0" customHeight="1">
      <c r="A12" s="97" t="s">
        <v>172</v>
      </c>
      <c r="B12" s="98" t="s">
        <v>132</v>
      </c>
      <c r="C12" s="107" t="str">
        <f>'Cost Inputs'!C58</f>
        <v/>
      </c>
      <c r="D12" s="107" t="str">
        <f>'Cost Inputs'!D58</f>
        <v/>
      </c>
      <c r="E12" s="107" t="str">
        <f>'Cost Inputs'!D58</f>
        <v/>
      </c>
      <c r="F12" s="3"/>
      <c r="G12" s="3"/>
      <c r="H12" s="3"/>
      <c r="I12" s="3"/>
      <c r="J12" s="3"/>
      <c r="K12" s="3"/>
      <c r="L12" s="3"/>
      <c r="M12" s="3"/>
      <c r="N12" s="3"/>
      <c r="O12" s="3"/>
      <c r="P12" s="3"/>
      <c r="Q12" s="3"/>
      <c r="R12" s="3"/>
      <c r="S12" s="3"/>
      <c r="T12" s="3"/>
      <c r="U12" s="3"/>
      <c r="V12" s="3"/>
      <c r="W12" s="3"/>
    </row>
    <row r="13" ht="15.0" customHeight="1">
      <c r="A13" s="97" t="s">
        <v>173</v>
      </c>
      <c r="B13" s="98" t="s">
        <v>132</v>
      </c>
      <c r="C13" s="108" t="str">
        <f>'Cost Inputs'!C60</f>
        <v/>
      </c>
      <c r="D13" s="108" t="str">
        <f>'Cost Inputs'!D60</f>
        <v/>
      </c>
      <c r="E13" s="108" t="str">
        <f>'Cost Inputs'!D60</f>
        <v/>
      </c>
      <c r="F13" s="3"/>
      <c r="G13" s="3"/>
      <c r="H13" s="3"/>
      <c r="I13" s="3"/>
      <c r="J13" s="3"/>
      <c r="K13" s="3"/>
      <c r="L13" s="3"/>
      <c r="M13" s="3"/>
      <c r="N13" s="3"/>
      <c r="O13" s="3"/>
      <c r="P13" s="3"/>
      <c r="Q13" s="3"/>
      <c r="R13" s="3"/>
      <c r="S13" s="3"/>
      <c r="T13" s="3"/>
      <c r="U13" s="3"/>
      <c r="V13" s="3"/>
      <c r="W13" s="3"/>
    </row>
    <row r="14" ht="15.0" customHeight="1">
      <c r="A14" s="97" t="s">
        <v>174</v>
      </c>
      <c r="B14" s="98" t="s">
        <v>139</v>
      </c>
      <c r="C14" s="108" t="str">
        <f>'Cost Inputs'!C62</f>
        <v/>
      </c>
      <c r="D14" s="108" t="str">
        <f>'Cost Inputs'!D62</f>
        <v/>
      </c>
      <c r="E14" s="108" t="str">
        <f>'Cost Inputs'!D62</f>
        <v/>
      </c>
      <c r="F14" s="3"/>
      <c r="G14" s="3"/>
      <c r="H14" s="3"/>
      <c r="I14" s="3"/>
      <c r="J14" s="3"/>
      <c r="K14" s="3"/>
      <c r="L14" s="3"/>
      <c r="M14" s="3"/>
      <c r="N14" s="3"/>
      <c r="O14" s="3"/>
      <c r="P14" s="3"/>
      <c r="Q14" s="3"/>
      <c r="R14" s="3"/>
      <c r="S14" s="3"/>
      <c r="T14" s="3"/>
      <c r="U14" s="3"/>
      <c r="V14" s="3"/>
      <c r="W14" s="3"/>
    </row>
    <row r="15" ht="15.0" customHeight="1">
      <c r="A15" s="106"/>
      <c r="B15" s="106"/>
      <c r="C15" s="106"/>
      <c r="D15" s="106"/>
      <c r="E15" s="106"/>
      <c r="F15" s="3"/>
      <c r="G15" s="3"/>
      <c r="H15" s="3"/>
      <c r="I15" s="3"/>
      <c r="J15" s="3"/>
      <c r="K15" s="3"/>
      <c r="L15" s="3"/>
      <c r="M15" s="3"/>
      <c r="N15" s="3"/>
      <c r="O15" s="3"/>
      <c r="P15" s="3"/>
      <c r="Q15" s="3"/>
      <c r="R15" s="3"/>
      <c r="S15" s="3"/>
      <c r="T15" s="3"/>
      <c r="U15" s="3"/>
      <c r="V15" s="3"/>
      <c r="W15" s="3"/>
    </row>
    <row r="16" ht="15.0" customHeight="1">
      <c r="A16" s="98" t="s">
        <v>133</v>
      </c>
      <c r="B16" s="97" t="s">
        <v>134</v>
      </c>
      <c r="C16" s="103" t="str">
        <f>'Cost Inputs'!C59</f>
        <v/>
      </c>
      <c r="D16" s="103" t="str">
        <f>'Cost Inputs'!D59</f>
        <v/>
      </c>
      <c r="E16" s="103" t="str">
        <f>'Cost Inputs'!D59</f>
        <v/>
      </c>
      <c r="F16" s="3"/>
      <c r="G16" s="3"/>
      <c r="H16" s="3"/>
      <c r="I16" s="3"/>
      <c r="J16" s="3"/>
      <c r="K16" s="3"/>
      <c r="L16" s="3"/>
      <c r="M16" s="3"/>
      <c r="N16" s="3"/>
      <c r="O16" s="3"/>
      <c r="P16" s="3"/>
      <c r="Q16" s="3"/>
      <c r="R16" s="3"/>
      <c r="S16" s="3"/>
      <c r="T16" s="3"/>
      <c r="U16" s="3"/>
      <c r="V16" s="3"/>
      <c r="W16" s="3"/>
    </row>
    <row r="17" ht="15.0" customHeight="1">
      <c r="A17" s="97" t="s">
        <v>136</v>
      </c>
      <c r="B17" s="97" t="s">
        <v>137</v>
      </c>
      <c r="C17" s="103" t="str">
        <f>'Cost Inputs'!C61</f>
        <v/>
      </c>
      <c r="D17" s="103" t="str">
        <f>'Cost Inputs'!D61</f>
        <v/>
      </c>
      <c r="E17" s="103" t="str">
        <f>'Cost Inputs'!D61</f>
        <v/>
      </c>
      <c r="F17" s="3"/>
      <c r="G17" s="3"/>
      <c r="H17" s="3"/>
      <c r="I17" s="3"/>
      <c r="J17" s="3"/>
      <c r="K17" s="3"/>
      <c r="L17" s="3"/>
      <c r="M17" s="3"/>
      <c r="N17" s="3"/>
      <c r="O17" s="3"/>
      <c r="P17" s="3"/>
      <c r="Q17" s="3"/>
      <c r="R17" s="3"/>
      <c r="S17" s="3"/>
      <c r="T17" s="3"/>
      <c r="U17" s="3"/>
      <c r="V17" s="3"/>
      <c r="W17" s="3"/>
    </row>
    <row r="18" ht="15.0" customHeight="1">
      <c r="A18" s="97" t="s">
        <v>140</v>
      </c>
      <c r="B18" s="97" t="s">
        <v>141</v>
      </c>
      <c r="C18" s="103" t="str">
        <f>'Cost Inputs'!C63</f>
        <v/>
      </c>
      <c r="D18" s="103" t="str">
        <f>'Cost Inputs'!D63</f>
        <v/>
      </c>
      <c r="E18" s="103" t="str">
        <f>'Cost Inputs'!D63</f>
        <v/>
      </c>
      <c r="F18" s="3"/>
      <c r="G18" s="3"/>
      <c r="H18" s="3"/>
      <c r="I18" s="3"/>
      <c r="J18" s="3"/>
      <c r="K18" s="3"/>
      <c r="L18" s="3"/>
      <c r="M18" s="3"/>
      <c r="N18" s="3"/>
      <c r="O18" s="3"/>
      <c r="P18" s="3"/>
      <c r="Q18" s="3"/>
      <c r="R18" s="3"/>
      <c r="S18" s="3"/>
      <c r="T18" s="3"/>
      <c r="U18" s="3"/>
      <c r="V18" s="3"/>
      <c r="W18" s="3"/>
    </row>
    <row r="19" ht="15.0" customHeight="1">
      <c r="A19" s="106"/>
      <c r="B19" s="106"/>
      <c r="C19" s="106"/>
      <c r="D19" s="106"/>
      <c r="E19" s="106"/>
      <c r="F19" s="3"/>
      <c r="G19" s="3"/>
      <c r="H19" s="3"/>
      <c r="I19" s="3"/>
      <c r="J19" s="3"/>
      <c r="K19" s="3"/>
      <c r="L19" s="3"/>
      <c r="M19" s="3"/>
      <c r="N19" s="3"/>
      <c r="O19" s="3"/>
      <c r="P19" s="3"/>
      <c r="Q19" s="3"/>
      <c r="R19" s="3"/>
      <c r="S19" s="3"/>
      <c r="T19" s="3"/>
      <c r="U19" s="3"/>
      <c r="V19" s="3"/>
      <c r="W19" s="3"/>
    </row>
    <row r="20" ht="15.0" customHeight="1">
      <c r="A20" s="3" t="s">
        <v>175</v>
      </c>
      <c r="B20" s="106"/>
      <c r="C20" s="106"/>
      <c r="D20" s="3"/>
      <c r="E20" s="3"/>
      <c r="F20" s="3"/>
      <c r="G20" s="3"/>
      <c r="H20" s="3"/>
      <c r="I20" s="3"/>
      <c r="J20" s="3"/>
      <c r="K20" s="3"/>
      <c r="L20" s="3"/>
      <c r="M20" s="3"/>
      <c r="N20" s="3"/>
      <c r="O20" s="3"/>
      <c r="P20" s="3"/>
      <c r="Q20" s="3"/>
      <c r="R20" s="3"/>
      <c r="S20" s="3"/>
      <c r="T20" s="3"/>
      <c r="U20" s="3"/>
      <c r="V20" s="3"/>
      <c r="W20" s="3"/>
    </row>
    <row r="21" ht="15.0" customHeight="1">
      <c r="A21" s="3"/>
      <c r="B21" s="3"/>
      <c r="C21" s="3"/>
      <c r="D21" s="3"/>
      <c r="E21" s="3"/>
      <c r="F21" s="3"/>
      <c r="G21" s="3"/>
      <c r="H21" s="3"/>
      <c r="I21" s="3"/>
      <c r="J21" s="3"/>
      <c r="K21" s="3"/>
      <c r="L21" s="3"/>
      <c r="M21" s="3"/>
      <c r="N21" s="3"/>
      <c r="O21" s="3"/>
      <c r="P21" s="3"/>
      <c r="Q21" s="3"/>
      <c r="R21" s="3"/>
      <c r="S21" s="3"/>
      <c r="T21" s="3"/>
      <c r="U21" s="3"/>
      <c r="V21" s="3"/>
      <c r="W21" s="3"/>
    </row>
    <row r="22" ht="15.0" customHeight="1">
      <c r="A22" s="3"/>
      <c r="B22" s="3"/>
      <c r="C22" s="3"/>
      <c r="D22" s="3"/>
      <c r="E22" s="3"/>
      <c r="F22" s="3"/>
      <c r="G22" s="3"/>
      <c r="H22" s="3"/>
      <c r="I22" s="3"/>
      <c r="J22" s="3"/>
      <c r="K22" s="3"/>
      <c r="L22" s="3"/>
      <c r="M22" s="3"/>
      <c r="N22" s="3"/>
      <c r="O22" s="3"/>
      <c r="P22" s="3"/>
      <c r="Q22" s="3"/>
      <c r="R22" s="3"/>
      <c r="S22" s="3"/>
      <c r="T22" s="3"/>
      <c r="U22" s="3"/>
      <c r="V22" s="3"/>
      <c r="W22" s="3"/>
    </row>
    <row r="23" ht="15.75" customHeight="1">
      <c r="A23" s="3"/>
      <c r="B23" s="3"/>
      <c r="C23" s="3"/>
      <c r="D23" s="3"/>
      <c r="E23" s="3"/>
      <c r="F23" s="3"/>
      <c r="G23" s="3"/>
      <c r="H23" s="3"/>
      <c r="I23" s="3"/>
      <c r="J23" s="3"/>
      <c r="K23" s="3"/>
      <c r="L23" s="3"/>
      <c r="M23" s="3"/>
      <c r="N23" s="3"/>
      <c r="O23" s="3"/>
      <c r="P23" s="3"/>
      <c r="Q23" s="3"/>
      <c r="R23" s="3"/>
      <c r="S23" s="3"/>
      <c r="T23" s="3"/>
      <c r="U23" s="3"/>
      <c r="V23" s="3"/>
      <c r="W23" s="3"/>
    </row>
    <row r="24" ht="15.75" customHeight="1">
      <c r="A24" s="3"/>
      <c r="B24" s="3"/>
      <c r="C24" s="3"/>
      <c r="D24" s="3"/>
      <c r="E24" s="3"/>
      <c r="F24" s="3"/>
      <c r="G24" s="3"/>
      <c r="H24" s="3"/>
      <c r="I24" s="3"/>
      <c r="J24" s="3"/>
      <c r="K24" s="3"/>
      <c r="L24" s="3"/>
      <c r="M24" s="3"/>
      <c r="N24" s="3"/>
      <c r="O24" s="3"/>
      <c r="P24" s="3"/>
      <c r="Q24" s="3"/>
      <c r="R24" s="3"/>
      <c r="S24" s="3"/>
      <c r="T24" s="3"/>
      <c r="U24" s="3"/>
      <c r="V24" s="3"/>
      <c r="W24" s="3"/>
    </row>
    <row r="25" ht="15.75" customHeight="1">
      <c r="A25" s="3"/>
      <c r="B25" s="3"/>
      <c r="C25" s="3"/>
      <c r="D25" s="3"/>
      <c r="E25" s="3"/>
      <c r="F25" s="3"/>
      <c r="G25" s="3"/>
      <c r="H25" s="3"/>
      <c r="I25" s="3"/>
      <c r="J25" s="3"/>
      <c r="K25" s="3"/>
      <c r="L25" s="3"/>
      <c r="M25" s="3"/>
      <c r="N25" s="3"/>
      <c r="O25" s="3"/>
      <c r="P25" s="3"/>
      <c r="Q25" s="3"/>
      <c r="R25" s="3"/>
      <c r="S25" s="3"/>
      <c r="T25" s="3"/>
      <c r="U25" s="3"/>
      <c r="V25" s="3"/>
      <c r="W25" s="3"/>
    </row>
    <row r="26" ht="15.75" customHeight="1">
      <c r="A26" s="3"/>
      <c r="B26" s="3"/>
      <c r="C26" s="3"/>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pageSetUpPr/>
  </sheetPr>
  <sheetViews>
    <sheetView showGridLines="0" workbookViewId="0"/>
  </sheetViews>
  <sheetFormatPr customHeight="1" defaultColWidth="14.43" defaultRowHeight="15.0"/>
  <cols>
    <col customWidth="1" min="1" max="1" width="33.43"/>
    <col customWidth="1" min="2" max="2" width="9.0"/>
    <col customWidth="1" min="3" max="3" width="19.86"/>
    <col customWidth="1" min="4" max="4" width="16.71"/>
    <col customWidth="1" min="5" max="5" width="15.57"/>
    <col customWidth="1" min="6" max="6" width="6.71"/>
    <col customWidth="1" min="7" max="7" width="8.71"/>
    <col customWidth="1" min="8" max="8" width="19.14"/>
    <col customWidth="1" min="9" max="9" width="11.43"/>
    <col customWidth="1" min="10" max="10" width="12.14"/>
    <col customWidth="1" min="11" max="11" width="10.0"/>
    <col customWidth="1" min="12" max="12" width="10.14"/>
    <col customWidth="1" min="13" max="28" width="8.71"/>
  </cols>
  <sheetData>
    <row r="1">
      <c r="A1" s="95" t="s">
        <v>176</v>
      </c>
      <c r="B1" s="95" t="s">
        <v>72</v>
      </c>
      <c r="C1" s="95" t="s">
        <v>177</v>
      </c>
      <c r="D1" s="95" t="s">
        <v>178</v>
      </c>
      <c r="E1" s="95" t="s">
        <v>179</v>
      </c>
      <c r="F1" s="106"/>
      <c r="G1" s="109" t="s">
        <v>180</v>
      </c>
      <c r="H1" s="65"/>
      <c r="I1" s="65"/>
      <c r="J1" s="65"/>
      <c r="K1" s="66"/>
      <c r="L1" s="106"/>
      <c r="M1" s="106"/>
      <c r="N1" s="106"/>
      <c r="O1" s="106"/>
      <c r="P1" s="106"/>
      <c r="Q1" s="106"/>
      <c r="R1" s="106"/>
      <c r="S1" s="106"/>
      <c r="T1" s="106"/>
      <c r="U1" s="106"/>
      <c r="V1" s="106"/>
      <c r="W1" s="106"/>
      <c r="X1" s="106"/>
      <c r="Y1" s="106"/>
      <c r="Z1" s="106"/>
      <c r="AA1" s="106"/>
      <c r="AB1" s="110"/>
    </row>
    <row r="2">
      <c r="A2" s="97" t="s">
        <v>106</v>
      </c>
      <c r="B2" s="97" t="s">
        <v>181</v>
      </c>
      <c r="C2" s="111">
        <f>'Cost Inputs'!D34/1000000</f>
        <v>0</v>
      </c>
      <c r="D2" s="111">
        <f>'Cost Inputs'!D34/1000000</f>
        <v>0</v>
      </c>
      <c r="E2" s="111">
        <f>'Cost Inputs'!D34/1000000</f>
        <v>0</v>
      </c>
      <c r="F2" s="106"/>
      <c r="G2" s="112" t="s">
        <v>182</v>
      </c>
      <c r="H2" s="104" t="s">
        <v>183</v>
      </c>
      <c r="I2" s="112" t="s">
        <v>184</v>
      </c>
      <c r="J2" s="112" t="s">
        <v>185</v>
      </c>
      <c r="K2" s="112" t="s">
        <v>186</v>
      </c>
      <c r="L2" s="106"/>
      <c r="M2" s="106"/>
      <c r="N2" s="106"/>
      <c r="O2" s="106"/>
      <c r="P2" s="106"/>
      <c r="Q2" s="106"/>
      <c r="R2" s="106"/>
      <c r="S2" s="106"/>
      <c r="T2" s="106"/>
      <c r="U2" s="106"/>
      <c r="V2" s="106"/>
      <c r="W2" s="106"/>
      <c r="X2" s="106"/>
      <c r="Y2" s="106"/>
      <c r="Z2" s="106"/>
      <c r="AA2" s="106"/>
      <c r="AB2" s="110"/>
    </row>
    <row r="3">
      <c r="A3" s="97" t="s">
        <v>187</v>
      </c>
      <c r="B3" s="97" t="s">
        <v>181</v>
      </c>
      <c r="C3" s="111">
        <f>Parameters!$B$3*$C$2</f>
        <v>0</v>
      </c>
      <c r="D3" s="111">
        <f>Parameters!$B$3*$C$2</f>
        <v>0</v>
      </c>
      <c r="E3" s="111">
        <f>Parameters!$B$3*$C$2</f>
        <v>0</v>
      </c>
      <c r="F3" s="106"/>
      <c r="G3" s="97">
        <v>0.0</v>
      </c>
      <c r="H3" s="113" t="str">
        <f>EXP(LN('Cost Summary'!$D$2) + (LN($H$27)-LN('Cost Summary'!$D$2))*G3/$G$27)</f>
        <v>#NUM!</v>
      </c>
      <c r="I3" s="114" t="str">
        <f>(C$14*($H3/$H$3)^(-C$18))+('Cost Summary'!$D$6*($H3/$H$3)^(-C$18))+SUM('Cost Summary'!$D$7:$D$9)</f>
        <v>#DIV/0!</v>
      </c>
      <c r="J3" s="114" t="str">
        <f>(D$14*($H3/$H$3)^(-D$18))+('Cost Summary'!$D$6*($H3/$H$3)^(-D$18))+SUM('Cost Summary'!$D$7:$D$9)</f>
        <v>#DIV/0!</v>
      </c>
      <c r="K3" s="114" t="str">
        <f>(E$14*($H3/$H$3)^(-E$18))+('Cost Summary'!$D$6*($H3/$H$3)^(-E$18))+SUM('Cost Summary'!$D$7:$D$9)</f>
        <v>#DIV/0!</v>
      </c>
      <c r="L3" s="106"/>
      <c r="M3" s="106"/>
      <c r="N3" s="106"/>
      <c r="O3" s="106"/>
      <c r="P3" s="106"/>
      <c r="Q3" s="106"/>
      <c r="R3" s="106"/>
      <c r="S3" s="106"/>
      <c r="T3" s="106"/>
      <c r="U3" s="106"/>
      <c r="V3" s="106"/>
      <c r="W3" s="106"/>
      <c r="X3" s="106"/>
      <c r="Y3" s="106"/>
      <c r="Z3" s="106"/>
      <c r="AA3" s="106"/>
      <c r="AB3" s="110"/>
    </row>
    <row r="4">
      <c r="A4" s="97" t="s">
        <v>188</v>
      </c>
      <c r="B4" s="97" t="s">
        <v>181</v>
      </c>
      <c r="C4" s="111">
        <f>VLOOKUP('Cost Inputs'!B2,Parameters!$B$12:$E$18,2,FALSE)*SUM(C2:C3)</f>
        <v>0</v>
      </c>
      <c r="D4" s="111">
        <f>VLOOKUP('Cost Inputs'!B2,Parameters!$B$12:$E$18,3,FALSE)*SUM(D2:D3)</f>
        <v>0</v>
      </c>
      <c r="E4" s="111">
        <f>VLOOKUP('Cost Inputs'!B2,Parameters!$B$12:$E$18,4,FALSE)*SUM(E2:E3)</f>
        <v>0</v>
      </c>
      <c r="F4" s="106"/>
      <c r="G4" s="97">
        <v>1.0</v>
      </c>
      <c r="H4" s="113" t="str">
        <f>EXP(LN('Cost Summary'!$D$2) + (LN($H$27)-LN('Cost Summary'!$D$2))*G4/$G$27)</f>
        <v>#NUM!</v>
      </c>
      <c r="I4" s="114" t="str">
        <f>(C$14*($H4/$H$3)^(-C$18))+('Cost Summary'!$D$6*($H4/$H$3)^(-C$18))+SUM('Cost Summary'!$D$7:$D$9)</f>
        <v>#DIV/0!</v>
      </c>
      <c r="J4" s="114" t="str">
        <f>(D$14*($H4/$H$3)^(-D$18))+('Cost Summary'!$D$6*($H4/$H$3)^(-D$18))+SUM('Cost Summary'!$D$7:$D$9)</f>
        <v>#DIV/0!</v>
      </c>
      <c r="K4" s="114" t="str">
        <f>(E$14*($H4/$H$3)^(-E$18))+('Cost Summary'!$D$6*($H4/$H$3)^(-E$18))+SUM('Cost Summary'!$D$7:$D$9)</f>
        <v>#DIV/0!</v>
      </c>
      <c r="L4" s="106"/>
      <c r="M4" s="106"/>
      <c r="N4" s="106"/>
      <c r="O4" s="106"/>
      <c r="P4" s="106"/>
      <c r="Q4" s="106"/>
      <c r="R4" s="106"/>
      <c r="S4" s="106"/>
      <c r="T4" s="106"/>
      <c r="U4" s="106"/>
      <c r="V4" s="106"/>
      <c r="W4" s="106"/>
      <c r="X4" s="106"/>
      <c r="Y4" s="106"/>
      <c r="Z4" s="106"/>
      <c r="AA4" s="106"/>
      <c r="AB4" s="110"/>
    </row>
    <row r="5">
      <c r="A5" s="97" t="s">
        <v>189</v>
      </c>
      <c r="B5" s="97" t="s">
        <v>181</v>
      </c>
      <c r="C5" s="111">
        <f>VLOOKUP('Cost Inputs'!B3,Parameters!$A$23:$D$26,2,FALSE)*SUM(C2:C4)</f>
        <v>0</v>
      </c>
      <c r="D5" s="111">
        <f>VLOOKUP('Cost Inputs'!B3,Parameters!$A$23:$D$26,3,FALSE)*SUM(D2:D4)</f>
        <v>0</v>
      </c>
      <c r="E5" s="111">
        <f>VLOOKUP('Cost Inputs'!B3,Parameters!$A$23:$D$26,4,FALSE)*SUM(E2:E4)</f>
        <v>0</v>
      </c>
      <c r="F5" s="106"/>
      <c r="G5" s="97">
        <v>2.0</v>
      </c>
      <c r="H5" s="113" t="str">
        <f>EXP(LN('Cost Summary'!$D$2) + (LN($H$27)-LN('Cost Summary'!$D$2))*G5/$G$27)</f>
        <v>#NUM!</v>
      </c>
      <c r="I5" s="114" t="str">
        <f>(C$14*($H5/$H$3)^(-C$18))+('Cost Summary'!$D$6*($H5/$H$3)^(-C$18))+SUM('Cost Summary'!$D$7:$D$9)</f>
        <v>#DIV/0!</v>
      </c>
      <c r="J5" s="114" t="str">
        <f>(D$14*($H5/$H$3)^(-D$18))+('Cost Summary'!$D$6*($H5/$H$3)^(-D$18))+SUM('Cost Summary'!$D$7:$D$9)</f>
        <v>#DIV/0!</v>
      </c>
      <c r="K5" s="114" t="str">
        <f>(E$14*($H5/$H$3)^(-E$18))+('Cost Summary'!$D$6*($H5/$H$3)^(-E$18))+SUM('Cost Summary'!$D$7:$D$9)</f>
        <v>#DIV/0!</v>
      </c>
      <c r="L5" s="106"/>
      <c r="M5" s="106"/>
      <c r="N5" s="106"/>
      <c r="O5" s="106"/>
      <c r="P5" s="106"/>
      <c r="Q5" s="106"/>
      <c r="R5" s="106"/>
      <c r="S5" s="106"/>
      <c r="T5" s="106"/>
      <c r="U5" s="106"/>
      <c r="V5" s="106"/>
      <c r="W5" s="106"/>
      <c r="X5" s="106"/>
      <c r="Y5" s="106"/>
      <c r="Z5" s="106"/>
      <c r="AA5" s="106"/>
      <c r="AB5" s="110"/>
    </row>
    <row r="6">
      <c r="A6" s="97" t="s">
        <v>190</v>
      </c>
      <c r="B6" s="97" t="s">
        <v>181</v>
      </c>
      <c r="C6" s="111">
        <f t="shared" ref="C6:E6" si="1">SUM(C2:C5)</f>
        <v>0</v>
      </c>
      <c r="D6" s="111">
        <f t="shared" si="1"/>
        <v>0</v>
      </c>
      <c r="E6" s="111">
        <f t="shared" si="1"/>
        <v>0</v>
      </c>
      <c r="F6" s="106"/>
      <c r="G6" s="97">
        <v>3.0</v>
      </c>
      <c r="H6" s="113" t="str">
        <f>EXP(LN('Cost Summary'!$D$2) + (LN($H$27)-LN('Cost Summary'!$D$2))*G6/$G$27)</f>
        <v>#NUM!</v>
      </c>
      <c r="I6" s="114" t="str">
        <f>(C$14*($H6/$H$3)^(-C$18))+('Cost Summary'!$D$6*($H6/$H$3)^(-C$18))+SUM('Cost Summary'!$D$7:$D$9)</f>
        <v>#DIV/0!</v>
      </c>
      <c r="J6" s="114" t="str">
        <f>(D$14*($H6/$H$3)^(-D$18))+('Cost Summary'!$D$6*($H6/$H$3)^(-D$18))+SUM('Cost Summary'!$D$7:$D$9)</f>
        <v>#DIV/0!</v>
      </c>
      <c r="K6" s="114" t="str">
        <f>(E$14*($H6/$H$3)^(-E$18))+('Cost Summary'!$D$6*($H6/$H$3)^(-E$18))+SUM('Cost Summary'!$D$7:$D$9)</f>
        <v>#DIV/0!</v>
      </c>
      <c r="L6" s="106"/>
      <c r="M6" s="106"/>
      <c r="N6" s="106"/>
      <c r="O6" s="106"/>
      <c r="P6" s="106"/>
      <c r="Q6" s="106"/>
      <c r="R6" s="106"/>
      <c r="S6" s="106"/>
      <c r="T6" s="106"/>
      <c r="U6" s="106"/>
      <c r="V6" s="106"/>
      <c r="W6" s="106"/>
      <c r="X6" s="106"/>
      <c r="Y6" s="106"/>
      <c r="Z6" s="106"/>
      <c r="AA6" s="106"/>
      <c r="AB6" s="110"/>
    </row>
    <row r="7">
      <c r="A7" s="97" t="s">
        <v>114</v>
      </c>
      <c r="B7" s="97" t="s">
        <v>181</v>
      </c>
      <c r="C7" s="111">
        <f>Parameters!$B$4*'Scaling Calculations'!C6</f>
        <v>0</v>
      </c>
      <c r="D7" s="111">
        <f>Parameters!$B$4*'Scaling Calculations'!D6</f>
        <v>0</v>
      </c>
      <c r="E7" s="111">
        <f>Parameters!$B$4*'Scaling Calculations'!E6</f>
        <v>0</v>
      </c>
      <c r="F7" s="106"/>
      <c r="G7" s="97">
        <v>4.0</v>
      </c>
      <c r="H7" s="113" t="str">
        <f>EXP(LN('Cost Summary'!$D$2) + (LN($H$27)-LN('Cost Summary'!$D$2))*G7/$G$27)</f>
        <v>#NUM!</v>
      </c>
      <c r="I7" s="114" t="str">
        <f>(C$14*($H7/$H$3)^(-C$18))+('Cost Summary'!$D$6*($H7/$H$3)^(-C$18))+SUM('Cost Summary'!$D$7:$D$9)</f>
        <v>#DIV/0!</v>
      </c>
      <c r="J7" s="114" t="str">
        <f>(D$14*($H7/$H$3)^(-D$18))+('Cost Summary'!$D$6*($H7/$H$3)^(-D$18))+SUM('Cost Summary'!$D$7:$D$9)</f>
        <v>#DIV/0!</v>
      </c>
      <c r="K7" s="114" t="str">
        <f>(E$14*($H7/$H$3)^(-E$18))+('Cost Summary'!$D$6*($H7/$H$3)^(-E$18))+SUM('Cost Summary'!$D$7:$D$9)</f>
        <v>#DIV/0!</v>
      </c>
      <c r="L7" s="106"/>
      <c r="M7" s="106"/>
      <c r="N7" s="106"/>
      <c r="O7" s="106"/>
      <c r="P7" s="106"/>
      <c r="Q7" s="106"/>
      <c r="R7" s="106"/>
      <c r="S7" s="106"/>
      <c r="T7" s="106"/>
      <c r="U7" s="106"/>
      <c r="V7" s="106"/>
      <c r="W7" s="106"/>
      <c r="X7" s="106"/>
      <c r="Y7" s="106"/>
      <c r="Z7" s="106"/>
      <c r="AA7" s="106"/>
      <c r="AB7" s="110"/>
    </row>
    <row r="8">
      <c r="A8" s="112" t="s">
        <v>191</v>
      </c>
      <c r="B8" s="97" t="s">
        <v>181</v>
      </c>
      <c r="C8" s="115">
        <f t="shared" ref="C8:E8" si="2">SUM(C6:C7)</f>
        <v>0</v>
      </c>
      <c r="D8" s="115">
        <f t="shared" si="2"/>
        <v>0</v>
      </c>
      <c r="E8" s="115">
        <f t="shared" si="2"/>
        <v>0</v>
      </c>
      <c r="F8" s="106"/>
      <c r="G8" s="97">
        <v>5.0</v>
      </c>
      <c r="H8" s="113" t="str">
        <f>EXP(LN('Cost Summary'!$D$2) + (LN($H$27)-LN('Cost Summary'!$D$2))*G8/$G$27)</f>
        <v>#NUM!</v>
      </c>
      <c r="I8" s="114" t="str">
        <f>(C$14*($H8/$H$3)^(-C$18))+('Cost Summary'!$D$6*($H8/$H$3)^(-C$18))+SUM('Cost Summary'!$D$7:$D$9)</f>
        <v>#DIV/0!</v>
      </c>
      <c r="J8" s="114" t="str">
        <f>(D$14*($H8/$H$3)^(-D$18))+('Cost Summary'!$D$6*($H8/$H$3)^(-D$18))+SUM('Cost Summary'!$D$7:$D$9)</f>
        <v>#DIV/0!</v>
      </c>
      <c r="K8" s="114" t="str">
        <f>(E$14*($H8/$H$3)^(-E$18))+('Cost Summary'!$D$6*($H8/$H$3)^(-E$18))+SUM('Cost Summary'!$D$7:$D$9)</f>
        <v>#DIV/0!</v>
      </c>
      <c r="L8" s="106"/>
      <c r="M8" s="106"/>
      <c r="N8" s="106"/>
      <c r="O8" s="106"/>
      <c r="P8" s="106"/>
      <c r="Q8" s="106"/>
      <c r="R8" s="106"/>
      <c r="S8" s="106"/>
      <c r="T8" s="106"/>
      <c r="U8" s="106"/>
      <c r="V8" s="106"/>
      <c r="W8" s="106"/>
      <c r="X8" s="106"/>
      <c r="Y8" s="106"/>
      <c r="Z8" s="106"/>
      <c r="AA8" s="106"/>
      <c r="AB8" s="110"/>
    </row>
    <row r="9">
      <c r="A9" s="116"/>
      <c r="B9" s="106"/>
      <c r="C9" s="106"/>
      <c r="D9" s="106"/>
      <c r="E9" s="106"/>
      <c r="F9" s="106"/>
      <c r="G9" s="97">
        <v>6.0</v>
      </c>
      <c r="H9" s="113" t="str">
        <f>EXP(LN('Cost Summary'!$D$2) + (LN($H$27)-LN('Cost Summary'!$D$2))*G9/$G$27)</f>
        <v>#NUM!</v>
      </c>
      <c r="I9" s="114" t="str">
        <f>(C$14*($H9/$H$3)^(-C$18))+('Cost Summary'!$D$6*($H9/$H$3)^(-C$18))+SUM('Cost Summary'!$D$7:$D$9)</f>
        <v>#DIV/0!</v>
      </c>
      <c r="J9" s="114" t="str">
        <f>(D$14*($H9/$H$3)^(-D$18))+('Cost Summary'!$D$6*($H9/$H$3)^(-D$18))+SUM('Cost Summary'!$D$7:$D$9)</f>
        <v>#DIV/0!</v>
      </c>
      <c r="K9" s="114" t="str">
        <f>(E$14*($H9/$H$3)^(-E$18))+('Cost Summary'!$D$6*($H9/$H$3)^(-E$18))+SUM('Cost Summary'!$D$7:$D$9)</f>
        <v>#DIV/0!</v>
      </c>
      <c r="L9" s="106"/>
      <c r="M9" s="106"/>
      <c r="N9" s="106"/>
      <c r="O9" s="106"/>
      <c r="P9" s="106"/>
      <c r="Q9" s="106"/>
      <c r="R9" s="106"/>
      <c r="S9" s="106"/>
      <c r="T9" s="106"/>
      <c r="U9" s="106"/>
      <c r="V9" s="106"/>
      <c r="W9" s="106"/>
      <c r="X9" s="106"/>
      <c r="Y9" s="106"/>
      <c r="Z9" s="106"/>
      <c r="AA9" s="106"/>
      <c r="AB9" s="110"/>
    </row>
    <row r="10">
      <c r="A10" s="97" t="s">
        <v>192</v>
      </c>
      <c r="B10" s="97"/>
      <c r="C10" s="117">
        <f>'Cost Inputs'!$D$23</f>
        <v>0</v>
      </c>
      <c r="D10" s="117">
        <f>'Cost Inputs'!$D$23</f>
        <v>0</v>
      </c>
      <c r="E10" s="117">
        <f>'Cost Inputs'!$D$23</f>
        <v>0</v>
      </c>
      <c r="F10" s="106"/>
      <c r="G10" s="97">
        <v>7.0</v>
      </c>
      <c r="H10" s="113" t="str">
        <f>EXP(LN('Cost Summary'!$D$2) + (LN($H$27)-LN('Cost Summary'!$D$2))*G10/$G$27)</f>
        <v>#NUM!</v>
      </c>
      <c r="I10" s="114" t="str">
        <f>(C$14*($H10/$H$3)^(-C$18))+('Cost Summary'!$D$6*($H10/$H$3)^(-C$18))+SUM('Cost Summary'!$D$7:$D$9)</f>
        <v>#DIV/0!</v>
      </c>
      <c r="J10" s="114" t="str">
        <f>(D$14*($H10/$H$3)^(-D$18))+('Cost Summary'!$D$6*($H10/$H$3)^(-D$18))+SUM('Cost Summary'!$D$7:$D$9)</f>
        <v>#DIV/0!</v>
      </c>
      <c r="K10" s="114" t="str">
        <f>(E$14*($H10/$H$3)^(-E$18))+('Cost Summary'!$D$6*($H10/$H$3)^(-E$18))+SUM('Cost Summary'!$D$7:$D$9)</f>
        <v>#DIV/0!</v>
      </c>
      <c r="L10" s="106"/>
      <c r="M10" s="106"/>
      <c r="N10" s="106"/>
      <c r="O10" s="106"/>
      <c r="P10" s="106"/>
      <c r="Q10" s="106"/>
      <c r="R10" s="106"/>
      <c r="S10" s="106"/>
      <c r="T10" s="106"/>
      <c r="U10" s="106"/>
      <c r="V10" s="106"/>
      <c r="W10" s="106"/>
      <c r="X10" s="106"/>
      <c r="Y10" s="106"/>
      <c r="Z10" s="106"/>
      <c r="AA10" s="106"/>
      <c r="AB10" s="110"/>
    </row>
    <row r="11">
      <c r="A11" s="97" t="s">
        <v>193</v>
      </c>
      <c r="B11" s="97" t="s">
        <v>170</v>
      </c>
      <c r="C11" s="118" t="str">
        <f>'Cost Inputs'!$D$15</f>
        <v/>
      </c>
      <c r="D11" s="118" t="str">
        <f>'Cost Inputs'!$D$15</f>
        <v/>
      </c>
      <c r="E11" s="118" t="str">
        <f>'Cost Inputs'!$D$15</f>
        <v/>
      </c>
      <c r="F11" s="106"/>
      <c r="G11" s="97">
        <v>8.0</v>
      </c>
      <c r="H11" s="113" t="str">
        <f>EXP(LN('Cost Summary'!$D$2) + (LN($H$27)-LN('Cost Summary'!$D$2))*G11/$G$27)</f>
        <v>#NUM!</v>
      </c>
      <c r="I11" s="114" t="str">
        <f>(C$14*($H11/$H$3)^(-C$18))+('Cost Summary'!$D$6*($H11/$H$3)^(-C$18))+SUM('Cost Summary'!$D$7:$D$9)</f>
        <v>#DIV/0!</v>
      </c>
      <c r="J11" s="114" t="str">
        <f>(D$14*($H11/$H$3)^(-D$18))+('Cost Summary'!$D$6*($H11/$H$3)^(-D$18))+SUM('Cost Summary'!$D$7:$D$9)</f>
        <v>#DIV/0!</v>
      </c>
      <c r="K11" s="114" t="str">
        <f>(E$14*($H11/$H$3)^(-E$18))+('Cost Summary'!$D$6*($H11/$H$3)^(-E$18))+SUM('Cost Summary'!$D$7:$D$9)</f>
        <v>#DIV/0!</v>
      </c>
      <c r="L11" s="106"/>
      <c r="M11" s="106"/>
      <c r="N11" s="106"/>
      <c r="O11" s="106"/>
      <c r="P11" s="106"/>
      <c r="Q11" s="106"/>
      <c r="R11" s="106"/>
      <c r="S11" s="106"/>
      <c r="T11" s="106"/>
      <c r="U11" s="106"/>
      <c r="V11" s="106"/>
      <c r="W11" s="106"/>
      <c r="X11" s="106"/>
      <c r="Y11" s="106"/>
      <c r="Z11" s="106"/>
      <c r="AA11" s="106"/>
      <c r="AB11" s="110"/>
    </row>
    <row r="12">
      <c r="A12" s="97" t="s">
        <v>95</v>
      </c>
      <c r="B12" s="97"/>
      <c r="C12" s="119" t="str">
        <f t="shared" ref="C12:E12" si="3">(C10*(1+C10)^C11)/((1+C10)^C11-1)</f>
        <v>#DIV/0!</v>
      </c>
      <c r="D12" s="119" t="str">
        <f t="shared" si="3"/>
        <v>#DIV/0!</v>
      </c>
      <c r="E12" s="119" t="str">
        <f t="shared" si="3"/>
        <v>#DIV/0!</v>
      </c>
      <c r="F12" s="106"/>
      <c r="G12" s="97">
        <v>9.0</v>
      </c>
      <c r="H12" s="113" t="str">
        <f>EXP(LN('Cost Summary'!$D$2) + (LN($H$27)-LN('Cost Summary'!$D$2))*G12/$G$27)</f>
        <v>#NUM!</v>
      </c>
      <c r="I12" s="114" t="str">
        <f>(C$14*($H12/$H$3)^(-C$18))+('Cost Summary'!$D$6*($H12/$H$3)^(-C$18))+SUM('Cost Summary'!$D$7:$D$9)</f>
        <v>#DIV/0!</v>
      </c>
      <c r="J12" s="114" t="str">
        <f>(D$14*($H12/$H$3)^(-D$18))+('Cost Summary'!$D$6*($H12/$H$3)^(-D$18))+SUM('Cost Summary'!$D$7:$D$9)</f>
        <v>#DIV/0!</v>
      </c>
      <c r="K12" s="114" t="str">
        <f>(E$14*($H12/$H$3)^(-E$18))+('Cost Summary'!$D$6*($H12/$H$3)^(-E$18))+SUM('Cost Summary'!$D$7:$D$9)</f>
        <v>#DIV/0!</v>
      </c>
      <c r="L12" s="106"/>
      <c r="M12" s="106"/>
      <c r="N12" s="106"/>
      <c r="O12" s="106"/>
      <c r="P12" s="106"/>
      <c r="Q12" s="106"/>
      <c r="R12" s="106"/>
      <c r="S12" s="106"/>
      <c r="T12" s="106"/>
      <c r="U12" s="106"/>
      <c r="V12" s="106"/>
      <c r="W12" s="106"/>
      <c r="X12" s="106"/>
      <c r="Y12" s="106"/>
      <c r="Z12" s="106"/>
      <c r="AA12" s="106"/>
      <c r="AB12" s="110"/>
    </row>
    <row r="13">
      <c r="A13" s="98" t="s">
        <v>194</v>
      </c>
      <c r="B13" s="97" t="s">
        <v>195</v>
      </c>
      <c r="C13" s="117" t="str">
        <f t="shared" ref="C13:E13" si="4">C8*C12</f>
        <v>#DIV/0!</v>
      </c>
      <c r="D13" s="117" t="str">
        <f t="shared" si="4"/>
        <v>#DIV/0!</v>
      </c>
      <c r="E13" s="117" t="str">
        <f t="shared" si="4"/>
        <v>#DIV/0!</v>
      </c>
      <c r="F13" s="106"/>
      <c r="G13" s="97">
        <v>10.0</v>
      </c>
      <c r="H13" s="113" t="str">
        <f>EXP(LN('Cost Summary'!$D$2) + (LN($H$27)-LN('Cost Summary'!$D$2))*G13/$G$27)</f>
        <v>#NUM!</v>
      </c>
      <c r="I13" s="114" t="str">
        <f>(C$14*($H13/$H$3)^(-C$18))+('Cost Summary'!$D$6*($H13/$H$3)^(-C$18))+SUM('Cost Summary'!$D$7:$D$9)</f>
        <v>#DIV/0!</v>
      </c>
      <c r="J13" s="114" t="str">
        <f>(D$14*($H13/$H$3)^(-D$18))+('Cost Summary'!$D$6*($H13/$H$3)^(-D$18))+SUM('Cost Summary'!$D$7:$D$9)</f>
        <v>#DIV/0!</v>
      </c>
      <c r="K13" s="114" t="str">
        <f>(E$14*($H13/$H$3)^(-E$18))+('Cost Summary'!$D$6*($H13/$H$3)^(-E$18))+SUM('Cost Summary'!$D$7:$D$9)</f>
        <v>#DIV/0!</v>
      </c>
      <c r="L13" s="106"/>
      <c r="M13" s="106"/>
      <c r="N13" s="106"/>
      <c r="O13" s="106"/>
      <c r="P13" s="106"/>
      <c r="Q13" s="106"/>
      <c r="R13" s="106"/>
      <c r="S13" s="106"/>
      <c r="T13" s="106"/>
      <c r="U13" s="106"/>
      <c r="V13" s="106"/>
      <c r="W13" s="106"/>
      <c r="X13" s="106"/>
      <c r="Y13" s="106"/>
      <c r="Z13" s="106"/>
      <c r="AA13" s="106"/>
      <c r="AB13" s="110"/>
    </row>
    <row r="14">
      <c r="A14" s="112" t="s">
        <v>196</v>
      </c>
      <c r="B14" s="98" t="s">
        <v>107</v>
      </c>
      <c r="C14" s="115" t="str">
        <f>C13/'Cost Summary'!$D$2*1000000</f>
        <v>#DIV/0!</v>
      </c>
      <c r="D14" s="115" t="str">
        <f>D13/'Cost Summary'!$D$2*1000000</f>
        <v>#DIV/0!</v>
      </c>
      <c r="E14" s="115" t="str">
        <f>E13/'Cost Summary'!$D$2*1000000</f>
        <v>#DIV/0!</v>
      </c>
      <c r="F14" s="106"/>
      <c r="G14" s="97">
        <v>11.0</v>
      </c>
      <c r="H14" s="113" t="str">
        <f>EXP(LN('Cost Summary'!$D$2) + (LN($H$27)-LN('Cost Summary'!$D$2))*G14/$G$27)</f>
        <v>#NUM!</v>
      </c>
      <c r="I14" s="114" t="str">
        <f>(C$14*($H14/$H$3)^(-C$18))+('Cost Summary'!$D$6*($H14/$H$3)^(-C$18))+SUM('Cost Summary'!$D$7:$D$9)</f>
        <v>#DIV/0!</v>
      </c>
      <c r="J14" s="114" t="str">
        <f>(D$14*($H14/$H$3)^(-D$18))+('Cost Summary'!$D$6*($H14/$H$3)^(-D$18))+SUM('Cost Summary'!$D$7:$D$9)</f>
        <v>#DIV/0!</v>
      </c>
      <c r="K14" s="114" t="str">
        <f>(E$14*($H14/$H$3)^(-E$18))+('Cost Summary'!$D$6*($H14/$H$3)^(-E$18))+SUM('Cost Summary'!$D$7:$D$9)</f>
        <v>#DIV/0!</v>
      </c>
      <c r="L14" s="106"/>
      <c r="M14" s="106"/>
      <c r="N14" s="106"/>
      <c r="O14" s="106"/>
      <c r="P14" s="106"/>
      <c r="Q14" s="106"/>
      <c r="R14" s="106"/>
      <c r="S14" s="106"/>
      <c r="T14" s="106"/>
      <c r="U14" s="106"/>
      <c r="V14" s="106"/>
      <c r="W14" s="106"/>
      <c r="X14" s="106"/>
      <c r="Y14" s="106"/>
      <c r="Z14" s="106"/>
      <c r="AA14" s="106"/>
      <c r="AB14" s="110"/>
    </row>
    <row r="15">
      <c r="A15" s="116"/>
      <c r="B15" s="106"/>
      <c r="C15" s="106"/>
      <c r="D15" s="106"/>
      <c r="E15" s="106"/>
      <c r="F15" s="106"/>
      <c r="G15" s="97">
        <v>12.0</v>
      </c>
      <c r="H15" s="113" t="str">
        <f>EXP(LN('Cost Summary'!$D$2) + (LN($H$27)-LN('Cost Summary'!$D$2))*G15/$G$27)</f>
        <v>#NUM!</v>
      </c>
      <c r="I15" s="114" t="str">
        <f>(C$14*($H15/$H$3)^(-C$18))+('Cost Summary'!$D$6*($H15/$H$3)^(-C$18))+SUM('Cost Summary'!$D$7:$D$9)</f>
        <v>#DIV/0!</v>
      </c>
      <c r="J15" s="114" t="str">
        <f>(D$14*($H15/$H$3)^(-D$18))+('Cost Summary'!$D$6*($H15/$H$3)^(-D$18))+SUM('Cost Summary'!$D$7:$D$9)</f>
        <v>#DIV/0!</v>
      </c>
      <c r="K15" s="114" t="str">
        <f>(E$14*($H15/$H$3)^(-E$18))+('Cost Summary'!$D$6*($H15/$H$3)^(-E$18))+SUM('Cost Summary'!$D$7:$D$9)</f>
        <v>#DIV/0!</v>
      </c>
      <c r="L15" s="106"/>
      <c r="M15" s="106"/>
      <c r="N15" s="106"/>
      <c r="O15" s="106"/>
      <c r="P15" s="106"/>
      <c r="Q15" s="106"/>
      <c r="R15" s="106"/>
      <c r="S15" s="106"/>
      <c r="T15" s="106"/>
      <c r="U15" s="106"/>
      <c r="V15" s="106"/>
      <c r="W15" s="106"/>
      <c r="X15" s="106"/>
      <c r="Y15" s="106"/>
      <c r="Z15" s="106"/>
      <c r="AA15" s="106"/>
      <c r="AB15" s="110"/>
    </row>
    <row r="16">
      <c r="A16" s="112" t="s">
        <v>197</v>
      </c>
      <c r="B16" s="97"/>
      <c r="C16" s="120" t="str">
        <f>'Cost Inputs'!$B$4&amp;'Cost Inputs'!$B$5</f>
        <v>SomeMedium complexity</v>
      </c>
      <c r="D16" s="120" t="str">
        <f>'Cost Inputs'!$B$4&amp;'Cost Inputs'!$B$5</f>
        <v>SomeMedium complexity</v>
      </c>
      <c r="E16" s="120" t="str">
        <f>'Cost Inputs'!$B$4&amp;'Cost Inputs'!$B$5</f>
        <v>SomeMedium complexity</v>
      </c>
      <c r="F16" s="106"/>
      <c r="G16" s="97">
        <v>13.0</v>
      </c>
      <c r="H16" s="113" t="str">
        <f>EXP(LN('Cost Summary'!$D$2) + (LN($H$27)-LN('Cost Summary'!$D$2))*G16/$G$27)</f>
        <v>#NUM!</v>
      </c>
      <c r="I16" s="114" t="str">
        <f>(C$14*($H16/$H$3)^(-C$18))+('Cost Summary'!$D$6*($H16/$H$3)^(-C$18))+SUM('Cost Summary'!$D$7:$D$9)</f>
        <v>#DIV/0!</v>
      </c>
      <c r="J16" s="114" t="str">
        <f>(D$14*($H16/$H$3)^(-D$18))+('Cost Summary'!$D$6*($H16/$H$3)^(-D$18))+SUM('Cost Summary'!$D$7:$D$9)</f>
        <v>#DIV/0!</v>
      </c>
      <c r="K16" s="114" t="str">
        <f>(E$14*($H16/$H$3)^(-E$18))+('Cost Summary'!$D$6*($H16/$H$3)^(-E$18))+SUM('Cost Summary'!$D$7:$D$9)</f>
        <v>#DIV/0!</v>
      </c>
      <c r="L16" s="106"/>
      <c r="M16" s="106"/>
      <c r="N16" s="106"/>
      <c r="O16" s="106"/>
      <c r="P16" s="106"/>
      <c r="Q16" s="106"/>
      <c r="R16" s="106"/>
      <c r="S16" s="106"/>
      <c r="T16" s="106"/>
      <c r="U16" s="106"/>
      <c r="V16" s="106"/>
      <c r="W16" s="106"/>
      <c r="X16" s="106"/>
      <c r="Y16" s="106"/>
      <c r="Z16" s="106"/>
      <c r="AA16" s="106"/>
      <c r="AB16" s="110"/>
    </row>
    <row r="17">
      <c r="A17" s="97" t="s">
        <v>198</v>
      </c>
      <c r="B17" s="97"/>
      <c r="C17" s="117">
        <f>VLOOKUP($C$16,Parameters!$A$30:$D$38,2,FALSE)</f>
        <v>0.12</v>
      </c>
      <c r="D17" s="117">
        <f>VLOOKUP($C$16,Parameters!$A$30:$D$38,4,FALSE)</f>
        <v>0.15</v>
      </c>
      <c r="E17" s="117">
        <f>VLOOKUP($C$16,Parameters!$A$30:$D$38,3,FALSE)</f>
        <v>0.1</v>
      </c>
      <c r="F17" s="106"/>
      <c r="G17" s="97">
        <v>14.0</v>
      </c>
      <c r="H17" s="113" t="str">
        <f>EXP(LN('Cost Summary'!$D$2) + (LN($H$27)-LN('Cost Summary'!$D$2))*G17/$G$27)</f>
        <v>#NUM!</v>
      </c>
      <c r="I17" s="114" t="str">
        <f>(C$14*($H17/$H$3)^(-C$18))+('Cost Summary'!$D$6*($H17/$H$3)^(-C$18))+SUM('Cost Summary'!$D$7:$D$9)</f>
        <v>#DIV/0!</v>
      </c>
      <c r="J17" s="114" t="str">
        <f>(D$14*($H17/$H$3)^(-D$18))+('Cost Summary'!$D$6*($H17/$H$3)^(-D$18))+SUM('Cost Summary'!$D$7:$D$9)</f>
        <v>#DIV/0!</v>
      </c>
      <c r="K17" s="114" t="str">
        <f>(E$14*($H17/$H$3)^(-E$18))+('Cost Summary'!$D$6*($H17/$H$3)^(-E$18))+SUM('Cost Summary'!$D$7:$D$9)</f>
        <v>#DIV/0!</v>
      </c>
      <c r="L17" s="106"/>
      <c r="M17" s="106"/>
      <c r="N17" s="106"/>
      <c r="O17" s="106"/>
      <c r="P17" s="106"/>
      <c r="Q17" s="106"/>
      <c r="R17" s="106"/>
      <c r="S17" s="106"/>
      <c r="T17" s="106"/>
      <c r="U17" s="106"/>
      <c r="V17" s="106"/>
      <c r="W17" s="106"/>
      <c r="X17" s="106"/>
      <c r="Y17" s="106"/>
      <c r="Z17" s="106"/>
      <c r="AA17" s="106"/>
      <c r="AB17" s="110"/>
    </row>
    <row r="18">
      <c r="A18" s="97" t="s">
        <v>199</v>
      </c>
      <c r="B18" s="97"/>
      <c r="C18" s="117">
        <f t="shared" ref="C18:E18" si="5">-LN(1-C17)/LN(2)</f>
        <v>0.1844245711</v>
      </c>
      <c r="D18" s="117">
        <f t="shared" si="5"/>
        <v>0.2344652536</v>
      </c>
      <c r="E18" s="117">
        <f t="shared" si="5"/>
        <v>0.1520030934</v>
      </c>
      <c r="F18" s="106"/>
      <c r="G18" s="97">
        <v>15.0</v>
      </c>
      <c r="H18" s="113" t="str">
        <f>EXP(LN('Cost Summary'!$D$2) + (LN($H$27)-LN('Cost Summary'!$D$2))*G18/$G$27)</f>
        <v>#NUM!</v>
      </c>
      <c r="I18" s="114" t="str">
        <f>(C$14*($H18/$H$3)^(-C$18))+('Cost Summary'!$D$6*($H18/$H$3)^(-C$18))+SUM('Cost Summary'!$D$7:$D$9)</f>
        <v>#DIV/0!</v>
      </c>
      <c r="J18" s="114" t="str">
        <f>(D$14*($H18/$H$3)^(-D$18))+('Cost Summary'!$D$6*($H18/$H$3)^(-D$18))+SUM('Cost Summary'!$D$7:$D$9)</f>
        <v>#DIV/0!</v>
      </c>
      <c r="K18" s="114" t="str">
        <f>(E$14*($H18/$H$3)^(-E$18))+('Cost Summary'!$D$6*($H18/$H$3)^(-E$18))+SUM('Cost Summary'!$D$7:$D$9)</f>
        <v>#DIV/0!</v>
      </c>
      <c r="L18" s="106"/>
      <c r="M18" s="106"/>
      <c r="N18" s="106"/>
      <c r="O18" s="106"/>
      <c r="P18" s="106"/>
      <c r="Q18" s="106"/>
      <c r="R18" s="106"/>
      <c r="S18" s="106"/>
      <c r="T18" s="106"/>
      <c r="U18" s="106"/>
      <c r="V18" s="106"/>
      <c r="W18" s="106"/>
      <c r="X18" s="106"/>
      <c r="Y18" s="106"/>
      <c r="Z18" s="106"/>
      <c r="AA18" s="106"/>
      <c r="AB18" s="110"/>
    </row>
    <row r="19" ht="15.75" customHeight="1">
      <c r="A19" s="112" t="s">
        <v>200</v>
      </c>
      <c r="B19" s="98" t="s">
        <v>107</v>
      </c>
      <c r="C19" s="115" t="str">
        <f>'Cost Summary'!$D$6*Parameters!$B$7^(-C18)</f>
        <v>#DIV/0!</v>
      </c>
      <c r="D19" s="115" t="str">
        <f>'Cost Summary'!$D$6*Parameters!$B$7^(-D18)</f>
        <v>#DIV/0!</v>
      </c>
      <c r="E19" s="115" t="str">
        <f>'Cost Summary'!$D$6*Parameters!$B$7^(-E18)</f>
        <v>#DIV/0!</v>
      </c>
      <c r="F19" s="106"/>
      <c r="G19" s="97">
        <v>16.0</v>
      </c>
      <c r="H19" s="113" t="str">
        <f>EXP(LN('Cost Summary'!$D$2) + (LN($H$27)-LN('Cost Summary'!$D$2))*G19/$G$27)</f>
        <v>#NUM!</v>
      </c>
      <c r="I19" s="114" t="str">
        <f>(C$14*($H19/$H$3)^(-C$18))+('Cost Summary'!$D$6*($H19/$H$3)^(-C$18))+SUM('Cost Summary'!$D$7:$D$9)</f>
        <v>#DIV/0!</v>
      </c>
      <c r="J19" s="114" t="str">
        <f>(D$14*($H19/$H$3)^(-D$18))+('Cost Summary'!$D$6*($H19/$H$3)^(-D$18))+SUM('Cost Summary'!$D$7:$D$9)</f>
        <v>#DIV/0!</v>
      </c>
      <c r="K19" s="114" t="str">
        <f>(E$14*($H19/$H$3)^(-E$18))+('Cost Summary'!$D$6*($H19/$H$3)^(-E$18))+SUM('Cost Summary'!$D$7:$D$9)</f>
        <v>#DIV/0!</v>
      </c>
      <c r="L19" s="106"/>
      <c r="M19" s="106"/>
      <c r="N19" s="106"/>
      <c r="O19" s="106"/>
      <c r="P19" s="106"/>
      <c r="Q19" s="106"/>
      <c r="R19" s="106"/>
      <c r="S19" s="106"/>
      <c r="T19" s="106"/>
      <c r="U19" s="106"/>
      <c r="V19" s="106"/>
      <c r="W19" s="106"/>
      <c r="X19" s="106"/>
      <c r="Y19" s="106"/>
      <c r="Z19" s="106"/>
      <c r="AA19" s="106"/>
      <c r="AB19" s="110"/>
    </row>
    <row r="20" ht="15.75" customHeight="1">
      <c r="A20" s="112" t="s">
        <v>201</v>
      </c>
      <c r="B20" s="98" t="s">
        <v>107</v>
      </c>
      <c r="C20" s="115" t="str">
        <f>C14*Parameters!$B$7^(-C18)</f>
        <v>#DIV/0!</v>
      </c>
      <c r="D20" s="115" t="str">
        <f>D14*Parameters!$B$7^(-D18)</f>
        <v>#DIV/0!</v>
      </c>
      <c r="E20" s="115" t="str">
        <f>E14*Parameters!$B$7^(-E18)</f>
        <v>#DIV/0!</v>
      </c>
      <c r="F20" s="106"/>
      <c r="G20" s="97">
        <v>17.0</v>
      </c>
      <c r="H20" s="113" t="str">
        <f>EXP(LN('Cost Summary'!$D$2) + (LN($H$27)-LN('Cost Summary'!$D$2))*G20/$G$27)</f>
        <v>#NUM!</v>
      </c>
      <c r="I20" s="114" t="str">
        <f>(C$14*($H20/$H$3)^(-C$18))+('Cost Summary'!$D$6*($H20/$H$3)^(-C$18))+SUM('Cost Summary'!$D$7:$D$9)</f>
        <v>#DIV/0!</v>
      </c>
      <c r="J20" s="114" t="str">
        <f>(D$14*($H20/$H$3)^(-D$18))+('Cost Summary'!$D$6*($H20/$H$3)^(-D$18))+SUM('Cost Summary'!$D$7:$D$9)</f>
        <v>#DIV/0!</v>
      </c>
      <c r="K20" s="114" t="str">
        <f>(E$14*($H20/$H$3)^(-E$18))+('Cost Summary'!$D$6*($H20/$H$3)^(-E$18))+SUM('Cost Summary'!$D$7:$D$9)</f>
        <v>#DIV/0!</v>
      </c>
      <c r="L20" s="106"/>
      <c r="M20" s="106"/>
      <c r="N20" s="106"/>
      <c r="O20" s="106"/>
      <c r="P20" s="106"/>
      <c r="Q20" s="106"/>
      <c r="R20" s="106"/>
      <c r="S20" s="106"/>
      <c r="T20" s="106"/>
      <c r="U20" s="106"/>
      <c r="V20" s="106"/>
      <c r="W20" s="106"/>
      <c r="X20" s="106"/>
      <c r="Y20" s="106"/>
      <c r="Z20" s="106"/>
      <c r="AA20" s="106"/>
      <c r="AB20" s="110"/>
    </row>
    <row r="21" ht="15.75" customHeight="1">
      <c r="A21" s="106"/>
      <c r="B21" s="106"/>
      <c r="C21" s="106"/>
      <c r="D21" s="106"/>
      <c r="E21" s="106"/>
      <c r="F21" s="106"/>
      <c r="G21" s="97">
        <v>18.0</v>
      </c>
      <c r="H21" s="113" t="str">
        <f>EXP(LN('Cost Summary'!$D$2) + (LN($H$27)-LN('Cost Summary'!$D$2))*G21/$G$27)</f>
        <v>#NUM!</v>
      </c>
      <c r="I21" s="114" t="str">
        <f>(C$14*($H21/$H$3)^(-C$18))+('Cost Summary'!$D$6*($H21/$H$3)^(-C$18))+SUM('Cost Summary'!$D$7:$D$9)</f>
        <v>#DIV/0!</v>
      </c>
      <c r="J21" s="114" t="str">
        <f>(D$14*($H21/$H$3)^(-D$18))+('Cost Summary'!$D$6*($H21/$H$3)^(-D$18))+SUM('Cost Summary'!$D$7:$D$9)</f>
        <v>#DIV/0!</v>
      </c>
      <c r="K21" s="114" t="str">
        <f>(E$14*($H21/$H$3)^(-E$18))+('Cost Summary'!$D$6*($H21/$H$3)^(-E$18))+SUM('Cost Summary'!$D$7:$D$9)</f>
        <v>#DIV/0!</v>
      </c>
      <c r="L21" s="106"/>
      <c r="M21" s="106"/>
      <c r="N21" s="106"/>
      <c r="O21" s="106"/>
      <c r="P21" s="106"/>
      <c r="Q21" s="106"/>
      <c r="R21" s="106"/>
      <c r="S21" s="106"/>
      <c r="T21" s="106"/>
      <c r="U21" s="106"/>
      <c r="V21" s="106"/>
      <c r="W21" s="106"/>
      <c r="X21" s="106"/>
      <c r="Y21" s="106"/>
      <c r="Z21" s="106"/>
      <c r="AA21" s="106"/>
      <c r="AB21" s="110"/>
    </row>
    <row r="22" ht="15.75" customHeight="1">
      <c r="A22" s="106"/>
      <c r="B22" s="106"/>
      <c r="C22" s="106"/>
      <c r="D22" s="106"/>
      <c r="E22" s="106"/>
      <c r="F22" s="106"/>
      <c r="G22" s="97">
        <v>19.0</v>
      </c>
      <c r="H22" s="113" t="str">
        <f>EXP(LN('Cost Summary'!$D$2) + (LN($H$27)-LN('Cost Summary'!$D$2))*G22/$G$27)</f>
        <v>#NUM!</v>
      </c>
      <c r="I22" s="114" t="str">
        <f>(C$14*($H22/$H$3)^(-C$18))+('Cost Summary'!$D$6*($H22/$H$3)^(-C$18))+SUM('Cost Summary'!$D$7:$D$9)</f>
        <v>#DIV/0!</v>
      </c>
      <c r="J22" s="114" t="str">
        <f>(D$14*($H22/$H$3)^(-D$18))+('Cost Summary'!$D$6*($H22/$H$3)^(-D$18))+SUM('Cost Summary'!$D$7:$D$9)</f>
        <v>#DIV/0!</v>
      </c>
      <c r="K22" s="114" t="str">
        <f>(E$14*($H22/$H$3)^(-E$18))+('Cost Summary'!$D$6*($H22/$H$3)^(-E$18))+SUM('Cost Summary'!$D$7:$D$9)</f>
        <v>#DIV/0!</v>
      </c>
      <c r="L22" s="106"/>
      <c r="M22" s="106"/>
      <c r="N22" s="106"/>
      <c r="O22" s="106"/>
      <c r="P22" s="106"/>
      <c r="Q22" s="106"/>
      <c r="R22" s="106"/>
      <c r="S22" s="106"/>
      <c r="T22" s="106"/>
      <c r="U22" s="106"/>
      <c r="V22" s="106"/>
      <c r="W22" s="106"/>
      <c r="X22" s="106"/>
      <c r="Y22" s="106"/>
      <c r="Z22" s="106"/>
      <c r="AA22" s="106"/>
      <c r="AB22" s="110"/>
    </row>
    <row r="23" ht="15.75" customHeight="1">
      <c r="A23" s="106"/>
      <c r="B23" s="106"/>
      <c r="C23" s="106"/>
      <c r="D23" s="106"/>
      <c r="E23" s="106"/>
      <c r="F23" s="106"/>
      <c r="G23" s="97">
        <v>20.0</v>
      </c>
      <c r="H23" s="113" t="str">
        <f>EXP(LN('Cost Summary'!$D$2) + (LN($H$27)-LN('Cost Summary'!$D$2))*G23/$G$27)</f>
        <v>#NUM!</v>
      </c>
      <c r="I23" s="114" t="str">
        <f>(C$14*($H23/$H$3)^(-C$18))+('Cost Summary'!$D$6*($H23/$H$3)^(-C$18))+SUM('Cost Summary'!$D$7:$D$9)</f>
        <v>#DIV/0!</v>
      </c>
      <c r="J23" s="114" t="str">
        <f>(D$14*($H23/$H$3)^(-D$18))+('Cost Summary'!$D$6*($H23/$H$3)^(-D$18))+SUM('Cost Summary'!$D$7:$D$9)</f>
        <v>#DIV/0!</v>
      </c>
      <c r="K23" s="114" t="str">
        <f>(E$14*($H23/$H$3)^(-E$18))+('Cost Summary'!$D$6*($H23/$H$3)^(-E$18))+SUM('Cost Summary'!$D$7:$D$9)</f>
        <v>#DIV/0!</v>
      </c>
      <c r="L23" s="106"/>
      <c r="M23" s="106"/>
      <c r="N23" s="106"/>
      <c r="O23" s="106"/>
      <c r="P23" s="106"/>
      <c r="Q23" s="106"/>
      <c r="R23" s="106"/>
      <c r="S23" s="106"/>
      <c r="T23" s="106"/>
      <c r="U23" s="106"/>
      <c r="V23" s="106"/>
      <c r="W23" s="106"/>
      <c r="X23" s="106"/>
      <c r="Y23" s="106"/>
      <c r="Z23" s="106"/>
      <c r="AA23" s="106"/>
      <c r="AB23" s="110"/>
    </row>
    <row r="24" ht="15.75" customHeight="1">
      <c r="A24" s="106"/>
      <c r="B24" s="106"/>
      <c r="C24" s="106"/>
      <c r="D24" s="106"/>
      <c r="E24" s="106"/>
      <c r="F24" s="106"/>
      <c r="G24" s="97">
        <v>21.0</v>
      </c>
      <c r="H24" s="113" t="str">
        <f>EXP(LN('Cost Summary'!$D$2) + (LN($H$27)-LN('Cost Summary'!$D$2))*G24/$G$27)</f>
        <v>#NUM!</v>
      </c>
      <c r="I24" s="114" t="str">
        <f>(C$14*($H24/$H$3)^(-C$18))+('Cost Summary'!$D$6*($H24/$H$3)^(-C$18))+SUM('Cost Summary'!$D$7:$D$9)</f>
        <v>#DIV/0!</v>
      </c>
      <c r="J24" s="114" t="str">
        <f>(D$14*($H24/$H$3)^(-D$18))+('Cost Summary'!$D$6*($H24/$H$3)^(-D$18))+SUM('Cost Summary'!$D$7:$D$9)</f>
        <v>#DIV/0!</v>
      </c>
      <c r="K24" s="114" t="str">
        <f>(E$14*($H24/$H$3)^(-E$18))+('Cost Summary'!$D$6*($H24/$H$3)^(-E$18))+SUM('Cost Summary'!$D$7:$D$9)</f>
        <v>#DIV/0!</v>
      </c>
      <c r="L24" s="106"/>
      <c r="M24" s="106"/>
      <c r="N24" s="106"/>
      <c r="O24" s="106"/>
      <c r="P24" s="106"/>
      <c r="Q24" s="106"/>
      <c r="R24" s="106"/>
      <c r="S24" s="106"/>
      <c r="T24" s="106"/>
      <c r="U24" s="106"/>
      <c r="V24" s="106"/>
      <c r="W24" s="106"/>
      <c r="X24" s="106"/>
      <c r="Y24" s="106"/>
      <c r="Z24" s="106"/>
      <c r="AA24" s="106"/>
      <c r="AB24" s="110"/>
    </row>
    <row r="25" ht="15.75" customHeight="1">
      <c r="A25" s="106"/>
      <c r="B25" s="106"/>
      <c r="C25" s="106"/>
      <c r="D25" s="106"/>
      <c r="E25" s="106"/>
      <c r="F25" s="106"/>
      <c r="G25" s="97">
        <v>22.0</v>
      </c>
      <c r="H25" s="113" t="str">
        <f>EXP(LN('Cost Summary'!$D$2) + (LN($H$27)-LN('Cost Summary'!$D$2))*G25/$G$27)</f>
        <v>#NUM!</v>
      </c>
      <c r="I25" s="114" t="str">
        <f>(C$14*($H25/$H$3)^(-C$18))+('Cost Summary'!$D$6*($H25/$H$3)^(-C$18))+SUM('Cost Summary'!$D$7:$D$9)</f>
        <v>#DIV/0!</v>
      </c>
      <c r="J25" s="114" t="str">
        <f>(D$14*($H25/$H$3)^(-D$18))+('Cost Summary'!$D$6*($H25/$H$3)^(-D$18))+SUM('Cost Summary'!$D$7:$D$9)</f>
        <v>#DIV/0!</v>
      </c>
      <c r="K25" s="114" t="str">
        <f>(E$14*($H25/$H$3)^(-E$18))+('Cost Summary'!$D$6*($H25/$H$3)^(-E$18))+SUM('Cost Summary'!$D$7:$D$9)</f>
        <v>#DIV/0!</v>
      </c>
      <c r="L25" s="106"/>
      <c r="M25" s="106"/>
      <c r="N25" s="106"/>
      <c r="O25" s="106"/>
      <c r="P25" s="106"/>
      <c r="Q25" s="106"/>
      <c r="R25" s="106"/>
      <c r="S25" s="106"/>
      <c r="T25" s="106"/>
      <c r="U25" s="106"/>
      <c r="V25" s="106"/>
      <c r="W25" s="106"/>
      <c r="X25" s="106"/>
      <c r="Y25" s="106"/>
      <c r="Z25" s="106"/>
      <c r="AA25" s="106"/>
      <c r="AB25" s="110"/>
    </row>
    <row r="26" ht="15.75" customHeight="1">
      <c r="A26" s="106"/>
      <c r="B26" s="106"/>
      <c r="C26" s="106"/>
      <c r="D26" s="106"/>
      <c r="E26" s="106"/>
      <c r="F26" s="106"/>
      <c r="G26" s="97">
        <v>23.0</v>
      </c>
      <c r="H26" s="113" t="str">
        <f>EXP(LN('Cost Summary'!$D$2) + (LN($H$27)-LN('Cost Summary'!$D$2))*G26/$G$27)</f>
        <v>#NUM!</v>
      </c>
      <c r="I26" s="114" t="str">
        <f>(C$14*($H26/$H$3)^(-C$18))+('Cost Summary'!$D$6*($H26/$H$3)^(-C$18))+SUM('Cost Summary'!$D$7:$D$9)</f>
        <v>#DIV/0!</v>
      </c>
      <c r="J26" s="114" t="str">
        <f>(D$14*($H26/$H$3)^(-D$18))+('Cost Summary'!$D$6*($H26/$H$3)^(-D$18))+SUM('Cost Summary'!$D$7:$D$9)</f>
        <v>#DIV/0!</v>
      </c>
      <c r="K26" s="114" t="str">
        <f>(E$14*($H26/$H$3)^(-E$18))+('Cost Summary'!$D$6*($H26/$H$3)^(-E$18))+SUM('Cost Summary'!$D$7:$D$9)</f>
        <v>#DIV/0!</v>
      </c>
      <c r="L26" s="106"/>
      <c r="M26" s="106"/>
      <c r="N26" s="106"/>
      <c r="O26" s="106"/>
      <c r="P26" s="106"/>
      <c r="Q26" s="106"/>
      <c r="R26" s="106"/>
      <c r="S26" s="106"/>
      <c r="T26" s="106"/>
      <c r="U26" s="106"/>
      <c r="V26" s="106"/>
      <c r="W26" s="106"/>
      <c r="X26" s="106"/>
      <c r="Y26" s="106"/>
      <c r="Z26" s="106"/>
      <c r="AA26" s="106"/>
      <c r="AB26" s="110"/>
    </row>
    <row r="27" ht="15.75" customHeight="1">
      <c r="A27" s="106"/>
      <c r="B27" s="106"/>
      <c r="C27" s="106"/>
      <c r="D27" s="106"/>
      <c r="E27" s="106"/>
      <c r="F27" s="106"/>
      <c r="G27" s="97">
        <v>24.0</v>
      </c>
      <c r="H27" s="113">
        <v>1.0E9</v>
      </c>
      <c r="I27" s="114" t="str">
        <f>(C$14*($H27/$H$3)^(-C$18))+('Cost Summary'!$D$6*($H27/$H$3)^(-C$18))+SUM('Cost Summary'!$D$7:$D$9)</f>
        <v>#DIV/0!</v>
      </c>
      <c r="J27" s="114" t="str">
        <f>(D$14*($H27/$H$3)^(-D$18))+('Cost Summary'!$D$6*($H27/$H$3)^(-D$18))+SUM('Cost Summary'!$D$7:$D$9)</f>
        <v>#DIV/0!</v>
      </c>
      <c r="K27" s="114" t="str">
        <f>(E$14*($H27/$H$3)^(-E$18))+('Cost Summary'!$D$6*($H27/$H$3)^(-E$18))+SUM('Cost Summary'!$D$7:$D$9)</f>
        <v>#DIV/0!</v>
      </c>
      <c r="L27" s="106"/>
      <c r="M27" s="106"/>
      <c r="N27" s="106"/>
      <c r="O27" s="106"/>
      <c r="P27" s="106"/>
      <c r="Q27" s="106"/>
      <c r="R27" s="106"/>
      <c r="S27" s="106"/>
      <c r="T27" s="106"/>
      <c r="U27" s="106"/>
      <c r="V27" s="106"/>
      <c r="W27" s="106"/>
      <c r="X27" s="106"/>
      <c r="Y27" s="106"/>
      <c r="Z27" s="106"/>
      <c r="AA27" s="106"/>
      <c r="AB27" s="110"/>
    </row>
    <row r="28" ht="15.75" customHeight="1">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row>
    <row r="29" ht="15.75" customHeight="1">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row>
    <row r="30" ht="15.75" customHeight="1">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row>
    <row r="31" ht="15.75" customHeight="1">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row>
    <row r="32" ht="15.75" customHeight="1">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row>
    <row r="33" ht="15.75" customHeight="1">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row>
    <row r="34" ht="15.75" customHeight="1">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row>
    <row r="35" ht="15.75" customHeight="1">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row>
    <row r="36" ht="15.75" customHeight="1">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row>
    <row r="37" ht="15.75" customHeight="1">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row>
    <row r="38" ht="15.75" customHeight="1">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row>
    <row r="39" ht="15.75" customHeight="1">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row>
    <row r="40" ht="15.75" customHeight="1">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row>
    <row r="41" ht="15.75" customHeight="1">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row>
    <row r="42" ht="15.75" customHeight="1">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row>
    <row r="43" ht="15.75" customHeight="1">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row>
    <row r="44" ht="15.75" customHeight="1">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row>
    <row r="45" ht="15.75" customHeight="1">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row>
    <row r="46" ht="15.75" customHeight="1">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row>
    <row r="47" ht="15.75" customHeight="1">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row>
    <row r="48" ht="15.75" customHeight="1">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row>
    <row r="49" ht="15.75" customHeight="1">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row>
    <row r="50" ht="15.75" customHeight="1">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row>
    <row r="51" ht="15.75" customHeight="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row>
    <row r="52" ht="15.75" customHeight="1">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row>
    <row r="53" ht="15.75" customHeight="1">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row>
    <row r="54" ht="15.75" customHeight="1">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row>
    <row r="55" ht="15.75" customHeight="1">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row>
    <row r="56" ht="15.75" customHeight="1">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row>
    <row r="57" ht="15.75" customHeight="1">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row>
    <row r="58" ht="15.75" customHeight="1">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row>
    <row r="59" ht="15.75" customHeight="1">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row>
    <row r="60" ht="15.75" customHeight="1">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row>
    <row r="61" ht="15.75" customHeight="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row>
    <row r="62" ht="15.75" customHeight="1">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row>
    <row r="63" ht="15.75" customHeight="1">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row>
    <row r="64" ht="15.75" customHeight="1">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row>
    <row r="65" ht="15.75" customHeight="1">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row>
    <row r="66" ht="15.75" customHeight="1">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row>
    <row r="67" ht="15.75" customHeight="1">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row>
    <row r="68" ht="15.75" customHeight="1">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row>
    <row r="69" ht="15.75" customHeight="1">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row>
    <row r="70" ht="15.75" customHeight="1">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row>
    <row r="71" ht="15.75" customHeight="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row>
    <row r="72" ht="15.75" customHeight="1">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row>
    <row r="73" ht="15.75" customHeight="1">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row>
    <row r="74" ht="15.75" customHeight="1">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row>
    <row r="75" ht="15.75" customHeight="1">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row>
    <row r="76" ht="15.75" customHeight="1">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row>
    <row r="77" ht="15.75" customHeight="1">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row>
    <row r="78" ht="15.75" customHeight="1">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row>
    <row r="79" ht="15.75" customHeight="1">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row>
    <row r="80" ht="15.75" customHeight="1">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row>
    <row r="81" ht="15.75" customHeight="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row>
    <row r="82" ht="15.75" customHeight="1">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row>
    <row r="83" ht="15.75" customHeight="1">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row>
    <row r="84" ht="15.75" customHeight="1">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row>
    <row r="85" ht="15.75" customHeight="1">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row>
    <row r="86" ht="15.75" customHeight="1">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row>
    <row r="87" ht="15.75" customHeight="1">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row>
    <row r="88" ht="15.75" customHeight="1">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row>
    <row r="89" ht="15.75" customHeight="1">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row>
    <row r="90" ht="15.75" customHeight="1">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row>
    <row r="91" ht="15.75" customHeight="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row>
    <row r="92" ht="15.75" customHeight="1">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row>
    <row r="93" ht="15.75" customHeight="1">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row>
    <row r="94" ht="15.75" customHeight="1">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row>
    <row r="95" ht="15.75" customHeight="1">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row>
    <row r="96" ht="15.75" customHeight="1">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row>
    <row r="97" ht="15.75" customHeight="1">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row>
    <row r="98" ht="15.75" customHeight="1">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row>
    <row r="99" ht="15.75" customHeight="1">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row>
    <row r="100" ht="15.75" customHeight="1">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row>
    <row r="101" ht="15.75" customHeight="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row>
    <row r="102" ht="15.75" customHeight="1">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row>
    <row r="103" ht="15.75" customHeight="1">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row>
    <row r="104" ht="15.75" customHeight="1">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row>
    <row r="105" ht="15.75" customHeight="1">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row>
    <row r="106" ht="15.75" customHeight="1">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row>
    <row r="107" ht="15.75" customHeight="1">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row>
    <row r="108" ht="15.75" customHeight="1">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row>
    <row r="109" ht="15.75" customHeight="1">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row>
    <row r="110" ht="15.75" customHeight="1">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row>
    <row r="111" ht="15.75" customHeight="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row>
    <row r="112" ht="15.75" customHeight="1">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row>
    <row r="113" ht="15.75" customHeight="1">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row>
    <row r="114" ht="15.75" customHeight="1">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row>
    <row r="115" ht="15.75" customHeight="1">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row>
    <row r="116" ht="15.75" customHeight="1">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row>
    <row r="117" ht="15.75" customHeight="1">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row>
    <row r="118" ht="15.75" customHeight="1">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row>
    <row r="119" ht="15.75" customHeight="1">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row>
    <row r="120" ht="15.75" customHeight="1">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row>
    <row r="121" ht="15.75" customHeight="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row>
    <row r="122" ht="15.75" customHeight="1">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row>
    <row r="123" ht="15.75" customHeight="1">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row>
    <row r="124" ht="15.75" customHeight="1">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row>
    <row r="125" ht="15.75" customHeight="1">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row>
    <row r="126" ht="15.75" customHeight="1">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row>
    <row r="127" ht="15.75" customHeight="1">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row>
    <row r="128" ht="15.75" customHeight="1">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row>
    <row r="129" ht="15.75" customHeight="1">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row>
    <row r="130" ht="15.75" customHeight="1">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row>
    <row r="131" ht="15.75" customHeigh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row>
    <row r="132" ht="15.75" customHeight="1">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row>
    <row r="133" ht="15.75" customHeight="1">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row>
    <row r="134" ht="15.75" customHeight="1">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row>
    <row r="135" ht="15.75" customHeight="1">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row>
    <row r="136" ht="15.75" customHeight="1">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row>
    <row r="137" ht="15.75" customHeight="1">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row>
    <row r="138" ht="15.75" customHeight="1">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row>
    <row r="139" ht="15.75" customHeigh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row>
    <row r="140" ht="15.75" customHeigh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row>
    <row r="141" ht="15.75" customHeigh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row>
    <row r="142" ht="15.75" customHeigh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row>
    <row r="143" ht="15.75" customHeight="1">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row>
    <row r="144" ht="15.75" customHeight="1">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row>
    <row r="145" ht="15.75" customHeight="1">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row>
    <row r="146" ht="15.75" customHeight="1">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row>
    <row r="147" ht="15.75" customHeight="1">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row>
    <row r="148" ht="15.75" customHeight="1">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row>
    <row r="149" ht="15.75" customHeight="1">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row>
    <row r="150" ht="15.75" customHeight="1">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row>
    <row r="151" ht="15.75" customHeight="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row>
    <row r="152" ht="15.75" customHeight="1">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row>
    <row r="153" ht="15.75" customHeight="1">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row>
    <row r="154" ht="15.75" customHeight="1">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row>
    <row r="155" ht="15.75" customHeight="1">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row>
    <row r="156" ht="15.75" customHeight="1">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row>
    <row r="157" ht="15.75" customHeight="1">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row>
    <row r="158" ht="15.75" customHeight="1">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row>
    <row r="159" ht="15.75" customHeight="1">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row>
    <row r="160" ht="15.75" customHeight="1">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row>
    <row r="161" ht="15.75" customHeight="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row>
    <row r="162" ht="15.75" customHeight="1">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row>
    <row r="163" ht="15.75" customHeight="1">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row>
    <row r="164" ht="15.75" customHeight="1">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row>
    <row r="165" ht="15.75" customHeight="1">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row>
    <row r="166" ht="15.75" customHeight="1">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row>
    <row r="167" ht="15.75" customHeight="1">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row>
    <row r="168" ht="15.75" customHeight="1">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row>
    <row r="169" ht="15.75" customHeight="1">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row>
    <row r="170" ht="15.75" customHeight="1">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row>
    <row r="171" ht="15.75" customHeight="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row>
    <row r="172" ht="15.75" customHeight="1">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row>
    <row r="173" ht="15.75" customHeight="1">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row>
    <row r="174" ht="15.75" customHeight="1">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row>
    <row r="175" ht="15.75" customHeight="1">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row>
    <row r="176" ht="15.75" customHeight="1">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row>
    <row r="177" ht="15.75" customHeight="1">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row>
    <row r="178" ht="15.75" customHeight="1">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row>
    <row r="179" ht="15.75" customHeight="1">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row>
    <row r="180" ht="15.75" customHeight="1">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row>
    <row r="181" ht="15.75" customHeight="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row>
    <row r="182" ht="15.75" customHeight="1">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row>
    <row r="183" ht="15.75" customHeight="1">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row>
    <row r="184" ht="15.75" customHeight="1">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row>
    <row r="185" ht="15.75" customHeight="1">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row>
    <row r="186" ht="15.75" customHeight="1">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row>
    <row r="187" ht="15.75" customHeight="1">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row>
    <row r="188" ht="15.75" customHeight="1">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row>
    <row r="189" ht="15.75" customHeight="1">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row>
    <row r="190" ht="15.75" customHeight="1">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row>
    <row r="191" ht="15.75" customHeight="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row>
    <row r="192" ht="15.75" customHeight="1">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row>
    <row r="193" ht="15.75" customHeight="1">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row>
    <row r="194" ht="15.75" customHeight="1">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row>
    <row r="195" ht="15.75" customHeight="1">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row>
    <row r="196" ht="15.75" customHeight="1">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row>
    <row r="197" ht="15.75" customHeight="1">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row>
    <row r="198" ht="15.75" customHeight="1">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row>
    <row r="199" ht="15.75" customHeight="1">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row>
    <row r="200" ht="15.75" customHeight="1">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row>
    <row r="201" ht="15.75" customHeight="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row>
    <row r="202" ht="15.75" customHeight="1">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row>
    <row r="203" ht="15.75" customHeight="1">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row>
    <row r="204" ht="15.75" customHeigh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row>
    <row r="205" ht="15.75" customHeigh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row>
    <row r="206" ht="15.75" customHeigh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row>
    <row r="207" ht="15.75" customHeight="1">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row>
    <row r="208" ht="15.75" customHeight="1">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row>
    <row r="209" ht="15.75" customHeight="1">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row>
    <row r="210" ht="15.75" customHeight="1">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row>
    <row r="211" ht="15.75" customHeight="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row>
    <row r="212" ht="15.75" customHeight="1">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row>
    <row r="213" ht="15.75" customHeight="1">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row>
    <row r="214" ht="15.75" customHeight="1">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row>
    <row r="215" ht="15.75" customHeight="1">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row>
    <row r="216" ht="15.75" customHeight="1">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row>
    <row r="217" ht="15.75" customHeight="1">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row>
    <row r="218" ht="15.75" customHeight="1">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row>
    <row r="219" ht="15.75" customHeight="1">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row>
    <row r="220" ht="15.75" customHeight="1">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row>
    <row r="221" ht="15.75" customHeight="1">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row>
    <row r="222" ht="15.75" customHeight="1">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row>
    <row r="223" ht="15.75" customHeight="1">
      <c r="F223" s="106"/>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row>
    <row r="224" ht="15.75" customHeight="1">
      <c r="F224" s="106"/>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row>
    <row r="225" ht="15.75" customHeight="1">
      <c r="F225" s="106"/>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row>
    <row r="226" ht="15.75" customHeight="1">
      <c r="F226" s="106"/>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row>
    <row r="227" ht="15.75" customHeight="1">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row>
    <row r="228" ht="15.75" customHeight="1">
      <c r="F228" s="106"/>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row>
    <row r="229" ht="15.75" customHeight="1">
      <c r="F229" s="106"/>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row>
    <row r="230" ht="15.75" customHeight="1">
      <c r="F230" s="106"/>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row>
    <row r="231" ht="15.75" customHeight="1">
      <c r="F231" s="106"/>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G1:K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6152"/>
    <pageSetUpPr/>
  </sheetPr>
  <sheetViews>
    <sheetView showGridLines="0" workbookViewId="0"/>
  </sheetViews>
  <sheetFormatPr customHeight="1" defaultColWidth="14.43" defaultRowHeight="15.0"/>
  <cols>
    <col customWidth="1" min="1" max="1" width="18.14"/>
    <col customWidth="1" min="2" max="2" width="12.29"/>
    <col customWidth="1" min="3" max="3" width="23.43"/>
    <col customWidth="1" min="4" max="4" width="63.86"/>
    <col customWidth="1" min="5" max="5" width="6.29"/>
    <col customWidth="1" min="6" max="6" width="17.43"/>
    <col customWidth="1" min="7" max="7" width="14.14"/>
    <col customWidth="1" min="8" max="8" width="23.43"/>
    <col customWidth="1" min="9" max="9" width="27.29"/>
    <col customWidth="1" min="10" max="10" width="17.43"/>
    <col customWidth="1" min="11" max="11" width="20.0"/>
    <col customWidth="1" min="12" max="26" width="8.71"/>
  </cols>
  <sheetData>
    <row r="1">
      <c r="A1" s="121" t="s">
        <v>202</v>
      </c>
      <c r="B1" s="65"/>
      <c r="C1" s="65"/>
      <c r="D1" s="66"/>
      <c r="E1" s="3"/>
      <c r="F1" s="121" t="s">
        <v>203</v>
      </c>
      <c r="G1" s="65"/>
      <c r="H1" s="65"/>
      <c r="I1" s="65"/>
      <c r="J1" s="65"/>
      <c r="K1" s="66"/>
      <c r="L1" s="3"/>
      <c r="M1" s="3"/>
      <c r="N1" s="3"/>
      <c r="O1" s="3"/>
      <c r="P1" s="3"/>
      <c r="Q1" s="3"/>
      <c r="R1" s="3"/>
      <c r="S1" s="3"/>
      <c r="T1" s="3"/>
      <c r="U1" s="3"/>
      <c r="V1" s="3"/>
      <c r="W1" s="3"/>
      <c r="X1" s="3"/>
      <c r="Y1" s="3"/>
      <c r="Z1" s="3"/>
    </row>
    <row r="2" ht="47.25" customHeight="1">
      <c r="A2" s="122" t="s">
        <v>204</v>
      </c>
      <c r="B2" s="122" t="s">
        <v>205</v>
      </c>
      <c r="C2" s="122" t="s">
        <v>206</v>
      </c>
      <c r="D2" s="122" t="s">
        <v>207</v>
      </c>
      <c r="E2" s="3"/>
      <c r="F2" s="41" t="s">
        <v>208</v>
      </c>
      <c r="G2" s="122" t="s">
        <v>209</v>
      </c>
      <c r="H2" s="122" t="s">
        <v>210</v>
      </c>
      <c r="I2" s="123" t="s">
        <v>211</v>
      </c>
      <c r="J2" s="65"/>
      <c r="K2" s="66"/>
      <c r="L2" s="3"/>
      <c r="M2" s="3"/>
      <c r="N2" s="3"/>
      <c r="O2" s="3"/>
      <c r="P2" s="3"/>
      <c r="Q2" s="3"/>
      <c r="R2" s="3"/>
      <c r="S2" s="3"/>
      <c r="T2" s="3"/>
      <c r="U2" s="3"/>
      <c r="V2" s="3"/>
      <c r="W2" s="3"/>
      <c r="X2" s="3"/>
      <c r="Y2" s="3"/>
      <c r="Z2" s="3"/>
    </row>
    <row r="3">
      <c r="A3" s="122" t="s">
        <v>212</v>
      </c>
      <c r="B3" s="41" t="s">
        <v>213</v>
      </c>
      <c r="C3" s="122" t="s">
        <v>214</v>
      </c>
      <c r="D3" s="122" t="s">
        <v>215</v>
      </c>
      <c r="E3" s="3"/>
      <c r="F3" s="41"/>
      <c r="G3" s="41"/>
      <c r="H3" s="41"/>
      <c r="I3" s="41" t="s">
        <v>216</v>
      </c>
      <c r="J3" s="41" t="s">
        <v>217</v>
      </c>
      <c r="K3" s="41" t="s">
        <v>218</v>
      </c>
      <c r="L3" s="3"/>
      <c r="M3" s="3"/>
      <c r="N3" s="3"/>
      <c r="O3" s="3"/>
      <c r="P3" s="3"/>
      <c r="Q3" s="3"/>
      <c r="R3" s="3"/>
      <c r="S3" s="3"/>
      <c r="T3" s="3"/>
      <c r="U3" s="3"/>
      <c r="V3" s="3"/>
      <c r="W3" s="3"/>
      <c r="X3" s="3"/>
      <c r="Y3" s="3"/>
      <c r="Z3" s="3"/>
    </row>
    <row r="4" ht="96.75" customHeight="1">
      <c r="A4" s="124" t="s">
        <v>219</v>
      </c>
      <c r="B4" s="41" t="s">
        <v>220</v>
      </c>
      <c r="C4" s="122" t="s">
        <v>221</v>
      </c>
      <c r="D4" s="122" t="s">
        <v>222</v>
      </c>
      <c r="E4" s="3"/>
      <c r="F4" s="122" t="s">
        <v>223</v>
      </c>
      <c r="G4" s="122" t="s">
        <v>224</v>
      </c>
      <c r="H4" s="122" t="s">
        <v>225</v>
      </c>
      <c r="I4" s="122" t="s">
        <v>226</v>
      </c>
      <c r="J4" s="122"/>
      <c r="K4" s="122"/>
      <c r="L4" s="3"/>
      <c r="M4" s="3"/>
      <c r="N4" s="3"/>
      <c r="O4" s="3"/>
      <c r="P4" s="3"/>
      <c r="Q4" s="3"/>
      <c r="R4" s="3"/>
      <c r="S4" s="3"/>
      <c r="T4" s="3"/>
      <c r="U4" s="3"/>
      <c r="V4" s="3"/>
      <c r="W4" s="3"/>
      <c r="X4" s="3"/>
      <c r="Y4" s="3"/>
      <c r="Z4" s="3"/>
    </row>
    <row r="5">
      <c r="A5" s="125"/>
      <c r="B5" s="41" t="s">
        <v>227</v>
      </c>
      <c r="C5" s="122" t="s">
        <v>228</v>
      </c>
      <c r="D5" s="122" t="s">
        <v>229</v>
      </c>
      <c r="E5" s="3"/>
      <c r="F5" s="122" t="s">
        <v>230</v>
      </c>
      <c r="G5" s="122" t="s">
        <v>231</v>
      </c>
      <c r="H5" s="122" t="s">
        <v>232</v>
      </c>
      <c r="I5" s="122" t="s">
        <v>233</v>
      </c>
      <c r="J5" s="122" t="s">
        <v>234</v>
      </c>
      <c r="K5" s="122" t="s">
        <v>235</v>
      </c>
      <c r="L5" s="3"/>
      <c r="M5" s="3"/>
      <c r="N5" s="3"/>
      <c r="O5" s="3"/>
      <c r="P5" s="3"/>
      <c r="Q5" s="3"/>
      <c r="R5" s="3"/>
      <c r="S5" s="3"/>
      <c r="T5" s="3"/>
      <c r="U5" s="3"/>
      <c r="V5" s="3"/>
      <c r="W5" s="3"/>
      <c r="X5" s="3"/>
      <c r="Y5" s="3"/>
      <c r="Z5" s="3"/>
    </row>
    <row r="6">
      <c r="A6" s="122" t="s">
        <v>236</v>
      </c>
      <c r="B6" s="41" t="s">
        <v>237</v>
      </c>
      <c r="C6" s="122" t="s">
        <v>238</v>
      </c>
      <c r="D6" s="122" t="s">
        <v>239</v>
      </c>
      <c r="E6" s="3"/>
      <c r="F6" s="122" t="s">
        <v>240</v>
      </c>
      <c r="G6" s="122" t="s">
        <v>241</v>
      </c>
      <c r="H6" s="122" t="s">
        <v>242</v>
      </c>
      <c r="I6" s="122"/>
      <c r="J6" s="122"/>
      <c r="K6" s="122"/>
      <c r="L6" s="3"/>
      <c r="M6" s="3"/>
      <c r="N6" s="3"/>
      <c r="O6" s="3"/>
      <c r="P6" s="3"/>
      <c r="Q6" s="3"/>
      <c r="R6" s="3"/>
      <c r="S6" s="3"/>
      <c r="T6" s="3"/>
      <c r="U6" s="3"/>
      <c r="V6" s="3"/>
      <c r="W6" s="3"/>
      <c r="X6" s="3"/>
      <c r="Y6" s="3"/>
      <c r="Z6" s="3"/>
    </row>
    <row r="7">
      <c r="A7" s="124" t="s">
        <v>243</v>
      </c>
      <c r="B7" s="41" t="s">
        <v>64</v>
      </c>
      <c r="C7" s="122" t="s">
        <v>244</v>
      </c>
      <c r="D7" s="122" t="s">
        <v>245</v>
      </c>
      <c r="E7" s="3"/>
      <c r="F7" s="122" t="s">
        <v>246</v>
      </c>
      <c r="G7" s="122" t="s">
        <v>247</v>
      </c>
      <c r="H7" s="122" t="s">
        <v>248</v>
      </c>
      <c r="I7" s="122" t="s">
        <v>249</v>
      </c>
      <c r="J7" s="122" t="s">
        <v>250</v>
      </c>
      <c r="K7" s="122" t="s">
        <v>251</v>
      </c>
      <c r="L7" s="3"/>
      <c r="M7" s="3"/>
      <c r="N7" s="3"/>
      <c r="O7" s="3"/>
      <c r="P7" s="3"/>
      <c r="Q7" s="3"/>
      <c r="R7" s="3"/>
      <c r="S7" s="3"/>
      <c r="T7" s="3"/>
      <c r="U7" s="3"/>
      <c r="V7" s="3"/>
      <c r="W7" s="3"/>
      <c r="X7" s="3"/>
      <c r="Y7" s="3"/>
      <c r="Z7" s="3"/>
    </row>
    <row r="8" ht="168.0" customHeight="1">
      <c r="A8" s="125"/>
      <c r="B8" s="41" t="s">
        <v>252</v>
      </c>
      <c r="C8" s="122" t="s">
        <v>253</v>
      </c>
      <c r="D8" s="122" t="s">
        <v>254</v>
      </c>
      <c r="E8" s="3"/>
      <c r="F8" s="3"/>
      <c r="G8" s="3"/>
      <c r="H8" s="3"/>
      <c r="I8" s="3"/>
      <c r="J8" s="3"/>
      <c r="K8" s="3"/>
      <c r="L8" s="3"/>
      <c r="M8" s="3"/>
      <c r="N8" s="3"/>
      <c r="O8" s="3"/>
      <c r="P8" s="3"/>
      <c r="Q8" s="3"/>
      <c r="R8" s="3"/>
      <c r="S8" s="3"/>
      <c r="T8" s="3"/>
      <c r="U8" s="3"/>
      <c r="V8" s="3"/>
      <c r="W8" s="3"/>
      <c r="X8" s="3"/>
      <c r="Y8" s="3"/>
      <c r="Z8" s="3"/>
    </row>
    <row r="9">
      <c r="A9" s="124" t="s">
        <v>255</v>
      </c>
      <c r="B9" s="41" t="s">
        <v>256</v>
      </c>
      <c r="C9" s="122" t="s">
        <v>257</v>
      </c>
      <c r="D9" s="122" t="s">
        <v>258</v>
      </c>
      <c r="E9" s="3"/>
      <c r="F9" s="3"/>
      <c r="G9" s="3"/>
      <c r="H9" s="3"/>
      <c r="I9" s="3"/>
      <c r="J9" s="3"/>
      <c r="K9" s="3"/>
      <c r="L9" s="3"/>
      <c r="M9" s="3"/>
      <c r="N9" s="3"/>
      <c r="O9" s="3"/>
      <c r="P9" s="3"/>
      <c r="Q9" s="3"/>
      <c r="R9" s="3"/>
      <c r="S9" s="3"/>
      <c r="T9" s="3"/>
      <c r="U9" s="3"/>
      <c r="V9" s="3"/>
      <c r="W9" s="3"/>
      <c r="X9" s="3"/>
      <c r="Y9" s="3"/>
      <c r="Z9" s="3"/>
    </row>
    <row r="10" ht="150.0" customHeight="1">
      <c r="A10" s="125"/>
      <c r="B10" s="41" t="s">
        <v>259</v>
      </c>
      <c r="C10" s="122" t="s">
        <v>260</v>
      </c>
      <c r="D10" s="122" t="s">
        <v>261</v>
      </c>
      <c r="E10" s="3"/>
      <c r="F10" s="3"/>
      <c r="G10" s="3"/>
      <c r="H10" s="3"/>
      <c r="I10" s="3"/>
      <c r="J10" s="3"/>
      <c r="K10" s="3"/>
      <c r="L10" s="3"/>
      <c r="M10" s="3"/>
      <c r="N10" s="3"/>
      <c r="O10" s="3"/>
      <c r="P10" s="3"/>
      <c r="Q10" s="3"/>
      <c r="R10" s="3"/>
      <c r="S10" s="3"/>
      <c r="T10" s="3"/>
      <c r="U10" s="3"/>
      <c r="V10" s="3"/>
      <c r="W10" s="3"/>
      <c r="X10" s="3"/>
      <c r="Y10" s="3"/>
      <c r="Z10" s="3"/>
    </row>
    <row r="11" ht="87.75" customHeight="1">
      <c r="A11" s="122" t="s">
        <v>262</v>
      </c>
      <c r="B11" s="41" t="s">
        <v>263</v>
      </c>
      <c r="C11" s="122" t="s">
        <v>264</v>
      </c>
      <c r="D11" s="122" t="s">
        <v>265</v>
      </c>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A1:D1"/>
    <mergeCell ref="F1:K1"/>
    <mergeCell ref="I2:K2"/>
    <mergeCell ref="A4:A5"/>
    <mergeCell ref="A7:A8"/>
    <mergeCell ref="A9:A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6152"/>
    <pageSetUpPr/>
  </sheetPr>
  <sheetViews>
    <sheetView showGridLines="0" workbookViewId="0"/>
  </sheetViews>
  <sheetFormatPr customHeight="1" defaultColWidth="14.43" defaultRowHeight="15.0"/>
  <cols>
    <col customWidth="1" min="1" max="1" width="32.43"/>
    <col customWidth="1" min="2" max="2" width="33.57"/>
    <col customWidth="1" min="3" max="3" width="30.43"/>
    <col customWidth="1" min="4" max="4" width="30.14"/>
    <col customWidth="1" min="5" max="5" width="34.43"/>
    <col customWidth="1" min="6" max="24" width="8.71"/>
  </cols>
  <sheetData>
    <row r="1">
      <c r="A1" s="121" t="s">
        <v>266</v>
      </c>
      <c r="B1" s="65"/>
      <c r="C1" s="65"/>
      <c r="D1" s="66"/>
      <c r="E1" s="3"/>
      <c r="F1" s="3"/>
      <c r="G1" s="3"/>
      <c r="H1" s="3"/>
      <c r="I1" s="3"/>
      <c r="J1" s="3"/>
      <c r="K1" s="3"/>
      <c r="L1" s="3"/>
      <c r="M1" s="3"/>
      <c r="N1" s="3"/>
      <c r="O1" s="3"/>
      <c r="P1" s="3"/>
      <c r="Q1" s="3"/>
      <c r="R1" s="3"/>
      <c r="S1" s="3"/>
      <c r="T1" s="3"/>
      <c r="U1" s="3"/>
      <c r="V1" s="3"/>
      <c r="W1" s="3"/>
      <c r="X1" s="3"/>
    </row>
    <row r="2">
      <c r="A2" s="85" t="s">
        <v>176</v>
      </c>
      <c r="B2" s="85" t="s">
        <v>267</v>
      </c>
      <c r="C2" s="85" t="s">
        <v>72</v>
      </c>
      <c r="D2" s="85" t="s">
        <v>268</v>
      </c>
      <c r="E2" s="3"/>
      <c r="F2" s="3"/>
      <c r="G2" s="3"/>
      <c r="H2" s="3"/>
      <c r="I2" s="3"/>
      <c r="J2" s="3"/>
      <c r="K2" s="3"/>
      <c r="L2" s="3"/>
      <c r="M2" s="3"/>
      <c r="N2" s="3"/>
      <c r="O2" s="3"/>
      <c r="P2" s="3"/>
      <c r="Q2" s="3"/>
      <c r="R2" s="3"/>
      <c r="S2" s="3"/>
      <c r="T2" s="3"/>
      <c r="U2" s="3"/>
      <c r="V2" s="3"/>
      <c r="W2" s="3"/>
      <c r="X2" s="3"/>
    </row>
    <row r="3">
      <c r="A3" s="41" t="s">
        <v>269</v>
      </c>
      <c r="B3" s="126">
        <v>0.15</v>
      </c>
      <c r="C3" s="41" t="s">
        <v>270</v>
      </c>
      <c r="D3" s="41" t="s">
        <v>271</v>
      </c>
      <c r="E3" s="3"/>
      <c r="F3" s="3"/>
      <c r="G3" s="3"/>
      <c r="H3" s="3"/>
      <c r="I3" s="3"/>
      <c r="J3" s="3"/>
      <c r="K3" s="3"/>
      <c r="L3" s="3"/>
      <c r="M3" s="3"/>
      <c r="N3" s="3"/>
      <c r="O3" s="3"/>
      <c r="P3" s="3"/>
      <c r="Q3" s="3"/>
      <c r="R3" s="3"/>
      <c r="S3" s="3"/>
      <c r="T3" s="3"/>
      <c r="U3" s="3"/>
      <c r="V3" s="3"/>
      <c r="W3" s="3"/>
      <c r="X3" s="3"/>
    </row>
    <row r="4">
      <c r="A4" s="41" t="s">
        <v>114</v>
      </c>
      <c r="B4" s="126">
        <v>0.07</v>
      </c>
      <c r="C4" s="41" t="s">
        <v>272</v>
      </c>
      <c r="D4" s="41" t="s">
        <v>273</v>
      </c>
      <c r="E4" s="3"/>
      <c r="F4" s="3"/>
      <c r="G4" s="3"/>
      <c r="H4" s="3"/>
      <c r="I4" s="3"/>
      <c r="J4" s="3"/>
      <c r="K4" s="3"/>
      <c r="L4" s="3"/>
      <c r="M4" s="3"/>
      <c r="N4" s="3"/>
      <c r="O4" s="3"/>
      <c r="P4" s="3"/>
      <c r="Q4" s="3"/>
      <c r="R4" s="3"/>
      <c r="S4" s="3"/>
      <c r="T4" s="3"/>
      <c r="U4" s="3"/>
      <c r="V4" s="3"/>
      <c r="W4" s="3"/>
      <c r="X4" s="3"/>
    </row>
    <row r="5">
      <c r="A5" s="41" t="s">
        <v>274</v>
      </c>
      <c r="B5" s="126">
        <v>0.1</v>
      </c>
      <c r="C5" s="41"/>
      <c r="D5" s="41" t="s">
        <v>273</v>
      </c>
      <c r="E5" s="3"/>
      <c r="F5" s="3"/>
      <c r="G5" s="3"/>
      <c r="H5" s="3"/>
      <c r="I5" s="3"/>
      <c r="J5" s="3"/>
      <c r="K5" s="3"/>
      <c r="L5" s="3"/>
      <c r="M5" s="3"/>
      <c r="N5" s="3"/>
      <c r="O5" s="3"/>
      <c r="P5" s="3"/>
      <c r="Q5" s="3"/>
      <c r="R5" s="3"/>
      <c r="S5" s="3"/>
      <c r="T5" s="3"/>
      <c r="U5" s="3"/>
      <c r="V5" s="3"/>
      <c r="W5" s="3"/>
      <c r="X5" s="3"/>
    </row>
    <row r="6">
      <c r="A6" s="41" t="s">
        <v>275</v>
      </c>
      <c r="B6" s="127">
        <v>25.0</v>
      </c>
      <c r="C6" s="41" t="s">
        <v>170</v>
      </c>
      <c r="D6" s="41" t="s">
        <v>273</v>
      </c>
      <c r="E6" s="3"/>
      <c r="F6" s="3"/>
      <c r="G6" s="3"/>
      <c r="H6" s="3"/>
      <c r="I6" s="3"/>
      <c r="J6" s="3"/>
      <c r="K6" s="3"/>
      <c r="L6" s="3"/>
      <c r="M6" s="3"/>
      <c r="N6" s="3"/>
      <c r="O6" s="3"/>
      <c r="P6" s="3"/>
      <c r="Q6" s="3"/>
      <c r="R6" s="3"/>
      <c r="S6" s="3"/>
      <c r="T6" s="3"/>
      <c r="U6" s="3"/>
      <c r="V6" s="3"/>
      <c r="W6" s="3"/>
      <c r="X6" s="3"/>
    </row>
    <row r="7">
      <c r="A7" s="41" t="s">
        <v>276</v>
      </c>
      <c r="B7" s="127" t="str">
        <f>100000000/'Cost Summary'!D2</f>
        <v>#DIV/0!</v>
      </c>
      <c r="C7" s="41"/>
      <c r="D7" s="41" t="s">
        <v>277</v>
      </c>
      <c r="E7" s="3"/>
      <c r="F7" s="3"/>
      <c r="G7" s="3"/>
      <c r="H7" s="3"/>
      <c r="I7" s="3"/>
      <c r="J7" s="3"/>
      <c r="K7" s="3"/>
      <c r="L7" s="3"/>
      <c r="M7" s="3"/>
      <c r="N7" s="3"/>
      <c r="O7" s="3"/>
      <c r="P7" s="3"/>
      <c r="Q7" s="3"/>
      <c r="R7" s="3"/>
      <c r="S7" s="3"/>
      <c r="T7" s="3"/>
      <c r="U7" s="3"/>
      <c r="V7" s="3"/>
      <c r="W7" s="3"/>
      <c r="X7" s="3"/>
    </row>
    <row r="8">
      <c r="A8" s="3"/>
      <c r="B8" s="3"/>
      <c r="C8" s="3"/>
      <c r="D8" s="3"/>
      <c r="E8" s="3"/>
      <c r="F8" s="3"/>
      <c r="G8" s="3"/>
      <c r="H8" s="3"/>
      <c r="I8" s="3"/>
      <c r="J8" s="3"/>
      <c r="K8" s="3"/>
      <c r="L8" s="3"/>
      <c r="M8" s="3"/>
      <c r="N8" s="3"/>
      <c r="O8" s="3"/>
      <c r="P8" s="3"/>
      <c r="Q8" s="3"/>
      <c r="R8" s="3"/>
      <c r="S8" s="3"/>
      <c r="T8" s="3"/>
      <c r="U8" s="3"/>
      <c r="V8" s="3"/>
      <c r="W8" s="3"/>
      <c r="X8" s="3"/>
    </row>
    <row r="9">
      <c r="A9" s="3"/>
      <c r="B9" s="3"/>
      <c r="C9" s="3"/>
      <c r="D9" s="3"/>
      <c r="E9" s="3"/>
      <c r="F9" s="3"/>
      <c r="G9" s="3"/>
      <c r="H9" s="3"/>
      <c r="I9" s="3"/>
      <c r="J9" s="3"/>
      <c r="K9" s="3"/>
      <c r="L9" s="3"/>
      <c r="M9" s="3"/>
      <c r="N9" s="3"/>
      <c r="O9" s="3"/>
      <c r="P9" s="3"/>
      <c r="Q9" s="3"/>
      <c r="R9" s="3"/>
      <c r="S9" s="3"/>
      <c r="T9" s="3"/>
      <c r="U9" s="3"/>
      <c r="V9" s="3"/>
      <c r="W9" s="3"/>
      <c r="X9" s="3"/>
    </row>
    <row r="10">
      <c r="A10" s="121" t="s">
        <v>278</v>
      </c>
      <c r="B10" s="65"/>
      <c r="C10" s="65"/>
      <c r="D10" s="65"/>
      <c r="E10" s="66"/>
      <c r="F10" s="3"/>
      <c r="G10" s="3"/>
      <c r="H10" s="3"/>
      <c r="I10" s="3"/>
      <c r="J10" s="3"/>
      <c r="K10" s="3"/>
      <c r="L10" s="3"/>
      <c r="M10" s="3"/>
      <c r="N10" s="3"/>
      <c r="O10" s="3"/>
      <c r="P10" s="3"/>
      <c r="Q10" s="3"/>
      <c r="R10" s="3"/>
      <c r="S10" s="3"/>
      <c r="T10" s="3"/>
      <c r="U10" s="3"/>
      <c r="V10" s="3"/>
      <c r="W10" s="3"/>
      <c r="X10" s="3"/>
    </row>
    <row r="11">
      <c r="A11" s="72" t="s">
        <v>279</v>
      </c>
      <c r="B11" s="85" t="s">
        <v>280</v>
      </c>
      <c r="C11" s="85" t="s">
        <v>281</v>
      </c>
      <c r="D11" s="85" t="s">
        <v>282</v>
      </c>
      <c r="E11" s="85" t="s">
        <v>283</v>
      </c>
      <c r="G11" s="3"/>
      <c r="H11" s="3"/>
      <c r="I11" s="3"/>
      <c r="J11" s="3"/>
      <c r="K11" s="3"/>
      <c r="L11" s="3"/>
      <c r="M11" s="3"/>
      <c r="N11" s="3"/>
      <c r="O11" s="3"/>
      <c r="P11" s="3"/>
      <c r="Q11" s="3"/>
      <c r="R11" s="3"/>
      <c r="S11" s="3"/>
      <c r="T11" s="3"/>
      <c r="U11" s="3"/>
      <c r="V11" s="3"/>
      <c r="W11" s="3"/>
      <c r="X11" s="3"/>
      <c r="Y11" s="3"/>
    </row>
    <row r="12">
      <c r="A12" s="41" t="s">
        <v>284</v>
      </c>
      <c r="B12" s="41" t="s">
        <v>256</v>
      </c>
      <c r="C12" s="126">
        <v>0.7</v>
      </c>
      <c r="D12" s="126">
        <v>0.7</v>
      </c>
      <c r="E12" s="126">
        <v>0.7</v>
      </c>
      <c r="G12" s="3"/>
      <c r="H12" s="3"/>
      <c r="I12" s="3"/>
      <c r="J12" s="3"/>
      <c r="K12" s="3"/>
      <c r="L12" s="3"/>
      <c r="M12" s="3"/>
      <c r="N12" s="3"/>
      <c r="O12" s="3"/>
      <c r="P12" s="3"/>
      <c r="Q12" s="3"/>
      <c r="R12" s="3"/>
      <c r="S12" s="3"/>
      <c r="T12" s="3"/>
      <c r="U12" s="3"/>
      <c r="V12" s="3"/>
      <c r="W12" s="3"/>
      <c r="X12" s="3"/>
      <c r="Y12" s="3"/>
    </row>
    <row r="13">
      <c r="A13" s="41" t="s">
        <v>285</v>
      </c>
      <c r="B13" s="41" t="s">
        <v>252</v>
      </c>
      <c r="C13" s="126">
        <v>0.5</v>
      </c>
      <c r="D13" s="126">
        <v>0.3</v>
      </c>
      <c r="E13" s="126">
        <v>0.7</v>
      </c>
      <c r="G13" s="3"/>
      <c r="H13" s="3"/>
      <c r="I13" s="3"/>
      <c r="J13" s="3"/>
      <c r="K13" s="3"/>
      <c r="L13" s="3"/>
      <c r="M13" s="3"/>
      <c r="N13" s="3"/>
      <c r="O13" s="3"/>
      <c r="P13" s="3"/>
      <c r="Q13" s="3"/>
      <c r="R13" s="3"/>
      <c r="S13" s="3"/>
      <c r="T13" s="3"/>
      <c r="U13" s="3"/>
      <c r="V13" s="3"/>
      <c r="W13" s="3"/>
      <c r="X13" s="3"/>
      <c r="Y13" s="3"/>
    </row>
    <row r="14">
      <c r="A14" s="41" t="s">
        <v>286</v>
      </c>
      <c r="B14" s="41" t="s">
        <v>64</v>
      </c>
      <c r="C14" s="126">
        <v>0.3</v>
      </c>
      <c r="D14" s="126">
        <v>0.2</v>
      </c>
      <c r="E14" s="126">
        <v>0.35</v>
      </c>
      <c r="G14" s="3"/>
      <c r="H14" s="3"/>
      <c r="I14" s="3"/>
      <c r="J14" s="3"/>
      <c r="K14" s="3"/>
      <c r="L14" s="3"/>
      <c r="M14" s="3"/>
      <c r="N14" s="3"/>
      <c r="O14" s="3"/>
      <c r="P14" s="3"/>
      <c r="Q14" s="3"/>
      <c r="R14" s="3"/>
      <c r="S14" s="3"/>
      <c r="T14" s="3"/>
      <c r="U14" s="3"/>
      <c r="V14" s="3"/>
      <c r="W14" s="3"/>
      <c r="X14" s="3"/>
      <c r="Y14" s="3"/>
    </row>
    <row r="15">
      <c r="A15" s="41" t="s">
        <v>286</v>
      </c>
      <c r="B15" s="41" t="s">
        <v>237</v>
      </c>
      <c r="C15" s="126">
        <v>0.2</v>
      </c>
      <c r="D15" s="126">
        <v>0.2</v>
      </c>
      <c r="E15" s="126">
        <v>0.35</v>
      </c>
      <c r="G15" s="3"/>
      <c r="H15" s="3"/>
      <c r="I15" s="3"/>
      <c r="J15" s="3"/>
      <c r="K15" s="3"/>
      <c r="L15" s="3"/>
      <c r="M15" s="3"/>
      <c r="N15" s="3"/>
      <c r="O15" s="3"/>
      <c r="P15" s="3"/>
      <c r="Q15" s="3"/>
      <c r="R15" s="3"/>
      <c r="S15" s="3"/>
      <c r="T15" s="3"/>
      <c r="U15" s="3"/>
      <c r="V15" s="3"/>
      <c r="W15" s="3"/>
      <c r="X15" s="3"/>
      <c r="Y15" s="3"/>
    </row>
    <row r="16">
      <c r="A16" s="41" t="s">
        <v>287</v>
      </c>
      <c r="B16" s="41" t="s">
        <v>227</v>
      </c>
      <c r="C16" s="126">
        <v>0.15</v>
      </c>
      <c r="D16" s="126">
        <v>0.05</v>
      </c>
      <c r="E16" s="126">
        <v>0.2</v>
      </c>
      <c r="G16" s="3"/>
      <c r="H16" s="3"/>
      <c r="I16" s="3"/>
      <c r="J16" s="3"/>
      <c r="K16" s="3"/>
      <c r="L16" s="3"/>
      <c r="M16" s="3"/>
      <c r="N16" s="3"/>
      <c r="O16" s="3"/>
      <c r="P16" s="3"/>
      <c r="Q16" s="3"/>
      <c r="R16" s="3"/>
      <c r="S16" s="3"/>
      <c r="T16" s="3"/>
      <c r="U16" s="3"/>
      <c r="V16" s="3"/>
      <c r="W16" s="3"/>
      <c r="X16" s="3"/>
      <c r="Y16" s="3"/>
    </row>
    <row r="17" ht="15.75" customHeight="1">
      <c r="A17" s="41" t="s">
        <v>287</v>
      </c>
      <c r="B17" s="41" t="s">
        <v>220</v>
      </c>
      <c r="C17" s="126">
        <v>0.1</v>
      </c>
      <c r="D17" s="126">
        <v>0.05</v>
      </c>
      <c r="E17" s="126">
        <v>0.2</v>
      </c>
      <c r="G17" s="3"/>
      <c r="H17" s="3"/>
      <c r="I17" s="3"/>
      <c r="J17" s="3"/>
      <c r="K17" s="3"/>
      <c r="L17" s="3"/>
      <c r="M17" s="3"/>
      <c r="N17" s="3"/>
      <c r="O17" s="3"/>
      <c r="P17" s="3"/>
      <c r="Q17" s="3"/>
      <c r="R17" s="3"/>
      <c r="S17" s="3"/>
      <c r="T17" s="3"/>
      <c r="U17" s="3"/>
      <c r="V17" s="3"/>
      <c r="W17" s="3"/>
      <c r="X17" s="3"/>
      <c r="Y17" s="3"/>
    </row>
    <row r="18" ht="15.75" customHeight="1">
      <c r="A18" s="41" t="s">
        <v>288</v>
      </c>
      <c r="B18" s="41" t="s">
        <v>213</v>
      </c>
      <c r="C18" s="126">
        <v>0.05</v>
      </c>
      <c r="D18" s="126">
        <v>0.0</v>
      </c>
      <c r="E18" s="126">
        <v>0.1</v>
      </c>
      <c r="G18" s="3"/>
      <c r="H18" s="3"/>
      <c r="I18" s="3"/>
      <c r="J18" s="3"/>
      <c r="K18" s="3"/>
      <c r="L18" s="3"/>
      <c r="M18" s="3"/>
      <c r="N18" s="3"/>
      <c r="O18" s="3"/>
      <c r="P18" s="3"/>
      <c r="Q18" s="3"/>
      <c r="R18" s="3"/>
      <c r="S18" s="3"/>
      <c r="T18" s="3"/>
      <c r="U18" s="3"/>
      <c r="V18" s="3"/>
      <c r="W18" s="3"/>
      <c r="X18" s="3"/>
      <c r="Y18" s="3"/>
    </row>
    <row r="19" ht="15.75" customHeight="1">
      <c r="A19" s="3"/>
      <c r="B19" s="3"/>
      <c r="C19" s="3"/>
      <c r="D19" s="3"/>
      <c r="E19" s="3"/>
      <c r="F19" s="3"/>
      <c r="G19" s="3"/>
      <c r="H19" s="3"/>
      <c r="I19" s="3"/>
      <c r="J19" s="3"/>
      <c r="K19" s="3"/>
      <c r="L19" s="3"/>
      <c r="M19" s="3"/>
      <c r="N19" s="3"/>
      <c r="O19" s="3"/>
      <c r="P19" s="3"/>
      <c r="Q19" s="3"/>
      <c r="R19" s="3"/>
      <c r="S19" s="3"/>
      <c r="T19" s="3"/>
      <c r="U19" s="3"/>
      <c r="V19" s="3"/>
      <c r="W19" s="3"/>
      <c r="X19" s="3"/>
    </row>
    <row r="20" ht="15.75" customHeight="1">
      <c r="A20" s="3"/>
      <c r="B20" s="3"/>
      <c r="C20" s="3"/>
      <c r="D20" s="3"/>
      <c r="E20" s="3"/>
      <c r="F20" s="3"/>
      <c r="G20" s="3"/>
      <c r="H20" s="3"/>
      <c r="I20" s="3"/>
      <c r="J20" s="3"/>
      <c r="K20" s="3"/>
      <c r="L20" s="3"/>
      <c r="M20" s="3"/>
      <c r="N20" s="3"/>
      <c r="O20" s="3"/>
      <c r="P20" s="3"/>
      <c r="Q20" s="3"/>
      <c r="R20" s="3"/>
      <c r="S20" s="3"/>
      <c r="T20" s="3"/>
      <c r="U20" s="3"/>
      <c r="V20" s="3"/>
      <c r="W20" s="3"/>
      <c r="X20" s="3"/>
    </row>
    <row r="21" ht="15.75" customHeight="1">
      <c r="A21" s="121" t="s">
        <v>289</v>
      </c>
      <c r="B21" s="65"/>
      <c r="C21" s="65"/>
      <c r="D21" s="66"/>
      <c r="E21" s="3"/>
      <c r="F21" s="3"/>
      <c r="G21" s="3"/>
      <c r="H21" s="3"/>
      <c r="I21" s="3"/>
      <c r="J21" s="3"/>
      <c r="K21" s="3"/>
      <c r="L21" s="3"/>
      <c r="M21" s="3"/>
      <c r="N21" s="3"/>
      <c r="O21" s="3"/>
      <c r="P21" s="3"/>
      <c r="Q21" s="3"/>
      <c r="R21" s="3"/>
      <c r="S21" s="3"/>
      <c r="T21" s="3"/>
      <c r="U21" s="3"/>
      <c r="V21" s="3"/>
      <c r="W21" s="3"/>
      <c r="X21" s="3"/>
    </row>
    <row r="22" ht="15.75" customHeight="1">
      <c r="A22" s="85" t="s">
        <v>290</v>
      </c>
      <c r="B22" s="85" t="s">
        <v>291</v>
      </c>
      <c r="C22" s="85" t="s">
        <v>292</v>
      </c>
      <c r="D22" s="85" t="s">
        <v>293</v>
      </c>
      <c r="E22" s="3"/>
      <c r="F22" s="3"/>
      <c r="G22" s="3"/>
      <c r="H22" s="3"/>
      <c r="I22" s="3"/>
      <c r="J22" s="3"/>
      <c r="K22" s="3"/>
      <c r="L22" s="3"/>
      <c r="M22" s="3"/>
      <c r="N22" s="3"/>
      <c r="O22" s="3"/>
      <c r="P22" s="3"/>
      <c r="Q22" s="3"/>
      <c r="R22" s="3"/>
      <c r="S22" s="3"/>
      <c r="T22" s="3"/>
      <c r="U22" s="3"/>
      <c r="V22" s="3"/>
      <c r="W22" s="3"/>
      <c r="X22" s="3"/>
    </row>
    <row r="23" ht="15.75" customHeight="1">
      <c r="A23" s="41" t="s">
        <v>66</v>
      </c>
      <c r="B23" s="126">
        <v>0.4</v>
      </c>
      <c r="C23" s="126">
        <v>0.3</v>
      </c>
      <c r="D23" s="126">
        <v>0.5</v>
      </c>
      <c r="E23" s="3"/>
      <c r="F23" s="3"/>
      <c r="G23" s="3"/>
      <c r="H23" s="3"/>
      <c r="I23" s="3"/>
      <c r="J23" s="3"/>
      <c r="K23" s="3"/>
      <c r="L23" s="3"/>
      <c r="M23" s="3"/>
      <c r="N23" s="3"/>
      <c r="O23" s="3"/>
      <c r="P23" s="3"/>
      <c r="Q23" s="3"/>
      <c r="R23" s="3"/>
      <c r="S23" s="3"/>
      <c r="T23" s="3"/>
      <c r="U23" s="3"/>
      <c r="V23" s="3"/>
      <c r="W23" s="3"/>
      <c r="X23" s="3"/>
    </row>
    <row r="24" ht="15.75" customHeight="1">
      <c r="A24" s="41" t="s">
        <v>294</v>
      </c>
      <c r="B24" s="126">
        <v>0.25</v>
      </c>
      <c r="C24" s="126">
        <v>0.15</v>
      </c>
      <c r="D24" s="126">
        <v>0.3</v>
      </c>
      <c r="E24" s="3"/>
      <c r="F24" s="3"/>
      <c r="G24" s="3"/>
      <c r="H24" s="3"/>
      <c r="I24" s="3"/>
      <c r="J24" s="3"/>
      <c r="K24" s="3"/>
      <c r="L24" s="3"/>
      <c r="M24" s="3"/>
      <c r="N24" s="3"/>
      <c r="O24" s="3"/>
      <c r="P24" s="3"/>
      <c r="Q24" s="3"/>
      <c r="R24" s="3"/>
      <c r="S24" s="3"/>
      <c r="T24" s="3"/>
      <c r="U24" s="3"/>
      <c r="V24" s="3"/>
      <c r="W24" s="3"/>
      <c r="X24" s="3"/>
    </row>
    <row r="25" ht="15.75" customHeight="1">
      <c r="A25" s="41" t="s">
        <v>295</v>
      </c>
      <c r="B25" s="126">
        <v>0.15</v>
      </c>
      <c r="C25" s="126">
        <v>0.1</v>
      </c>
      <c r="D25" s="126">
        <v>0.2</v>
      </c>
      <c r="E25" s="3"/>
      <c r="F25" s="3"/>
      <c r="G25" s="3"/>
      <c r="H25" s="3"/>
      <c r="I25" s="3"/>
      <c r="J25" s="3"/>
      <c r="K25" s="3"/>
      <c r="L25" s="3"/>
      <c r="M25" s="3"/>
      <c r="N25" s="3"/>
      <c r="O25" s="3"/>
      <c r="P25" s="3"/>
      <c r="Q25" s="3"/>
      <c r="R25" s="3"/>
      <c r="S25" s="3"/>
      <c r="T25" s="3"/>
      <c r="U25" s="3"/>
      <c r="V25" s="3"/>
      <c r="W25" s="3"/>
      <c r="X25" s="3"/>
    </row>
    <row r="26" ht="15.75" customHeight="1">
      <c r="A26" s="41" t="s">
        <v>296</v>
      </c>
      <c r="B26" s="126">
        <v>0.1</v>
      </c>
      <c r="C26" s="126">
        <v>0.05</v>
      </c>
      <c r="D26" s="126">
        <v>0.15</v>
      </c>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121" t="s">
        <v>297</v>
      </c>
      <c r="B28" s="65"/>
      <c r="C28" s="65"/>
      <c r="D28" s="66"/>
      <c r="E28" s="3"/>
      <c r="F28" s="3"/>
      <c r="G28" s="3"/>
      <c r="H28" s="3"/>
      <c r="I28" s="3"/>
      <c r="J28" s="3"/>
      <c r="K28" s="3"/>
      <c r="L28" s="3"/>
      <c r="M28" s="3"/>
      <c r="N28" s="3"/>
      <c r="O28" s="3"/>
      <c r="P28" s="3"/>
      <c r="Q28" s="3"/>
      <c r="R28" s="3"/>
      <c r="S28" s="3"/>
      <c r="T28" s="3"/>
      <c r="U28" s="3"/>
      <c r="V28" s="3"/>
      <c r="W28" s="3"/>
      <c r="X28" s="3"/>
    </row>
    <row r="29" ht="15.75" customHeight="1">
      <c r="A29" s="41" t="s">
        <v>298</v>
      </c>
      <c r="B29" s="41" t="s">
        <v>184</v>
      </c>
      <c r="C29" s="41" t="s">
        <v>299</v>
      </c>
      <c r="D29" s="41" t="s">
        <v>300</v>
      </c>
      <c r="E29" s="3"/>
      <c r="F29" s="3"/>
      <c r="G29" s="3"/>
      <c r="H29" s="3"/>
      <c r="I29" s="3"/>
      <c r="J29" s="3"/>
      <c r="K29" s="3"/>
      <c r="L29" s="3"/>
      <c r="M29" s="3"/>
      <c r="N29" s="3"/>
      <c r="O29" s="3"/>
      <c r="P29" s="3"/>
      <c r="Q29" s="3"/>
      <c r="R29" s="3"/>
      <c r="S29" s="3"/>
      <c r="T29" s="3"/>
      <c r="U29" s="3"/>
      <c r="V29" s="3"/>
      <c r="W29" s="3"/>
      <c r="X29" s="3"/>
    </row>
    <row r="30" ht="15.75" customHeight="1">
      <c r="A30" s="41" t="str">
        <f>Lists!A10&amp;Lists!B10</f>
        <v>NoneSimple</v>
      </c>
      <c r="B30" s="128">
        <v>0.18</v>
      </c>
      <c r="C30" s="128">
        <v>0.1</v>
      </c>
      <c r="D30" s="128">
        <v>0.2</v>
      </c>
      <c r="E30" s="3"/>
      <c r="F30" s="3"/>
      <c r="G30" s="3"/>
      <c r="H30" s="3"/>
      <c r="I30" s="3"/>
      <c r="J30" s="3"/>
      <c r="K30" s="3"/>
      <c r="L30" s="3"/>
      <c r="M30" s="3"/>
      <c r="N30" s="3"/>
      <c r="O30" s="3"/>
      <c r="P30" s="3"/>
      <c r="Q30" s="3"/>
      <c r="R30" s="3"/>
      <c r="S30" s="3"/>
      <c r="T30" s="3"/>
      <c r="U30" s="3"/>
      <c r="V30" s="3"/>
      <c r="W30" s="3"/>
      <c r="X30" s="3"/>
    </row>
    <row r="31" ht="15.75" customHeight="1">
      <c r="A31" s="41" t="str">
        <f>Lists!A11&amp;Lists!B11</f>
        <v>NoneMedium complexity</v>
      </c>
      <c r="B31" s="128">
        <v>0.14</v>
      </c>
      <c r="C31" s="128">
        <v>0.1</v>
      </c>
      <c r="D31" s="128">
        <v>0.17</v>
      </c>
      <c r="E31" s="3"/>
      <c r="F31" s="3"/>
      <c r="G31" s="3"/>
      <c r="H31" s="3"/>
      <c r="I31" s="3"/>
      <c r="J31" s="3"/>
      <c r="K31" s="3"/>
      <c r="L31" s="3"/>
      <c r="M31" s="3"/>
      <c r="N31" s="3"/>
      <c r="O31" s="3"/>
      <c r="P31" s="3"/>
      <c r="Q31" s="3"/>
      <c r="R31" s="3"/>
      <c r="S31" s="3"/>
      <c r="T31" s="3"/>
      <c r="U31" s="3"/>
      <c r="V31" s="3"/>
      <c r="W31" s="3"/>
      <c r="X31" s="3"/>
    </row>
    <row r="32" ht="15.75" customHeight="1">
      <c r="A32" s="41" t="str">
        <f>Lists!A12&amp;Lists!B12</f>
        <v>NoneHigh complexity</v>
      </c>
      <c r="B32" s="128">
        <v>0.06</v>
      </c>
      <c r="C32" s="128">
        <v>0.0</v>
      </c>
      <c r="D32" s="128">
        <v>0.08</v>
      </c>
      <c r="E32" s="3"/>
      <c r="F32" s="3"/>
      <c r="G32" s="3"/>
      <c r="H32" s="3"/>
      <c r="I32" s="3"/>
      <c r="J32" s="3"/>
      <c r="K32" s="3"/>
      <c r="L32" s="3"/>
      <c r="M32" s="3"/>
      <c r="N32" s="3"/>
      <c r="O32" s="3"/>
      <c r="P32" s="3"/>
      <c r="Q32" s="3"/>
      <c r="R32" s="3"/>
      <c r="S32" s="3"/>
      <c r="T32" s="3"/>
      <c r="U32" s="3"/>
      <c r="V32" s="3"/>
      <c r="W32" s="3"/>
      <c r="X32" s="3"/>
    </row>
    <row r="33" ht="15.75" customHeight="1">
      <c r="A33" s="41" t="str">
        <f>Lists!A13&amp;Lists!B13</f>
        <v>SomeSimple</v>
      </c>
      <c r="B33" s="128">
        <v>0.14</v>
      </c>
      <c r="C33" s="128">
        <v>0.1</v>
      </c>
      <c r="D33" s="128">
        <v>0.17</v>
      </c>
      <c r="E33" s="3"/>
      <c r="F33" s="3"/>
      <c r="G33" s="3"/>
      <c r="H33" s="3"/>
      <c r="I33" s="3"/>
      <c r="J33" s="3"/>
      <c r="K33" s="3"/>
      <c r="L33" s="3"/>
      <c r="M33" s="3"/>
      <c r="N33" s="3"/>
      <c r="O33" s="3"/>
      <c r="P33" s="3"/>
      <c r="Q33" s="3"/>
      <c r="R33" s="3"/>
      <c r="S33" s="3"/>
      <c r="T33" s="3"/>
      <c r="U33" s="3"/>
      <c r="V33" s="3"/>
      <c r="W33" s="3"/>
      <c r="X33" s="3"/>
    </row>
    <row r="34" ht="15.75" customHeight="1">
      <c r="A34" s="41" t="str">
        <f>Lists!A14&amp;Lists!B14</f>
        <v>SomeMedium complexity</v>
      </c>
      <c r="B34" s="128">
        <v>0.12</v>
      </c>
      <c r="C34" s="128">
        <v>0.1</v>
      </c>
      <c r="D34" s="128">
        <v>0.15</v>
      </c>
      <c r="E34" s="3"/>
      <c r="F34" s="3"/>
      <c r="G34" s="3"/>
      <c r="H34" s="3"/>
      <c r="I34" s="3"/>
      <c r="J34" s="3"/>
      <c r="K34" s="3"/>
      <c r="L34" s="3"/>
      <c r="M34" s="3"/>
      <c r="N34" s="3"/>
      <c r="O34" s="3"/>
      <c r="P34" s="3"/>
      <c r="Q34" s="3"/>
      <c r="R34" s="3"/>
      <c r="S34" s="3"/>
      <c r="T34" s="3"/>
      <c r="U34" s="3"/>
      <c r="V34" s="3"/>
      <c r="W34" s="3"/>
      <c r="X34" s="3"/>
    </row>
    <row r="35" ht="15.75" customHeight="1">
      <c r="A35" s="41" t="str">
        <f>Lists!A15&amp;Lists!B15</f>
        <v>SomeHigh complexity</v>
      </c>
      <c r="B35" s="128">
        <v>0.03</v>
      </c>
      <c r="C35" s="128">
        <v>0.0</v>
      </c>
      <c r="D35" s="128">
        <v>0.05</v>
      </c>
      <c r="E35" s="3"/>
      <c r="F35" s="3"/>
      <c r="G35" s="3"/>
      <c r="H35" s="3"/>
      <c r="I35" s="3"/>
      <c r="J35" s="3"/>
      <c r="K35" s="3"/>
      <c r="L35" s="3"/>
      <c r="M35" s="3"/>
      <c r="N35" s="3"/>
      <c r="O35" s="3"/>
      <c r="P35" s="3"/>
      <c r="Q35" s="3"/>
      <c r="R35" s="3"/>
      <c r="S35" s="3"/>
      <c r="T35" s="3"/>
      <c r="U35" s="3"/>
      <c r="V35" s="3"/>
      <c r="W35" s="3"/>
      <c r="X35" s="3"/>
    </row>
    <row r="36" ht="15.75" customHeight="1">
      <c r="A36" s="41" t="str">
        <f>Lists!A16&amp;Lists!B16</f>
        <v>MuchSimple</v>
      </c>
      <c r="B36" s="128">
        <v>0.0</v>
      </c>
      <c r="C36" s="128">
        <v>0.0</v>
      </c>
      <c r="D36" s="128">
        <v>0.0</v>
      </c>
      <c r="E36" s="3"/>
      <c r="F36" s="3"/>
      <c r="G36" s="3"/>
      <c r="H36" s="3"/>
      <c r="I36" s="3"/>
      <c r="J36" s="3"/>
      <c r="K36" s="3"/>
      <c r="L36" s="3"/>
      <c r="M36" s="3"/>
      <c r="N36" s="3"/>
      <c r="O36" s="3"/>
      <c r="P36" s="3"/>
      <c r="Q36" s="3"/>
      <c r="R36" s="3"/>
      <c r="S36" s="3"/>
      <c r="T36" s="3"/>
      <c r="U36" s="3"/>
      <c r="V36" s="3"/>
      <c r="W36" s="3"/>
      <c r="X36" s="3"/>
    </row>
    <row r="37" ht="15.75" customHeight="1">
      <c r="A37" s="41" t="str">
        <f>Lists!A17&amp;Lists!B17</f>
        <v>MuchMedium complexity</v>
      </c>
      <c r="B37" s="128">
        <v>0.0</v>
      </c>
      <c r="C37" s="128">
        <v>0.0</v>
      </c>
      <c r="D37" s="128">
        <v>0.0</v>
      </c>
      <c r="E37" s="3"/>
      <c r="F37" s="3"/>
      <c r="G37" s="3"/>
      <c r="H37" s="3"/>
      <c r="I37" s="3"/>
      <c r="J37" s="3"/>
      <c r="K37" s="3"/>
      <c r="L37" s="3"/>
      <c r="M37" s="3"/>
      <c r="N37" s="3"/>
      <c r="O37" s="3"/>
      <c r="P37" s="3"/>
      <c r="Q37" s="3"/>
      <c r="R37" s="3"/>
      <c r="S37" s="3"/>
      <c r="T37" s="3"/>
      <c r="U37" s="3"/>
      <c r="V37" s="3"/>
      <c r="W37" s="3"/>
      <c r="X37" s="3"/>
    </row>
    <row r="38" ht="15.75" customHeight="1">
      <c r="A38" s="41" t="str">
        <f>Lists!A18&amp;Lists!B18</f>
        <v>MuchHigh complexity</v>
      </c>
      <c r="B38" s="128">
        <v>0.0</v>
      </c>
      <c r="C38" s="128">
        <v>0.0</v>
      </c>
      <c r="D38" s="128">
        <v>0.0</v>
      </c>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A1:D1"/>
    <mergeCell ref="A10:E10"/>
    <mergeCell ref="A21:D21"/>
    <mergeCell ref="A28:D28"/>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6152"/>
    <pageSetUpPr/>
  </sheetPr>
  <sheetViews>
    <sheetView workbookViewId="0"/>
  </sheetViews>
  <sheetFormatPr customHeight="1" defaultColWidth="14.43" defaultRowHeight="15.0"/>
  <cols>
    <col customWidth="1" min="1" max="1" width="15.14"/>
    <col customWidth="1" min="2" max="2" width="14.14"/>
    <col customWidth="1" min="3" max="3" width="17.14"/>
    <col customWidth="1" min="4" max="4" width="30.43"/>
    <col customWidth="1" min="5" max="23" width="8.71"/>
  </cols>
  <sheetData>
    <row r="1">
      <c r="A1" s="94" t="s">
        <v>301</v>
      </c>
      <c r="B1" s="94"/>
      <c r="C1" s="94" t="s">
        <v>302</v>
      </c>
      <c r="D1" s="94"/>
      <c r="E1" s="94"/>
      <c r="F1" s="94"/>
      <c r="G1" s="94"/>
      <c r="H1" s="94"/>
      <c r="I1" s="94"/>
      <c r="J1" s="94"/>
      <c r="K1" s="94"/>
      <c r="L1" s="94"/>
      <c r="M1" s="94"/>
      <c r="N1" s="94"/>
      <c r="O1" s="94"/>
      <c r="P1" s="94"/>
      <c r="Q1" s="94"/>
      <c r="R1" s="94"/>
      <c r="S1" s="94"/>
      <c r="T1" s="94"/>
      <c r="U1" s="94"/>
      <c r="V1" s="94"/>
      <c r="W1" s="94"/>
    </row>
    <row r="2">
      <c r="A2" s="94" t="s">
        <v>68</v>
      </c>
      <c r="B2" s="94"/>
      <c r="C2" s="94" t="s">
        <v>303</v>
      </c>
      <c r="D2" s="94"/>
      <c r="E2" s="94"/>
      <c r="F2" s="94"/>
      <c r="G2" s="94"/>
      <c r="H2" s="94"/>
      <c r="I2" s="94"/>
      <c r="J2" s="94"/>
      <c r="K2" s="94"/>
      <c r="L2" s="94"/>
      <c r="M2" s="94"/>
      <c r="N2" s="94"/>
      <c r="O2" s="94"/>
      <c r="P2" s="94"/>
      <c r="Q2" s="94"/>
      <c r="R2" s="94"/>
      <c r="S2" s="94"/>
      <c r="T2" s="94"/>
      <c r="U2" s="94"/>
      <c r="V2" s="94"/>
      <c r="W2" s="94"/>
    </row>
    <row r="3">
      <c r="A3" s="94" t="s">
        <v>304</v>
      </c>
      <c r="B3" s="94"/>
      <c r="C3" s="94"/>
      <c r="D3" s="94"/>
      <c r="E3" s="94"/>
      <c r="F3" s="94"/>
      <c r="G3" s="94"/>
      <c r="H3" s="94"/>
      <c r="I3" s="94"/>
      <c r="J3" s="94"/>
      <c r="K3" s="94"/>
      <c r="L3" s="94"/>
      <c r="M3" s="94"/>
      <c r="N3" s="94"/>
      <c r="O3" s="94"/>
      <c r="P3" s="94"/>
      <c r="Q3" s="94"/>
      <c r="R3" s="94"/>
      <c r="S3" s="94"/>
      <c r="T3" s="94"/>
      <c r="U3" s="94"/>
      <c r="V3" s="94"/>
      <c r="W3" s="94"/>
    </row>
    <row r="4">
      <c r="A4" s="94"/>
      <c r="B4" s="94"/>
      <c r="C4" s="94"/>
      <c r="D4" s="94"/>
      <c r="E4" s="94"/>
      <c r="F4" s="94"/>
      <c r="G4" s="94"/>
      <c r="H4" s="94"/>
      <c r="I4" s="94"/>
      <c r="J4" s="94"/>
      <c r="K4" s="94"/>
      <c r="L4" s="94"/>
      <c r="M4" s="94"/>
      <c r="N4" s="94"/>
      <c r="O4" s="94"/>
      <c r="P4" s="94"/>
      <c r="Q4" s="94"/>
      <c r="R4" s="94"/>
      <c r="S4" s="94"/>
      <c r="T4" s="94"/>
      <c r="U4" s="94"/>
      <c r="V4" s="94"/>
      <c r="W4" s="94"/>
    </row>
    <row r="5">
      <c r="A5" s="94" t="s">
        <v>305</v>
      </c>
      <c r="B5" s="94"/>
      <c r="C5" s="94"/>
      <c r="D5" s="94"/>
      <c r="E5" s="94"/>
      <c r="F5" s="94"/>
      <c r="G5" s="94"/>
      <c r="H5" s="94"/>
      <c r="I5" s="94"/>
      <c r="J5" s="94"/>
      <c r="K5" s="94"/>
      <c r="L5" s="94"/>
      <c r="M5" s="94"/>
      <c r="N5" s="94"/>
      <c r="O5" s="94"/>
      <c r="P5" s="94"/>
      <c r="Q5" s="94"/>
      <c r="R5" s="94"/>
      <c r="S5" s="94"/>
      <c r="T5" s="94"/>
      <c r="U5" s="94"/>
      <c r="V5" s="94"/>
      <c r="W5" s="94"/>
    </row>
    <row r="6">
      <c r="A6" s="94" t="s">
        <v>70</v>
      </c>
      <c r="B6" s="94"/>
      <c r="C6" s="94"/>
      <c r="D6" s="94"/>
      <c r="E6" s="94"/>
      <c r="F6" s="94"/>
      <c r="G6" s="94"/>
      <c r="H6" s="94"/>
      <c r="I6" s="94"/>
      <c r="J6" s="94"/>
      <c r="K6" s="94"/>
      <c r="L6" s="94"/>
      <c r="M6" s="94"/>
      <c r="N6" s="94"/>
      <c r="O6" s="94"/>
      <c r="P6" s="94"/>
      <c r="Q6" s="94"/>
      <c r="R6" s="94"/>
      <c r="S6" s="94"/>
      <c r="T6" s="94"/>
      <c r="U6" s="94"/>
      <c r="V6" s="94"/>
      <c r="W6" s="94"/>
    </row>
    <row r="7">
      <c r="A7" s="94" t="s">
        <v>306</v>
      </c>
      <c r="B7" s="94"/>
      <c r="C7" s="94"/>
      <c r="D7" s="94"/>
      <c r="E7" s="94"/>
      <c r="F7" s="94"/>
      <c r="G7" s="94"/>
      <c r="H7" s="94"/>
      <c r="I7" s="94"/>
      <c r="J7" s="94"/>
      <c r="K7" s="94"/>
      <c r="L7" s="94"/>
      <c r="M7" s="94"/>
      <c r="N7" s="94"/>
      <c r="O7" s="94"/>
      <c r="P7" s="94"/>
      <c r="Q7" s="94"/>
      <c r="R7" s="94"/>
      <c r="S7" s="94"/>
      <c r="T7" s="94"/>
      <c r="U7" s="94"/>
      <c r="V7" s="94"/>
      <c r="W7" s="94"/>
    </row>
    <row r="8">
      <c r="A8" s="94"/>
      <c r="B8" s="94"/>
      <c r="C8" s="94"/>
      <c r="D8" s="94"/>
      <c r="E8" s="94"/>
      <c r="F8" s="94"/>
      <c r="G8" s="94"/>
      <c r="H8" s="94"/>
      <c r="I8" s="94"/>
      <c r="J8" s="94"/>
      <c r="K8" s="94"/>
      <c r="L8" s="94"/>
      <c r="M8" s="94"/>
      <c r="N8" s="94"/>
      <c r="O8" s="94"/>
      <c r="P8" s="94"/>
      <c r="Q8" s="94"/>
      <c r="R8" s="94"/>
      <c r="S8" s="94"/>
      <c r="T8" s="94"/>
      <c r="U8" s="94"/>
      <c r="V8" s="94"/>
      <c r="W8" s="94"/>
    </row>
    <row r="9">
      <c r="A9" s="94" t="s">
        <v>307</v>
      </c>
      <c r="B9" s="94" t="s">
        <v>308</v>
      </c>
      <c r="C9" s="94"/>
      <c r="D9" s="94"/>
      <c r="E9" s="94"/>
      <c r="F9" s="94"/>
      <c r="G9" s="94"/>
      <c r="H9" s="94"/>
      <c r="I9" s="94"/>
      <c r="J9" s="94"/>
      <c r="K9" s="94"/>
      <c r="L9" s="94"/>
      <c r="M9" s="94"/>
      <c r="N9" s="94"/>
      <c r="O9" s="94"/>
      <c r="P9" s="94"/>
      <c r="Q9" s="94"/>
      <c r="R9" s="94"/>
      <c r="S9" s="94"/>
      <c r="T9" s="94"/>
      <c r="U9" s="94"/>
      <c r="V9" s="94"/>
      <c r="W9" s="94"/>
    </row>
    <row r="10">
      <c r="A10" s="94" t="s">
        <v>301</v>
      </c>
      <c r="B10" s="94" t="s">
        <v>305</v>
      </c>
      <c r="C10" s="94"/>
      <c r="D10" s="94"/>
      <c r="E10" s="94"/>
      <c r="F10" s="94"/>
      <c r="G10" s="94"/>
      <c r="H10" s="94"/>
      <c r="I10" s="94"/>
      <c r="J10" s="94"/>
      <c r="K10" s="94"/>
      <c r="L10" s="94"/>
      <c r="M10" s="94"/>
      <c r="N10" s="94"/>
      <c r="O10" s="94"/>
      <c r="P10" s="94"/>
      <c r="Q10" s="94"/>
      <c r="R10" s="94"/>
      <c r="S10" s="94"/>
      <c r="T10" s="94"/>
      <c r="U10" s="94"/>
      <c r="V10" s="94"/>
      <c r="W10" s="94"/>
    </row>
    <row r="11">
      <c r="A11" s="94" t="s">
        <v>301</v>
      </c>
      <c r="B11" s="94" t="s">
        <v>70</v>
      </c>
      <c r="C11" s="94"/>
      <c r="D11" s="94"/>
      <c r="E11" s="94"/>
      <c r="F11" s="94"/>
      <c r="G11" s="94"/>
      <c r="H11" s="94"/>
      <c r="I11" s="94"/>
      <c r="J11" s="94"/>
      <c r="K11" s="94"/>
      <c r="L11" s="94"/>
      <c r="M11" s="94"/>
      <c r="N11" s="94"/>
      <c r="O11" s="94"/>
      <c r="P11" s="94"/>
      <c r="Q11" s="94"/>
      <c r="R11" s="94"/>
      <c r="S11" s="94"/>
      <c r="T11" s="94"/>
      <c r="U11" s="94"/>
      <c r="V11" s="94"/>
      <c r="W11" s="94"/>
    </row>
    <row r="12">
      <c r="A12" s="94" t="s">
        <v>301</v>
      </c>
      <c r="B12" s="94" t="s">
        <v>306</v>
      </c>
      <c r="C12" s="94"/>
      <c r="D12" s="94"/>
      <c r="E12" s="94"/>
      <c r="F12" s="94"/>
      <c r="G12" s="94"/>
      <c r="H12" s="94"/>
      <c r="I12" s="94"/>
      <c r="J12" s="94"/>
      <c r="K12" s="94"/>
      <c r="L12" s="94"/>
      <c r="M12" s="94"/>
      <c r="N12" s="94"/>
      <c r="O12" s="94"/>
      <c r="P12" s="94"/>
      <c r="Q12" s="94"/>
      <c r="R12" s="94"/>
      <c r="S12" s="94"/>
      <c r="T12" s="94"/>
      <c r="U12" s="94"/>
      <c r="V12" s="94"/>
      <c r="W12" s="94"/>
    </row>
    <row r="13">
      <c r="A13" s="94" t="s">
        <v>68</v>
      </c>
      <c r="B13" s="94" t="s">
        <v>305</v>
      </c>
      <c r="C13" s="94"/>
      <c r="D13" s="94"/>
      <c r="E13" s="94"/>
      <c r="F13" s="94"/>
      <c r="G13" s="94"/>
      <c r="H13" s="94"/>
      <c r="I13" s="94"/>
      <c r="J13" s="94"/>
      <c r="K13" s="94"/>
      <c r="L13" s="94"/>
      <c r="M13" s="94"/>
      <c r="N13" s="94"/>
      <c r="O13" s="94"/>
      <c r="P13" s="94"/>
      <c r="Q13" s="94"/>
      <c r="R13" s="94"/>
      <c r="S13" s="94"/>
      <c r="T13" s="94"/>
      <c r="U13" s="94"/>
      <c r="V13" s="94"/>
      <c r="W13" s="94"/>
    </row>
    <row r="14">
      <c r="A14" s="94" t="s">
        <v>68</v>
      </c>
      <c r="B14" s="94" t="s">
        <v>70</v>
      </c>
      <c r="C14" s="94"/>
      <c r="D14" s="94"/>
      <c r="E14" s="94"/>
      <c r="F14" s="94"/>
      <c r="G14" s="94"/>
      <c r="H14" s="94"/>
      <c r="I14" s="94"/>
      <c r="J14" s="94"/>
      <c r="K14" s="94"/>
      <c r="L14" s="94"/>
      <c r="M14" s="94"/>
      <c r="N14" s="94"/>
      <c r="O14" s="94"/>
      <c r="P14" s="94"/>
      <c r="Q14" s="94"/>
      <c r="R14" s="94"/>
      <c r="S14" s="94"/>
      <c r="T14" s="94"/>
      <c r="U14" s="94"/>
      <c r="V14" s="94"/>
      <c r="W14" s="94"/>
    </row>
    <row r="15">
      <c r="A15" s="94" t="s">
        <v>68</v>
      </c>
      <c r="B15" s="94" t="s">
        <v>306</v>
      </c>
      <c r="C15" s="94"/>
      <c r="D15" s="94"/>
      <c r="E15" s="94"/>
      <c r="F15" s="94"/>
      <c r="G15" s="94"/>
      <c r="H15" s="94"/>
      <c r="I15" s="94"/>
      <c r="J15" s="94"/>
      <c r="K15" s="94"/>
      <c r="L15" s="94"/>
      <c r="M15" s="94"/>
      <c r="N15" s="94"/>
      <c r="O15" s="94"/>
      <c r="P15" s="94"/>
      <c r="Q15" s="94"/>
      <c r="R15" s="94"/>
      <c r="S15" s="94"/>
      <c r="T15" s="94"/>
      <c r="U15" s="94"/>
      <c r="V15" s="94"/>
      <c r="W15" s="94"/>
    </row>
    <row r="16">
      <c r="A16" s="94" t="s">
        <v>304</v>
      </c>
      <c r="B16" s="94" t="s">
        <v>305</v>
      </c>
      <c r="C16" s="94"/>
      <c r="D16" s="94"/>
      <c r="E16" s="94"/>
      <c r="F16" s="94"/>
      <c r="G16" s="94"/>
      <c r="H16" s="94"/>
      <c r="I16" s="94"/>
      <c r="J16" s="94"/>
      <c r="K16" s="94"/>
      <c r="L16" s="94"/>
      <c r="M16" s="94"/>
      <c r="N16" s="94"/>
      <c r="O16" s="94"/>
      <c r="P16" s="94"/>
      <c r="Q16" s="94"/>
      <c r="R16" s="94"/>
      <c r="S16" s="94"/>
      <c r="T16" s="94"/>
      <c r="U16" s="94"/>
      <c r="V16" s="94"/>
      <c r="W16" s="94"/>
    </row>
    <row r="17">
      <c r="A17" s="94" t="s">
        <v>304</v>
      </c>
      <c r="B17" s="94" t="s">
        <v>70</v>
      </c>
      <c r="C17" s="94"/>
      <c r="D17" s="94"/>
      <c r="E17" s="94"/>
      <c r="F17" s="94"/>
      <c r="G17" s="94"/>
      <c r="H17" s="94"/>
      <c r="I17" s="94"/>
      <c r="J17" s="94"/>
      <c r="K17" s="94"/>
      <c r="L17" s="94"/>
      <c r="M17" s="94"/>
      <c r="N17" s="94"/>
      <c r="O17" s="94"/>
      <c r="P17" s="94"/>
      <c r="Q17" s="94"/>
      <c r="R17" s="94"/>
      <c r="S17" s="94"/>
      <c r="T17" s="94"/>
      <c r="U17" s="94"/>
      <c r="V17" s="94"/>
      <c r="W17" s="94"/>
    </row>
    <row r="18">
      <c r="A18" s="94" t="s">
        <v>304</v>
      </c>
      <c r="B18" s="94" t="s">
        <v>306</v>
      </c>
      <c r="C18" s="94"/>
      <c r="D18" s="94"/>
      <c r="E18" s="94"/>
      <c r="F18" s="94"/>
      <c r="G18" s="94"/>
      <c r="H18" s="94"/>
      <c r="I18" s="94"/>
      <c r="J18" s="94"/>
      <c r="K18" s="94"/>
      <c r="L18" s="94"/>
      <c r="M18" s="94"/>
      <c r="N18" s="94"/>
      <c r="O18" s="94"/>
      <c r="P18" s="94"/>
      <c r="Q18" s="94"/>
      <c r="R18" s="94"/>
      <c r="S18" s="94"/>
      <c r="T18" s="94"/>
      <c r="U18" s="94"/>
      <c r="V18" s="94"/>
      <c r="W18" s="94"/>
    </row>
    <row r="19">
      <c r="A19" s="94"/>
      <c r="B19" s="94"/>
      <c r="C19" s="94"/>
      <c r="D19" s="94"/>
      <c r="E19" s="94"/>
      <c r="F19" s="94"/>
      <c r="G19" s="94"/>
      <c r="H19" s="94"/>
      <c r="I19" s="94"/>
      <c r="J19" s="94"/>
      <c r="K19" s="94"/>
      <c r="L19" s="94"/>
      <c r="M19" s="94"/>
      <c r="N19" s="94"/>
      <c r="O19" s="94"/>
      <c r="P19" s="94"/>
      <c r="Q19" s="94"/>
      <c r="R19" s="94"/>
      <c r="S19" s="94"/>
      <c r="T19" s="94"/>
      <c r="U19" s="94"/>
      <c r="V19" s="94"/>
      <c r="W19" s="94"/>
    </row>
    <row r="20">
      <c r="A20" s="94"/>
      <c r="B20" s="94"/>
      <c r="C20" s="94"/>
      <c r="D20" s="94"/>
      <c r="E20" s="94"/>
      <c r="F20" s="94"/>
      <c r="G20" s="94"/>
      <c r="H20" s="94"/>
      <c r="I20" s="94"/>
      <c r="J20" s="94"/>
      <c r="K20" s="94"/>
      <c r="L20" s="94"/>
      <c r="M20" s="94"/>
      <c r="N20" s="94"/>
      <c r="O20" s="94"/>
      <c r="P20" s="94"/>
      <c r="Q20" s="94"/>
      <c r="R20" s="94"/>
      <c r="S20" s="94"/>
      <c r="T20" s="94"/>
      <c r="U20" s="94"/>
      <c r="V20" s="94"/>
      <c r="W20" s="94"/>
    </row>
    <row r="21" ht="15.75" customHeight="1">
      <c r="A21" s="94"/>
      <c r="B21" s="94"/>
      <c r="C21" s="94"/>
      <c r="D21" s="94"/>
      <c r="E21" s="94"/>
      <c r="F21" s="94"/>
      <c r="G21" s="94"/>
      <c r="H21" s="94"/>
      <c r="I21" s="94"/>
      <c r="J21" s="94"/>
      <c r="K21" s="94"/>
      <c r="L21" s="94"/>
      <c r="M21" s="94"/>
      <c r="N21" s="94"/>
      <c r="O21" s="94"/>
      <c r="P21" s="94"/>
      <c r="Q21" s="94"/>
      <c r="R21" s="94"/>
      <c r="S21" s="94"/>
      <c r="T21" s="94"/>
      <c r="U21" s="94"/>
      <c r="V21" s="94"/>
      <c r="W21" s="94"/>
    </row>
    <row r="22" ht="15.75" customHeight="1">
      <c r="A22" s="94"/>
      <c r="B22" s="94"/>
      <c r="C22" s="94"/>
      <c r="D22" s="94"/>
      <c r="E22" s="94"/>
      <c r="F22" s="94"/>
      <c r="G22" s="94"/>
      <c r="H22" s="94"/>
      <c r="I22" s="94"/>
      <c r="J22" s="94"/>
      <c r="K22" s="94"/>
      <c r="L22" s="94"/>
      <c r="M22" s="94"/>
      <c r="N22" s="94"/>
      <c r="O22" s="94"/>
      <c r="P22" s="94"/>
      <c r="Q22" s="94"/>
      <c r="R22" s="94"/>
      <c r="S22" s="94"/>
      <c r="T22" s="94"/>
      <c r="U22" s="94"/>
      <c r="V22" s="94"/>
      <c r="W22" s="94"/>
    </row>
    <row r="23" ht="15.75" customHeight="1">
      <c r="A23" s="94"/>
      <c r="B23" s="94"/>
      <c r="C23" s="94"/>
      <c r="D23" s="94"/>
      <c r="E23" s="94"/>
      <c r="F23" s="94"/>
      <c r="G23" s="94"/>
      <c r="H23" s="94"/>
      <c r="I23" s="94"/>
      <c r="J23" s="94"/>
      <c r="K23" s="94"/>
      <c r="L23" s="94"/>
      <c r="M23" s="94"/>
      <c r="N23" s="94"/>
      <c r="O23" s="94"/>
      <c r="P23" s="94"/>
      <c r="Q23" s="94"/>
      <c r="R23" s="94"/>
      <c r="S23" s="94"/>
      <c r="T23" s="94"/>
      <c r="U23" s="94"/>
      <c r="V23" s="94"/>
      <c r="W23" s="94"/>
    </row>
    <row r="24" ht="15.75" customHeight="1">
      <c r="A24" s="94"/>
      <c r="B24" s="94"/>
      <c r="C24" s="94"/>
      <c r="D24" s="94"/>
      <c r="E24" s="94"/>
      <c r="F24" s="94"/>
      <c r="G24" s="94"/>
      <c r="H24" s="94"/>
      <c r="I24" s="94"/>
      <c r="J24" s="94"/>
      <c r="K24" s="94"/>
      <c r="L24" s="94"/>
      <c r="M24" s="94"/>
      <c r="N24" s="94"/>
      <c r="O24" s="94"/>
      <c r="P24" s="94"/>
      <c r="Q24" s="94"/>
      <c r="R24" s="94"/>
      <c r="S24" s="94"/>
      <c r="T24" s="94"/>
      <c r="U24" s="94"/>
      <c r="V24" s="94"/>
      <c r="W24" s="94"/>
    </row>
    <row r="25" ht="15.75" customHeight="1">
      <c r="A25" s="94"/>
      <c r="B25" s="94"/>
      <c r="C25" s="94"/>
      <c r="D25" s="94"/>
      <c r="E25" s="94"/>
      <c r="F25" s="94"/>
      <c r="G25" s="94"/>
      <c r="H25" s="94"/>
      <c r="I25" s="94"/>
      <c r="J25" s="94"/>
      <c r="K25" s="94"/>
      <c r="L25" s="94"/>
      <c r="M25" s="94"/>
      <c r="N25" s="94"/>
      <c r="O25" s="94"/>
      <c r="P25" s="94"/>
      <c r="Q25" s="94"/>
      <c r="R25" s="94"/>
      <c r="S25" s="94"/>
      <c r="T25" s="94"/>
      <c r="U25" s="94"/>
      <c r="V25" s="94"/>
      <c r="W25" s="94"/>
    </row>
    <row r="26" ht="15.75" customHeight="1">
      <c r="A26" s="94"/>
      <c r="B26" s="94"/>
      <c r="C26" s="94"/>
      <c r="D26" s="94"/>
      <c r="E26" s="94"/>
      <c r="F26" s="94"/>
      <c r="G26" s="94"/>
      <c r="H26" s="94"/>
      <c r="I26" s="94"/>
      <c r="J26" s="94"/>
      <c r="K26" s="94"/>
      <c r="L26" s="94"/>
      <c r="M26" s="94"/>
      <c r="N26" s="94"/>
      <c r="O26" s="94"/>
      <c r="P26" s="94"/>
      <c r="Q26" s="94"/>
      <c r="R26" s="94"/>
      <c r="S26" s="94"/>
      <c r="T26" s="94"/>
      <c r="U26" s="94"/>
      <c r="V26" s="94"/>
      <c r="W26" s="94"/>
    </row>
    <row r="27" ht="15.75" customHeight="1">
      <c r="A27" s="94"/>
      <c r="B27" s="94"/>
      <c r="C27" s="94"/>
      <c r="D27" s="94"/>
      <c r="E27" s="94"/>
      <c r="F27" s="94"/>
      <c r="G27" s="94"/>
      <c r="H27" s="94"/>
      <c r="I27" s="94"/>
      <c r="J27" s="94"/>
      <c r="K27" s="94"/>
      <c r="L27" s="94"/>
      <c r="M27" s="94"/>
      <c r="N27" s="94"/>
      <c r="O27" s="94"/>
      <c r="P27" s="94"/>
      <c r="Q27" s="94"/>
      <c r="R27" s="94"/>
      <c r="S27" s="94"/>
      <c r="T27" s="94"/>
      <c r="U27" s="94"/>
      <c r="V27" s="94"/>
      <c r="W27" s="94"/>
    </row>
    <row r="28" ht="15.75" customHeight="1">
      <c r="A28" s="94"/>
      <c r="B28" s="94"/>
      <c r="C28" s="94"/>
      <c r="D28" s="94"/>
      <c r="E28" s="94"/>
      <c r="F28" s="94"/>
      <c r="G28" s="94"/>
      <c r="H28" s="94"/>
      <c r="I28" s="94"/>
      <c r="J28" s="94"/>
      <c r="K28" s="94"/>
      <c r="L28" s="94"/>
      <c r="M28" s="94"/>
      <c r="N28" s="94"/>
      <c r="O28" s="94"/>
      <c r="P28" s="94"/>
      <c r="Q28" s="94"/>
      <c r="R28" s="94"/>
      <c r="S28" s="94"/>
      <c r="T28" s="94"/>
      <c r="U28" s="94"/>
      <c r="V28" s="94"/>
      <c r="W28" s="94"/>
    </row>
    <row r="29" ht="15.75" customHeight="1">
      <c r="A29" s="94"/>
      <c r="B29" s="94"/>
      <c r="C29" s="94"/>
      <c r="D29" s="94"/>
      <c r="E29" s="94"/>
      <c r="F29" s="94"/>
      <c r="G29" s="94"/>
      <c r="H29" s="94"/>
      <c r="I29" s="94"/>
      <c r="J29" s="94"/>
      <c r="K29" s="94"/>
      <c r="L29" s="94"/>
      <c r="M29" s="94"/>
      <c r="N29" s="94"/>
      <c r="O29" s="94"/>
      <c r="P29" s="94"/>
      <c r="Q29" s="94"/>
      <c r="R29" s="94"/>
      <c r="S29" s="94"/>
      <c r="T29" s="94"/>
      <c r="U29" s="94"/>
      <c r="V29" s="94"/>
      <c r="W29" s="94"/>
    </row>
    <row r="30" ht="15.75" customHeight="1">
      <c r="A30" s="94"/>
      <c r="B30" s="94"/>
      <c r="C30" s="94"/>
      <c r="D30" s="94"/>
      <c r="E30" s="94"/>
      <c r="F30" s="94"/>
      <c r="G30" s="94"/>
      <c r="H30" s="94"/>
      <c r="I30" s="94"/>
      <c r="J30" s="94"/>
      <c r="K30" s="94"/>
      <c r="L30" s="94"/>
      <c r="M30" s="94"/>
      <c r="N30" s="94"/>
      <c r="O30" s="94"/>
      <c r="P30" s="94"/>
      <c r="Q30" s="94"/>
      <c r="R30" s="94"/>
      <c r="S30" s="94"/>
      <c r="T30" s="94"/>
      <c r="U30" s="94"/>
      <c r="V30" s="94"/>
      <c r="W30" s="94"/>
    </row>
    <row r="31" ht="15.75" customHeight="1">
      <c r="A31" s="94"/>
      <c r="B31" s="94"/>
      <c r="C31" s="94"/>
      <c r="D31" s="94"/>
      <c r="E31" s="94"/>
      <c r="F31" s="94"/>
      <c r="G31" s="94"/>
      <c r="H31" s="94"/>
      <c r="I31" s="94"/>
      <c r="J31" s="94"/>
      <c r="K31" s="94"/>
      <c r="L31" s="94"/>
      <c r="M31" s="94"/>
      <c r="N31" s="94"/>
      <c r="O31" s="94"/>
      <c r="P31" s="94"/>
      <c r="Q31" s="94"/>
      <c r="R31" s="94"/>
      <c r="S31" s="94"/>
      <c r="T31" s="94"/>
      <c r="U31" s="94"/>
      <c r="V31" s="94"/>
      <c r="W31" s="94"/>
    </row>
    <row r="32" ht="15.75" customHeight="1">
      <c r="A32" s="94"/>
      <c r="B32" s="94"/>
      <c r="C32" s="94"/>
      <c r="D32" s="94"/>
      <c r="E32" s="94"/>
      <c r="F32" s="94"/>
      <c r="G32" s="94"/>
      <c r="H32" s="94"/>
      <c r="I32" s="94"/>
      <c r="J32" s="94"/>
      <c r="K32" s="94"/>
      <c r="L32" s="94"/>
      <c r="M32" s="94"/>
      <c r="N32" s="94"/>
      <c r="O32" s="94"/>
      <c r="P32" s="94"/>
      <c r="Q32" s="94"/>
      <c r="R32" s="94"/>
      <c r="S32" s="94"/>
      <c r="T32" s="94"/>
      <c r="U32" s="94"/>
      <c r="V32" s="94"/>
      <c r="W32" s="94"/>
    </row>
    <row r="33" ht="15.75" customHeight="1">
      <c r="A33" s="94"/>
      <c r="B33" s="94"/>
      <c r="C33" s="94"/>
      <c r="D33" s="94"/>
      <c r="E33" s="94"/>
      <c r="F33" s="94"/>
      <c r="G33" s="94"/>
      <c r="H33" s="94"/>
      <c r="I33" s="94"/>
      <c r="J33" s="94"/>
      <c r="K33" s="94"/>
      <c r="L33" s="94"/>
      <c r="M33" s="94"/>
      <c r="N33" s="94"/>
      <c r="O33" s="94"/>
      <c r="P33" s="94"/>
      <c r="Q33" s="94"/>
      <c r="R33" s="94"/>
      <c r="S33" s="94"/>
      <c r="T33" s="94"/>
      <c r="U33" s="94"/>
      <c r="V33" s="94"/>
      <c r="W33" s="94"/>
    </row>
    <row r="34" ht="15.75" customHeight="1">
      <c r="A34" s="94"/>
      <c r="B34" s="94"/>
      <c r="C34" s="94"/>
      <c r="D34" s="94"/>
      <c r="E34" s="94"/>
      <c r="F34" s="94"/>
      <c r="G34" s="94"/>
      <c r="H34" s="94"/>
      <c r="I34" s="94"/>
      <c r="J34" s="94"/>
      <c r="K34" s="94"/>
      <c r="L34" s="94"/>
      <c r="M34" s="94"/>
      <c r="N34" s="94"/>
      <c r="O34" s="94"/>
      <c r="P34" s="94"/>
      <c r="Q34" s="94"/>
      <c r="R34" s="94"/>
      <c r="S34" s="94"/>
      <c r="T34" s="94"/>
      <c r="U34" s="94"/>
      <c r="V34" s="94"/>
      <c r="W34" s="94"/>
    </row>
    <row r="35" ht="15.75" customHeight="1">
      <c r="A35" s="94"/>
      <c r="B35" s="94"/>
      <c r="C35" s="94"/>
      <c r="D35" s="94"/>
      <c r="E35" s="94"/>
      <c r="F35" s="94"/>
      <c r="G35" s="94"/>
      <c r="H35" s="94"/>
      <c r="I35" s="94"/>
      <c r="J35" s="94"/>
      <c r="K35" s="94"/>
      <c r="L35" s="94"/>
      <c r="M35" s="94"/>
      <c r="N35" s="94"/>
      <c r="O35" s="94"/>
      <c r="P35" s="94"/>
      <c r="Q35" s="94"/>
      <c r="R35" s="94"/>
      <c r="S35" s="94"/>
      <c r="T35" s="94"/>
      <c r="U35" s="94"/>
      <c r="V35" s="94"/>
      <c r="W35" s="94"/>
    </row>
    <row r="36" ht="15.75" customHeight="1">
      <c r="A36" s="94"/>
      <c r="B36" s="94"/>
      <c r="C36" s="94"/>
      <c r="D36" s="94"/>
      <c r="E36" s="94"/>
      <c r="F36" s="94"/>
      <c r="G36" s="94"/>
      <c r="H36" s="94"/>
      <c r="I36" s="94"/>
      <c r="J36" s="94"/>
      <c r="K36" s="94"/>
      <c r="L36" s="94"/>
      <c r="M36" s="94"/>
      <c r="N36" s="94"/>
      <c r="O36" s="94"/>
      <c r="P36" s="94"/>
      <c r="Q36" s="94"/>
      <c r="R36" s="94"/>
      <c r="S36" s="94"/>
      <c r="T36" s="94"/>
      <c r="U36" s="94"/>
      <c r="V36" s="94"/>
      <c r="W36" s="94"/>
    </row>
    <row r="37" ht="15.75" customHeight="1">
      <c r="A37" s="94"/>
      <c r="B37" s="94"/>
      <c r="C37" s="94"/>
      <c r="D37" s="94"/>
      <c r="E37" s="94"/>
      <c r="F37" s="94"/>
      <c r="G37" s="94"/>
      <c r="H37" s="94"/>
      <c r="I37" s="94"/>
      <c r="J37" s="94"/>
      <c r="K37" s="94"/>
      <c r="L37" s="94"/>
      <c r="M37" s="94"/>
      <c r="N37" s="94"/>
      <c r="O37" s="94"/>
      <c r="P37" s="94"/>
      <c r="Q37" s="94"/>
      <c r="R37" s="94"/>
      <c r="S37" s="94"/>
      <c r="T37" s="94"/>
      <c r="U37" s="94"/>
      <c r="V37" s="94"/>
      <c r="W37" s="94"/>
    </row>
    <row r="38" ht="15.75" customHeight="1">
      <c r="A38" s="94"/>
      <c r="B38" s="94"/>
      <c r="C38" s="94"/>
      <c r="D38" s="94"/>
      <c r="E38" s="94"/>
      <c r="F38" s="94"/>
      <c r="G38" s="94"/>
      <c r="H38" s="94"/>
      <c r="I38" s="94"/>
      <c r="J38" s="94"/>
      <c r="K38" s="94"/>
      <c r="L38" s="94"/>
      <c r="M38" s="94"/>
      <c r="N38" s="94"/>
      <c r="O38" s="94"/>
      <c r="P38" s="94"/>
      <c r="Q38" s="94"/>
      <c r="R38" s="94"/>
      <c r="S38" s="94"/>
      <c r="T38" s="94"/>
      <c r="U38" s="94"/>
      <c r="V38" s="94"/>
      <c r="W38" s="94"/>
    </row>
    <row r="39" ht="15.75" customHeight="1">
      <c r="A39" s="94"/>
      <c r="B39" s="94"/>
      <c r="C39" s="94"/>
      <c r="D39" s="94"/>
      <c r="E39" s="94"/>
      <c r="F39" s="94"/>
      <c r="G39" s="94"/>
      <c r="H39" s="94"/>
      <c r="I39" s="94"/>
      <c r="J39" s="94"/>
      <c r="K39" s="94"/>
      <c r="L39" s="94"/>
      <c r="M39" s="94"/>
      <c r="N39" s="94"/>
      <c r="O39" s="94"/>
      <c r="P39" s="94"/>
      <c r="Q39" s="94"/>
      <c r="R39" s="94"/>
      <c r="S39" s="94"/>
      <c r="T39" s="94"/>
      <c r="U39" s="94"/>
      <c r="V39" s="94"/>
      <c r="W39" s="94"/>
    </row>
    <row r="40" ht="15.75" customHeight="1">
      <c r="A40" s="94"/>
      <c r="B40" s="94"/>
      <c r="C40" s="94"/>
      <c r="D40" s="94"/>
      <c r="E40" s="94"/>
      <c r="F40" s="94"/>
      <c r="G40" s="94"/>
      <c r="H40" s="94"/>
      <c r="I40" s="94"/>
      <c r="J40" s="94"/>
      <c r="K40" s="94"/>
      <c r="L40" s="94"/>
      <c r="M40" s="94"/>
      <c r="N40" s="94"/>
      <c r="O40" s="94"/>
      <c r="P40" s="94"/>
      <c r="Q40" s="94"/>
      <c r="R40" s="94"/>
      <c r="S40" s="94"/>
      <c r="T40" s="94"/>
      <c r="U40" s="94"/>
      <c r="V40" s="94"/>
      <c r="W40" s="94"/>
    </row>
    <row r="41" ht="15.75" customHeight="1">
      <c r="A41" s="94"/>
      <c r="B41" s="94"/>
      <c r="C41" s="94"/>
      <c r="D41" s="94"/>
      <c r="E41" s="94"/>
      <c r="F41" s="94"/>
      <c r="G41" s="94"/>
      <c r="H41" s="94"/>
      <c r="I41" s="94"/>
      <c r="J41" s="94"/>
      <c r="K41" s="94"/>
      <c r="L41" s="94"/>
      <c r="M41" s="94"/>
      <c r="N41" s="94"/>
      <c r="O41" s="94"/>
      <c r="P41" s="94"/>
      <c r="Q41" s="94"/>
      <c r="R41" s="94"/>
      <c r="S41" s="94"/>
      <c r="T41" s="94"/>
      <c r="U41" s="94"/>
      <c r="V41" s="94"/>
      <c r="W41" s="94"/>
    </row>
    <row r="42" ht="15.75" customHeight="1">
      <c r="A42" s="94"/>
      <c r="B42" s="94"/>
      <c r="C42" s="94"/>
      <c r="D42" s="94"/>
      <c r="E42" s="94"/>
      <c r="F42" s="94"/>
      <c r="G42" s="94"/>
      <c r="H42" s="94"/>
      <c r="I42" s="94"/>
      <c r="J42" s="94"/>
      <c r="K42" s="94"/>
      <c r="L42" s="94"/>
      <c r="M42" s="94"/>
      <c r="N42" s="94"/>
      <c r="O42" s="94"/>
      <c r="P42" s="94"/>
      <c r="Q42" s="94"/>
      <c r="R42" s="94"/>
      <c r="S42" s="94"/>
      <c r="T42" s="94"/>
      <c r="U42" s="94"/>
      <c r="V42" s="94"/>
      <c r="W42" s="94"/>
    </row>
    <row r="43" ht="15.75" customHeight="1">
      <c r="A43" s="94"/>
      <c r="B43" s="94"/>
      <c r="C43" s="94"/>
      <c r="D43" s="94"/>
      <c r="E43" s="94"/>
      <c r="F43" s="94"/>
      <c r="G43" s="94"/>
      <c r="H43" s="94"/>
      <c r="I43" s="94"/>
      <c r="J43" s="94"/>
      <c r="K43" s="94"/>
      <c r="L43" s="94"/>
      <c r="M43" s="94"/>
      <c r="N43" s="94"/>
      <c r="O43" s="94"/>
      <c r="P43" s="94"/>
      <c r="Q43" s="94"/>
      <c r="R43" s="94"/>
      <c r="S43" s="94"/>
      <c r="T43" s="94"/>
      <c r="U43" s="94"/>
      <c r="V43" s="94"/>
      <c r="W43" s="94"/>
    </row>
    <row r="44" ht="15.75" customHeight="1">
      <c r="A44" s="94"/>
      <c r="B44" s="94"/>
      <c r="C44" s="94"/>
      <c r="D44" s="94"/>
      <c r="E44" s="94"/>
      <c r="F44" s="94"/>
      <c r="G44" s="94"/>
      <c r="H44" s="94"/>
      <c r="I44" s="94"/>
      <c r="J44" s="94"/>
      <c r="K44" s="94"/>
      <c r="L44" s="94"/>
      <c r="M44" s="94"/>
      <c r="N44" s="94"/>
      <c r="O44" s="94"/>
      <c r="P44" s="94"/>
      <c r="Q44" s="94"/>
      <c r="R44" s="94"/>
      <c r="S44" s="94"/>
      <c r="T44" s="94"/>
      <c r="U44" s="94"/>
      <c r="V44" s="94"/>
      <c r="W44" s="94"/>
    </row>
    <row r="45" ht="15.75" customHeight="1">
      <c r="A45" s="94"/>
      <c r="B45" s="94"/>
      <c r="C45" s="94"/>
      <c r="D45" s="94"/>
      <c r="E45" s="94"/>
      <c r="F45" s="94"/>
      <c r="G45" s="94"/>
      <c r="H45" s="94"/>
      <c r="I45" s="94"/>
      <c r="J45" s="94"/>
      <c r="K45" s="94"/>
      <c r="L45" s="94"/>
      <c r="M45" s="94"/>
      <c r="N45" s="94"/>
      <c r="O45" s="94"/>
      <c r="P45" s="94"/>
      <c r="Q45" s="94"/>
      <c r="R45" s="94"/>
      <c r="S45" s="94"/>
      <c r="T45" s="94"/>
      <c r="U45" s="94"/>
      <c r="V45" s="94"/>
      <c r="W45" s="94"/>
    </row>
    <row r="46" ht="15.75" customHeight="1">
      <c r="A46" s="94"/>
      <c r="B46" s="94"/>
      <c r="C46" s="94"/>
      <c r="D46" s="94"/>
      <c r="E46" s="94"/>
      <c r="F46" s="94"/>
      <c r="G46" s="94"/>
      <c r="H46" s="94"/>
      <c r="I46" s="94"/>
      <c r="J46" s="94"/>
      <c r="K46" s="94"/>
      <c r="L46" s="94"/>
      <c r="M46" s="94"/>
      <c r="N46" s="94"/>
      <c r="O46" s="94"/>
      <c r="P46" s="94"/>
      <c r="Q46" s="94"/>
      <c r="R46" s="94"/>
      <c r="S46" s="94"/>
      <c r="T46" s="94"/>
      <c r="U46" s="94"/>
      <c r="V46" s="94"/>
      <c r="W46" s="94"/>
    </row>
    <row r="47" ht="15.75" customHeight="1">
      <c r="A47" s="94"/>
      <c r="B47" s="94"/>
      <c r="C47" s="94"/>
      <c r="D47" s="94"/>
      <c r="E47" s="94"/>
      <c r="F47" s="94"/>
      <c r="G47" s="94"/>
      <c r="H47" s="94"/>
      <c r="I47" s="94"/>
      <c r="J47" s="94"/>
      <c r="K47" s="94"/>
      <c r="L47" s="94"/>
      <c r="M47" s="94"/>
      <c r="N47" s="94"/>
      <c r="O47" s="94"/>
      <c r="P47" s="94"/>
      <c r="Q47" s="94"/>
      <c r="R47" s="94"/>
      <c r="S47" s="94"/>
      <c r="T47" s="94"/>
      <c r="U47" s="94"/>
      <c r="V47" s="94"/>
      <c r="W47" s="94"/>
    </row>
    <row r="48" ht="15.75" customHeight="1">
      <c r="A48" s="94"/>
      <c r="B48" s="94"/>
      <c r="C48" s="94"/>
      <c r="D48" s="94"/>
      <c r="E48" s="94"/>
      <c r="F48" s="94"/>
      <c r="G48" s="94"/>
      <c r="H48" s="94"/>
      <c r="I48" s="94"/>
      <c r="J48" s="94"/>
      <c r="K48" s="94"/>
      <c r="L48" s="94"/>
      <c r="M48" s="94"/>
      <c r="N48" s="94"/>
      <c r="O48" s="94"/>
      <c r="P48" s="94"/>
      <c r="Q48" s="94"/>
      <c r="R48" s="94"/>
      <c r="S48" s="94"/>
      <c r="T48" s="94"/>
      <c r="U48" s="94"/>
      <c r="V48" s="94"/>
      <c r="W48" s="94"/>
    </row>
    <row r="49" ht="15.75" customHeight="1">
      <c r="A49" s="94"/>
      <c r="B49" s="94"/>
      <c r="C49" s="94"/>
      <c r="D49" s="94"/>
      <c r="E49" s="94"/>
      <c r="F49" s="94"/>
      <c r="G49" s="94"/>
      <c r="H49" s="94"/>
      <c r="I49" s="94"/>
      <c r="J49" s="94"/>
      <c r="K49" s="94"/>
      <c r="L49" s="94"/>
      <c r="M49" s="94"/>
      <c r="N49" s="94"/>
      <c r="O49" s="94"/>
      <c r="P49" s="94"/>
      <c r="Q49" s="94"/>
      <c r="R49" s="94"/>
      <c r="S49" s="94"/>
      <c r="T49" s="94"/>
      <c r="U49" s="94"/>
      <c r="V49" s="94"/>
      <c r="W49" s="94"/>
    </row>
    <row r="50" ht="15.75" customHeight="1">
      <c r="A50" s="94"/>
      <c r="B50" s="94"/>
      <c r="C50" s="94"/>
      <c r="D50" s="94"/>
      <c r="E50" s="94"/>
      <c r="F50" s="94"/>
      <c r="G50" s="94"/>
      <c r="H50" s="94"/>
      <c r="I50" s="94"/>
      <c r="J50" s="94"/>
      <c r="K50" s="94"/>
      <c r="L50" s="94"/>
      <c r="M50" s="94"/>
      <c r="N50" s="94"/>
      <c r="O50" s="94"/>
      <c r="P50" s="94"/>
      <c r="Q50" s="94"/>
      <c r="R50" s="94"/>
      <c r="S50" s="94"/>
      <c r="T50" s="94"/>
      <c r="U50" s="94"/>
      <c r="V50" s="94"/>
      <c r="W50" s="94"/>
    </row>
    <row r="51" ht="15.75" customHeight="1">
      <c r="A51" s="94"/>
      <c r="B51" s="94"/>
      <c r="C51" s="94"/>
      <c r="D51" s="94"/>
      <c r="E51" s="94"/>
      <c r="F51" s="94"/>
      <c r="G51" s="94"/>
      <c r="H51" s="94"/>
      <c r="I51" s="94"/>
      <c r="J51" s="94"/>
      <c r="K51" s="94"/>
      <c r="L51" s="94"/>
      <c r="M51" s="94"/>
      <c r="N51" s="94"/>
      <c r="O51" s="94"/>
      <c r="P51" s="94"/>
      <c r="Q51" s="94"/>
      <c r="R51" s="94"/>
      <c r="S51" s="94"/>
      <c r="T51" s="94"/>
      <c r="U51" s="94"/>
      <c r="V51" s="94"/>
      <c r="W51" s="94"/>
    </row>
    <row r="52" ht="15.75" customHeight="1">
      <c r="A52" s="94"/>
      <c r="B52" s="94"/>
      <c r="C52" s="94"/>
      <c r="D52" s="94"/>
      <c r="E52" s="94"/>
      <c r="F52" s="94"/>
      <c r="G52" s="94"/>
      <c r="H52" s="94"/>
      <c r="I52" s="94"/>
      <c r="J52" s="94"/>
      <c r="K52" s="94"/>
      <c r="L52" s="94"/>
      <c r="M52" s="94"/>
      <c r="N52" s="94"/>
      <c r="O52" s="94"/>
      <c r="P52" s="94"/>
      <c r="Q52" s="94"/>
      <c r="R52" s="94"/>
      <c r="S52" s="94"/>
      <c r="T52" s="94"/>
      <c r="U52" s="94"/>
      <c r="V52" s="94"/>
      <c r="W52" s="94"/>
    </row>
    <row r="53" ht="15.75" customHeight="1">
      <c r="A53" s="94"/>
      <c r="B53" s="94"/>
      <c r="C53" s="94"/>
      <c r="D53" s="94"/>
      <c r="E53" s="94"/>
      <c r="F53" s="94"/>
      <c r="G53" s="94"/>
      <c r="H53" s="94"/>
      <c r="I53" s="94"/>
      <c r="J53" s="94"/>
      <c r="K53" s="94"/>
      <c r="L53" s="94"/>
      <c r="M53" s="94"/>
      <c r="N53" s="94"/>
      <c r="O53" s="94"/>
      <c r="P53" s="94"/>
      <c r="Q53" s="94"/>
      <c r="R53" s="94"/>
      <c r="S53" s="94"/>
      <c r="T53" s="94"/>
      <c r="U53" s="94"/>
      <c r="V53" s="94"/>
      <c r="W53" s="94"/>
    </row>
    <row r="54" ht="15.75" customHeight="1">
      <c r="A54" s="94"/>
      <c r="B54" s="94"/>
      <c r="C54" s="94"/>
      <c r="D54" s="94"/>
      <c r="E54" s="94"/>
      <c r="F54" s="94"/>
      <c r="G54" s="94"/>
      <c r="H54" s="94"/>
      <c r="I54" s="94"/>
      <c r="J54" s="94"/>
      <c r="K54" s="94"/>
      <c r="L54" s="94"/>
      <c r="M54" s="94"/>
      <c r="N54" s="94"/>
      <c r="O54" s="94"/>
      <c r="P54" s="94"/>
      <c r="Q54" s="94"/>
      <c r="R54" s="94"/>
      <c r="S54" s="94"/>
      <c r="T54" s="94"/>
      <c r="U54" s="94"/>
      <c r="V54" s="94"/>
      <c r="W54" s="94"/>
    </row>
    <row r="55" ht="15.75" customHeight="1">
      <c r="A55" s="94"/>
      <c r="B55" s="94"/>
      <c r="C55" s="94"/>
      <c r="D55" s="94"/>
      <c r="E55" s="94"/>
      <c r="F55" s="94"/>
      <c r="G55" s="94"/>
      <c r="H55" s="94"/>
      <c r="I55" s="94"/>
      <c r="J55" s="94"/>
      <c r="K55" s="94"/>
      <c r="L55" s="94"/>
      <c r="M55" s="94"/>
      <c r="N55" s="94"/>
      <c r="O55" s="94"/>
      <c r="P55" s="94"/>
      <c r="Q55" s="94"/>
      <c r="R55" s="94"/>
      <c r="S55" s="94"/>
      <c r="T55" s="94"/>
      <c r="U55" s="94"/>
      <c r="V55" s="94"/>
      <c r="W55" s="94"/>
    </row>
    <row r="56" ht="15.75" customHeight="1">
      <c r="A56" s="94"/>
      <c r="B56" s="94"/>
      <c r="C56" s="94"/>
      <c r="D56" s="94"/>
      <c r="E56" s="94"/>
      <c r="F56" s="94"/>
      <c r="G56" s="94"/>
      <c r="H56" s="94"/>
      <c r="I56" s="94"/>
      <c r="J56" s="94"/>
      <c r="K56" s="94"/>
      <c r="L56" s="94"/>
      <c r="M56" s="94"/>
      <c r="N56" s="94"/>
      <c r="O56" s="94"/>
      <c r="P56" s="94"/>
      <c r="Q56" s="94"/>
      <c r="R56" s="94"/>
      <c r="S56" s="94"/>
      <c r="T56" s="94"/>
      <c r="U56" s="94"/>
      <c r="V56" s="94"/>
      <c r="W56" s="94"/>
    </row>
    <row r="57" ht="15.75" customHeight="1">
      <c r="A57" s="94"/>
      <c r="B57" s="94"/>
      <c r="C57" s="94"/>
      <c r="D57" s="94"/>
      <c r="E57" s="94"/>
      <c r="F57" s="94"/>
      <c r="G57" s="94"/>
      <c r="H57" s="94"/>
      <c r="I57" s="94"/>
      <c r="J57" s="94"/>
      <c r="K57" s="94"/>
      <c r="L57" s="94"/>
      <c r="M57" s="94"/>
      <c r="N57" s="94"/>
      <c r="O57" s="94"/>
      <c r="P57" s="94"/>
      <c r="Q57" s="94"/>
      <c r="R57" s="94"/>
      <c r="S57" s="94"/>
      <c r="T57" s="94"/>
      <c r="U57" s="94"/>
      <c r="V57" s="94"/>
      <c r="W57" s="94"/>
    </row>
    <row r="58" ht="15.75" customHeight="1">
      <c r="A58" s="94"/>
      <c r="B58" s="94"/>
      <c r="C58" s="94"/>
      <c r="D58" s="94"/>
      <c r="E58" s="94"/>
      <c r="F58" s="94"/>
      <c r="G58" s="94"/>
      <c r="H58" s="94"/>
      <c r="I58" s="94"/>
      <c r="J58" s="94"/>
      <c r="K58" s="94"/>
      <c r="L58" s="94"/>
      <c r="M58" s="94"/>
      <c r="N58" s="94"/>
      <c r="O58" s="94"/>
      <c r="P58" s="94"/>
      <c r="Q58" s="94"/>
      <c r="R58" s="94"/>
      <c r="S58" s="94"/>
      <c r="T58" s="94"/>
      <c r="U58" s="94"/>
      <c r="V58" s="94"/>
      <c r="W58" s="94"/>
    </row>
    <row r="59" ht="15.75" customHeight="1">
      <c r="A59" s="94"/>
      <c r="B59" s="94"/>
      <c r="C59" s="94"/>
      <c r="D59" s="94"/>
      <c r="E59" s="94"/>
      <c r="F59" s="94"/>
      <c r="G59" s="94"/>
      <c r="H59" s="94"/>
      <c r="I59" s="94"/>
      <c r="J59" s="94"/>
      <c r="K59" s="94"/>
      <c r="L59" s="94"/>
      <c r="M59" s="94"/>
      <c r="N59" s="94"/>
      <c r="O59" s="94"/>
      <c r="P59" s="94"/>
      <c r="Q59" s="94"/>
      <c r="R59" s="94"/>
      <c r="S59" s="94"/>
      <c r="T59" s="94"/>
      <c r="U59" s="94"/>
      <c r="V59" s="94"/>
      <c r="W59" s="94"/>
    </row>
    <row r="60" ht="15.75" customHeight="1">
      <c r="A60" s="94"/>
      <c r="B60" s="94"/>
      <c r="C60" s="94"/>
      <c r="D60" s="94"/>
      <c r="E60" s="94"/>
      <c r="F60" s="94"/>
      <c r="G60" s="94"/>
      <c r="H60" s="94"/>
      <c r="I60" s="94"/>
      <c r="J60" s="94"/>
      <c r="K60" s="94"/>
      <c r="L60" s="94"/>
      <c r="M60" s="94"/>
      <c r="N60" s="94"/>
      <c r="O60" s="94"/>
      <c r="P60" s="94"/>
      <c r="Q60" s="94"/>
      <c r="R60" s="94"/>
      <c r="S60" s="94"/>
      <c r="T60" s="94"/>
      <c r="U60" s="94"/>
      <c r="V60" s="94"/>
      <c r="W60" s="94"/>
    </row>
    <row r="61" ht="15.75" customHeight="1">
      <c r="A61" s="94"/>
      <c r="B61" s="94"/>
      <c r="C61" s="94"/>
      <c r="D61" s="94"/>
      <c r="E61" s="94"/>
      <c r="F61" s="94"/>
      <c r="G61" s="94"/>
      <c r="H61" s="94"/>
      <c r="I61" s="94"/>
      <c r="J61" s="94"/>
      <c r="K61" s="94"/>
      <c r="L61" s="94"/>
      <c r="M61" s="94"/>
      <c r="N61" s="94"/>
      <c r="O61" s="94"/>
      <c r="P61" s="94"/>
      <c r="Q61" s="94"/>
      <c r="R61" s="94"/>
      <c r="S61" s="94"/>
      <c r="T61" s="94"/>
      <c r="U61" s="94"/>
      <c r="V61" s="94"/>
      <c r="W61" s="94"/>
    </row>
    <row r="62" ht="15.75" customHeight="1">
      <c r="A62" s="94"/>
      <c r="B62" s="94"/>
      <c r="C62" s="94"/>
      <c r="D62" s="94"/>
      <c r="E62" s="94"/>
      <c r="F62" s="94"/>
      <c r="G62" s="94"/>
      <c r="H62" s="94"/>
      <c r="I62" s="94"/>
      <c r="J62" s="94"/>
      <c r="K62" s="94"/>
      <c r="L62" s="94"/>
      <c r="M62" s="94"/>
      <c r="N62" s="94"/>
      <c r="O62" s="94"/>
      <c r="P62" s="94"/>
      <c r="Q62" s="94"/>
      <c r="R62" s="94"/>
      <c r="S62" s="94"/>
      <c r="T62" s="94"/>
      <c r="U62" s="94"/>
      <c r="V62" s="94"/>
      <c r="W62" s="94"/>
    </row>
    <row r="63" ht="15.75" customHeight="1">
      <c r="A63" s="94"/>
      <c r="B63" s="94"/>
      <c r="C63" s="94"/>
      <c r="D63" s="94"/>
      <c r="E63" s="94"/>
      <c r="F63" s="94"/>
      <c r="G63" s="94"/>
      <c r="H63" s="94"/>
      <c r="I63" s="94"/>
      <c r="J63" s="94"/>
      <c r="K63" s="94"/>
      <c r="L63" s="94"/>
      <c r="M63" s="94"/>
      <c r="N63" s="94"/>
      <c r="O63" s="94"/>
      <c r="P63" s="94"/>
      <c r="Q63" s="94"/>
      <c r="R63" s="94"/>
      <c r="S63" s="94"/>
      <c r="T63" s="94"/>
      <c r="U63" s="94"/>
      <c r="V63" s="94"/>
      <c r="W63" s="94"/>
    </row>
    <row r="64" ht="15.75" customHeight="1">
      <c r="A64" s="94"/>
      <c r="B64" s="94"/>
      <c r="C64" s="94"/>
      <c r="D64" s="94"/>
      <c r="E64" s="94"/>
      <c r="F64" s="94"/>
      <c r="G64" s="94"/>
      <c r="H64" s="94"/>
      <c r="I64" s="94"/>
      <c r="J64" s="94"/>
      <c r="K64" s="94"/>
      <c r="L64" s="94"/>
      <c r="M64" s="94"/>
      <c r="N64" s="94"/>
      <c r="O64" s="94"/>
      <c r="P64" s="94"/>
      <c r="Q64" s="94"/>
      <c r="R64" s="94"/>
      <c r="S64" s="94"/>
      <c r="T64" s="94"/>
      <c r="U64" s="94"/>
      <c r="V64" s="94"/>
      <c r="W64" s="94"/>
    </row>
    <row r="65" ht="15.75" customHeight="1">
      <c r="A65" s="94"/>
      <c r="B65" s="94"/>
      <c r="C65" s="94"/>
      <c r="D65" s="94"/>
      <c r="E65" s="94"/>
      <c r="F65" s="94"/>
      <c r="G65" s="94"/>
      <c r="H65" s="94"/>
      <c r="I65" s="94"/>
      <c r="J65" s="94"/>
      <c r="K65" s="94"/>
      <c r="L65" s="94"/>
      <c r="M65" s="94"/>
      <c r="N65" s="94"/>
      <c r="O65" s="94"/>
      <c r="P65" s="94"/>
      <c r="Q65" s="94"/>
      <c r="R65" s="94"/>
      <c r="S65" s="94"/>
      <c r="T65" s="94"/>
      <c r="U65" s="94"/>
      <c r="V65" s="94"/>
      <c r="W65" s="94"/>
    </row>
    <row r="66" ht="15.75" customHeight="1">
      <c r="A66" s="94"/>
      <c r="B66" s="94"/>
      <c r="C66" s="94"/>
      <c r="D66" s="94"/>
      <c r="E66" s="94"/>
      <c r="F66" s="94"/>
      <c r="G66" s="94"/>
      <c r="H66" s="94"/>
      <c r="I66" s="94"/>
      <c r="J66" s="94"/>
      <c r="K66" s="94"/>
      <c r="L66" s="94"/>
      <c r="M66" s="94"/>
      <c r="N66" s="94"/>
      <c r="O66" s="94"/>
      <c r="P66" s="94"/>
      <c r="Q66" s="94"/>
      <c r="R66" s="94"/>
      <c r="S66" s="94"/>
      <c r="T66" s="94"/>
      <c r="U66" s="94"/>
      <c r="V66" s="94"/>
      <c r="W66" s="94"/>
    </row>
    <row r="67" ht="15.75" customHeight="1">
      <c r="A67" s="94"/>
      <c r="B67" s="94"/>
      <c r="C67" s="94"/>
      <c r="D67" s="94"/>
      <c r="E67" s="94"/>
      <c r="F67" s="94"/>
      <c r="G67" s="94"/>
      <c r="H67" s="94"/>
      <c r="I67" s="94"/>
      <c r="J67" s="94"/>
      <c r="K67" s="94"/>
      <c r="L67" s="94"/>
      <c r="M67" s="94"/>
      <c r="N67" s="94"/>
      <c r="O67" s="94"/>
      <c r="P67" s="94"/>
      <c r="Q67" s="94"/>
      <c r="R67" s="94"/>
      <c r="S67" s="94"/>
      <c r="T67" s="94"/>
      <c r="U67" s="94"/>
      <c r="V67" s="94"/>
      <c r="W67" s="94"/>
    </row>
    <row r="68" ht="15.75" customHeight="1">
      <c r="A68" s="94"/>
      <c r="B68" s="94"/>
      <c r="C68" s="94"/>
      <c r="D68" s="94"/>
      <c r="E68" s="94"/>
      <c r="F68" s="94"/>
      <c r="G68" s="94"/>
      <c r="H68" s="94"/>
      <c r="I68" s="94"/>
      <c r="J68" s="94"/>
      <c r="K68" s="94"/>
      <c r="L68" s="94"/>
      <c r="M68" s="94"/>
      <c r="N68" s="94"/>
      <c r="O68" s="94"/>
      <c r="P68" s="94"/>
      <c r="Q68" s="94"/>
      <c r="R68" s="94"/>
      <c r="S68" s="94"/>
      <c r="T68" s="94"/>
      <c r="U68" s="94"/>
      <c r="V68" s="94"/>
      <c r="W68" s="94"/>
    </row>
    <row r="69" ht="15.75" customHeight="1">
      <c r="A69" s="94"/>
      <c r="B69" s="94"/>
      <c r="C69" s="94"/>
      <c r="D69" s="94"/>
      <c r="E69" s="94"/>
      <c r="F69" s="94"/>
      <c r="G69" s="94"/>
      <c r="H69" s="94"/>
      <c r="I69" s="94"/>
      <c r="J69" s="94"/>
      <c r="K69" s="94"/>
      <c r="L69" s="94"/>
      <c r="M69" s="94"/>
      <c r="N69" s="94"/>
      <c r="O69" s="94"/>
      <c r="P69" s="94"/>
      <c r="Q69" s="94"/>
      <c r="R69" s="94"/>
      <c r="S69" s="94"/>
      <c r="T69" s="94"/>
      <c r="U69" s="94"/>
      <c r="V69" s="94"/>
      <c r="W69" s="94"/>
    </row>
    <row r="70" ht="15.75" customHeight="1">
      <c r="A70" s="94"/>
      <c r="B70" s="94"/>
      <c r="C70" s="94"/>
      <c r="D70" s="94"/>
      <c r="E70" s="94"/>
      <c r="F70" s="94"/>
      <c r="G70" s="94"/>
      <c r="H70" s="94"/>
      <c r="I70" s="94"/>
      <c r="J70" s="94"/>
      <c r="K70" s="94"/>
      <c r="L70" s="94"/>
      <c r="M70" s="94"/>
      <c r="N70" s="94"/>
      <c r="O70" s="94"/>
      <c r="P70" s="94"/>
      <c r="Q70" s="94"/>
      <c r="R70" s="94"/>
      <c r="S70" s="94"/>
      <c r="T70" s="94"/>
      <c r="U70" s="94"/>
      <c r="V70" s="94"/>
      <c r="W70" s="94"/>
    </row>
    <row r="71" ht="15.75" customHeight="1">
      <c r="A71" s="94"/>
      <c r="B71" s="94"/>
      <c r="C71" s="94"/>
      <c r="D71" s="94"/>
      <c r="E71" s="94"/>
      <c r="F71" s="94"/>
      <c r="G71" s="94"/>
      <c r="H71" s="94"/>
      <c r="I71" s="94"/>
      <c r="J71" s="94"/>
      <c r="K71" s="94"/>
      <c r="L71" s="94"/>
      <c r="M71" s="94"/>
      <c r="N71" s="94"/>
      <c r="O71" s="94"/>
      <c r="P71" s="94"/>
      <c r="Q71" s="94"/>
      <c r="R71" s="94"/>
      <c r="S71" s="94"/>
      <c r="T71" s="94"/>
      <c r="U71" s="94"/>
      <c r="V71" s="94"/>
      <c r="W71" s="94"/>
    </row>
    <row r="72" ht="15.75" customHeight="1">
      <c r="A72" s="94"/>
      <c r="B72" s="94"/>
      <c r="C72" s="94"/>
      <c r="D72" s="94"/>
      <c r="E72" s="94"/>
      <c r="F72" s="94"/>
      <c r="G72" s="94"/>
      <c r="H72" s="94"/>
      <c r="I72" s="94"/>
      <c r="J72" s="94"/>
      <c r="K72" s="94"/>
      <c r="L72" s="94"/>
      <c r="M72" s="94"/>
      <c r="N72" s="94"/>
      <c r="O72" s="94"/>
      <c r="P72" s="94"/>
      <c r="Q72" s="94"/>
      <c r="R72" s="94"/>
      <c r="S72" s="94"/>
      <c r="T72" s="94"/>
      <c r="U72" s="94"/>
      <c r="V72" s="94"/>
      <c r="W72" s="94"/>
    </row>
    <row r="73" ht="15.75" customHeight="1">
      <c r="A73" s="94"/>
      <c r="B73" s="94"/>
      <c r="C73" s="94"/>
      <c r="D73" s="94"/>
      <c r="E73" s="94"/>
      <c r="F73" s="94"/>
      <c r="G73" s="94"/>
      <c r="H73" s="94"/>
      <c r="I73" s="94"/>
      <c r="J73" s="94"/>
      <c r="K73" s="94"/>
      <c r="L73" s="94"/>
      <c r="M73" s="94"/>
      <c r="N73" s="94"/>
      <c r="O73" s="94"/>
      <c r="P73" s="94"/>
      <c r="Q73" s="94"/>
      <c r="R73" s="94"/>
      <c r="S73" s="94"/>
      <c r="T73" s="94"/>
      <c r="U73" s="94"/>
      <c r="V73" s="94"/>
      <c r="W73" s="94"/>
    </row>
    <row r="74" ht="15.75" customHeight="1">
      <c r="A74" s="94"/>
      <c r="B74" s="94"/>
      <c r="C74" s="94"/>
      <c r="D74" s="94"/>
      <c r="E74" s="94"/>
      <c r="F74" s="94"/>
      <c r="G74" s="94"/>
      <c r="H74" s="94"/>
      <c r="I74" s="94"/>
      <c r="J74" s="94"/>
      <c r="K74" s="94"/>
      <c r="L74" s="94"/>
      <c r="M74" s="94"/>
      <c r="N74" s="94"/>
      <c r="O74" s="94"/>
      <c r="P74" s="94"/>
      <c r="Q74" s="94"/>
      <c r="R74" s="94"/>
      <c r="S74" s="94"/>
      <c r="T74" s="94"/>
      <c r="U74" s="94"/>
      <c r="V74" s="94"/>
      <c r="W74" s="94"/>
    </row>
    <row r="75" ht="15.75" customHeight="1">
      <c r="A75" s="94"/>
      <c r="B75" s="94"/>
      <c r="C75" s="94"/>
      <c r="D75" s="94"/>
      <c r="E75" s="94"/>
      <c r="F75" s="94"/>
      <c r="G75" s="94"/>
      <c r="H75" s="94"/>
      <c r="I75" s="94"/>
      <c r="J75" s="94"/>
      <c r="K75" s="94"/>
      <c r="L75" s="94"/>
      <c r="M75" s="94"/>
      <c r="N75" s="94"/>
      <c r="O75" s="94"/>
      <c r="P75" s="94"/>
      <c r="Q75" s="94"/>
      <c r="R75" s="94"/>
      <c r="S75" s="94"/>
      <c r="T75" s="94"/>
      <c r="U75" s="94"/>
      <c r="V75" s="94"/>
      <c r="W75" s="94"/>
    </row>
    <row r="76" ht="15.75" customHeight="1">
      <c r="A76" s="94"/>
      <c r="B76" s="94"/>
      <c r="C76" s="94"/>
      <c r="D76" s="94"/>
      <c r="E76" s="94"/>
      <c r="F76" s="94"/>
      <c r="G76" s="94"/>
      <c r="H76" s="94"/>
      <c r="I76" s="94"/>
      <c r="J76" s="94"/>
      <c r="K76" s="94"/>
      <c r="L76" s="94"/>
      <c r="M76" s="94"/>
      <c r="N76" s="94"/>
      <c r="O76" s="94"/>
      <c r="P76" s="94"/>
      <c r="Q76" s="94"/>
      <c r="R76" s="94"/>
      <c r="S76" s="94"/>
      <c r="T76" s="94"/>
      <c r="U76" s="94"/>
      <c r="V76" s="94"/>
      <c r="W76" s="94"/>
    </row>
    <row r="77" ht="15.75" customHeight="1">
      <c r="A77" s="94"/>
      <c r="B77" s="94"/>
      <c r="C77" s="94"/>
      <c r="D77" s="94"/>
      <c r="E77" s="94"/>
      <c r="F77" s="94"/>
      <c r="G77" s="94"/>
      <c r="H77" s="94"/>
      <c r="I77" s="94"/>
      <c r="J77" s="94"/>
      <c r="K77" s="94"/>
      <c r="L77" s="94"/>
      <c r="M77" s="94"/>
      <c r="N77" s="94"/>
      <c r="O77" s="94"/>
      <c r="P77" s="94"/>
      <c r="Q77" s="94"/>
      <c r="R77" s="94"/>
      <c r="S77" s="94"/>
      <c r="T77" s="94"/>
      <c r="U77" s="94"/>
      <c r="V77" s="94"/>
      <c r="W77" s="94"/>
    </row>
    <row r="78" ht="15.75" customHeight="1">
      <c r="A78" s="94"/>
      <c r="B78" s="94"/>
      <c r="C78" s="94"/>
      <c r="D78" s="94"/>
      <c r="E78" s="94"/>
      <c r="F78" s="94"/>
      <c r="G78" s="94"/>
      <c r="H78" s="94"/>
      <c r="I78" s="94"/>
      <c r="J78" s="94"/>
      <c r="K78" s="94"/>
      <c r="L78" s="94"/>
      <c r="M78" s="94"/>
      <c r="N78" s="94"/>
      <c r="O78" s="94"/>
      <c r="P78" s="94"/>
      <c r="Q78" s="94"/>
      <c r="R78" s="94"/>
      <c r="S78" s="94"/>
      <c r="T78" s="94"/>
      <c r="U78" s="94"/>
      <c r="V78" s="94"/>
      <c r="W78" s="94"/>
    </row>
    <row r="79" ht="15.75" customHeight="1">
      <c r="A79" s="94"/>
      <c r="B79" s="94"/>
      <c r="C79" s="94"/>
      <c r="D79" s="94"/>
      <c r="E79" s="94"/>
      <c r="F79" s="94"/>
      <c r="G79" s="94"/>
      <c r="H79" s="94"/>
      <c r="I79" s="94"/>
      <c r="J79" s="94"/>
      <c r="K79" s="94"/>
      <c r="L79" s="94"/>
      <c r="M79" s="94"/>
      <c r="N79" s="94"/>
      <c r="O79" s="94"/>
      <c r="P79" s="94"/>
      <c r="Q79" s="94"/>
      <c r="R79" s="94"/>
      <c r="S79" s="94"/>
      <c r="T79" s="94"/>
      <c r="U79" s="94"/>
      <c r="V79" s="94"/>
      <c r="W79" s="94"/>
    </row>
    <row r="80" ht="15.75" customHeight="1">
      <c r="A80" s="94"/>
      <c r="B80" s="94"/>
      <c r="C80" s="94"/>
      <c r="D80" s="94"/>
      <c r="E80" s="94"/>
      <c r="F80" s="94"/>
      <c r="G80" s="94"/>
      <c r="H80" s="94"/>
      <c r="I80" s="94"/>
      <c r="J80" s="94"/>
      <c r="K80" s="94"/>
      <c r="L80" s="94"/>
      <c r="M80" s="94"/>
      <c r="N80" s="94"/>
      <c r="O80" s="94"/>
      <c r="P80" s="94"/>
      <c r="Q80" s="94"/>
      <c r="R80" s="94"/>
      <c r="S80" s="94"/>
      <c r="T80" s="94"/>
      <c r="U80" s="94"/>
      <c r="V80" s="94"/>
      <c r="W80" s="94"/>
    </row>
    <row r="81" ht="15.75" customHeight="1">
      <c r="A81" s="94"/>
      <c r="B81" s="94"/>
      <c r="C81" s="94"/>
      <c r="D81" s="94"/>
      <c r="E81" s="94"/>
      <c r="F81" s="94"/>
      <c r="G81" s="94"/>
      <c r="H81" s="94"/>
      <c r="I81" s="94"/>
      <c r="J81" s="94"/>
      <c r="K81" s="94"/>
      <c r="L81" s="94"/>
      <c r="M81" s="94"/>
      <c r="N81" s="94"/>
      <c r="O81" s="94"/>
      <c r="P81" s="94"/>
      <c r="Q81" s="94"/>
      <c r="R81" s="94"/>
      <c r="S81" s="94"/>
      <c r="T81" s="94"/>
      <c r="U81" s="94"/>
      <c r="V81" s="94"/>
      <c r="W81" s="94"/>
    </row>
    <row r="82" ht="15.75" customHeight="1">
      <c r="A82" s="94"/>
      <c r="B82" s="94"/>
      <c r="C82" s="94"/>
      <c r="D82" s="94"/>
      <c r="E82" s="94"/>
      <c r="F82" s="94"/>
      <c r="G82" s="94"/>
      <c r="H82" s="94"/>
      <c r="I82" s="94"/>
      <c r="J82" s="94"/>
      <c r="K82" s="94"/>
      <c r="L82" s="94"/>
      <c r="M82" s="94"/>
      <c r="N82" s="94"/>
      <c r="O82" s="94"/>
      <c r="P82" s="94"/>
      <c r="Q82" s="94"/>
      <c r="R82" s="94"/>
      <c r="S82" s="94"/>
      <c r="T82" s="94"/>
      <c r="U82" s="94"/>
      <c r="V82" s="94"/>
      <c r="W82" s="94"/>
    </row>
    <row r="83" ht="15.75" customHeight="1">
      <c r="A83" s="94"/>
      <c r="B83" s="94"/>
      <c r="C83" s="94"/>
      <c r="D83" s="94"/>
      <c r="E83" s="94"/>
      <c r="F83" s="94"/>
      <c r="G83" s="94"/>
      <c r="H83" s="94"/>
      <c r="I83" s="94"/>
      <c r="J83" s="94"/>
      <c r="K83" s="94"/>
      <c r="L83" s="94"/>
      <c r="M83" s="94"/>
      <c r="N83" s="94"/>
      <c r="O83" s="94"/>
      <c r="P83" s="94"/>
      <c r="Q83" s="94"/>
      <c r="R83" s="94"/>
      <c r="S83" s="94"/>
      <c r="T83" s="94"/>
      <c r="U83" s="94"/>
      <c r="V83" s="94"/>
      <c r="W83" s="94"/>
    </row>
    <row r="84" ht="15.75" customHeight="1">
      <c r="A84" s="94"/>
      <c r="B84" s="94"/>
      <c r="C84" s="94"/>
      <c r="D84" s="94"/>
      <c r="E84" s="94"/>
      <c r="F84" s="94"/>
      <c r="G84" s="94"/>
      <c r="H84" s="94"/>
      <c r="I84" s="94"/>
      <c r="J84" s="94"/>
      <c r="K84" s="94"/>
      <c r="L84" s="94"/>
      <c r="M84" s="94"/>
      <c r="N84" s="94"/>
      <c r="O84" s="94"/>
      <c r="P84" s="94"/>
      <c r="Q84" s="94"/>
      <c r="R84" s="94"/>
      <c r="S84" s="94"/>
      <c r="T84" s="94"/>
      <c r="U84" s="94"/>
      <c r="V84" s="94"/>
      <c r="W84" s="94"/>
    </row>
    <row r="85" ht="15.75" customHeight="1">
      <c r="A85" s="94"/>
      <c r="B85" s="94"/>
      <c r="C85" s="94"/>
      <c r="D85" s="94"/>
      <c r="E85" s="94"/>
      <c r="F85" s="94"/>
      <c r="G85" s="94"/>
      <c r="H85" s="94"/>
      <c r="I85" s="94"/>
      <c r="J85" s="94"/>
      <c r="K85" s="94"/>
      <c r="L85" s="94"/>
      <c r="M85" s="94"/>
      <c r="N85" s="94"/>
      <c r="O85" s="94"/>
      <c r="P85" s="94"/>
      <c r="Q85" s="94"/>
      <c r="R85" s="94"/>
      <c r="S85" s="94"/>
      <c r="T85" s="94"/>
      <c r="U85" s="94"/>
      <c r="V85" s="94"/>
      <c r="W85" s="94"/>
    </row>
    <row r="86" ht="15.75" customHeight="1">
      <c r="A86" s="94"/>
      <c r="B86" s="94"/>
      <c r="C86" s="94"/>
      <c r="D86" s="94"/>
      <c r="E86" s="94"/>
      <c r="F86" s="94"/>
      <c r="G86" s="94"/>
      <c r="H86" s="94"/>
      <c r="I86" s="94"/>
      <c r="J86" s="94"/>
      <c r="K86" s="94"/>
      <c r="L86" s="94"/>
      <c r="M86" s="94"/>
      <c r="N86" s="94"/>
      <c r="O86" s="94"/>
      <c r="P86" s="94"/>
      <c r="Q86" s="94"/>
      <c r="R86" s="94"/>
      <c r="S86" s="94"/>
      <c r="T86" s="94"/>
      <c r="U86" s="94"/>
      <c r="V86" s="94"/>
      <c r="W86" s="94"/>
    </row>
    <row r="87" ht="15.75" customHeight="1">
      <c r="A87" s="94"/>
      <c r="B87" s="94"/>
      <c r="C87" s="94"/>
      <c r="D87" s="94"/>
      <c r="E87" s="94"/>
      <c r="F87" s="94"/>
      <c r="G87" s="94"/>
      <c r="H87" s="94"/>
      <c r="I87" s="94"/>
      <c r="J87" s="94"/>
      <c r="K87" s="94"/>
      <c r="L87" s="94"/>
      <c r="M87" s="94"/>
      <c r="N87" s="94"/>
      <c r="O87" s="94"/>
      <c r="P87" s="94"/>
      <c r="Q87" s="94"/>
      <c r="R87" s="94"/>
      <c r="S87" s="94"/>
      <c r="T87" s="94"/>
      <c r="U87" s="94"/>
      <c r="V87" s="94"/>
      <c r="W87" s="94"/>
    </row>
    <row r="88" ht="15.75" customHeight="1">
      <c r="A88" s="94"/>
      <c r="B88" s="94"/>
      <c r="C88" s="94"/>
      <c r="D88" s="94"/>
      <c r="E88" s="94"/>
      <c r="F88" s="94"/>
      <c r="G88" s="94"/>
      <c r="H88" s="94"/>
      <c r="I88" s="94"/>
      <c r="J88" s="94"/>
      <c r="K88" s="94"/>
      <c r="L88" s="94"/>
      <c r="M88" s="94"/>
      <c r="N88" s="94"/>
      <c r="O88" s="94"/>
      <c r="P88" s="94"/>
      <c r="Q88" s="94"/>
      <c r="R88" s="94"/>
      <c r="S88" s="94"/>
      <c r="T88" s="94"/>
      <c r="U88" s="94"/>
      <c r="V88" s="94"/>
      <c r="W88" s="94"/>
    </row>
    <row r="89" ht="15.75" customHeight="1">
      <c r="A89" s="94"/>
      <c r="B89" s="94"/>
      <c r="C89" s="94"/>
      <c r="D89" s="94"/>
      <c r="E89" s="94"/>
      <c r="F89" s="94"/>
      <c r="G89" s="94"/>
      <c r="H89" s="94"/>
      <c r="I89" s="94"/>
      <c r="J89" s="94"/>
      <c r="K89" s="94"/>
      <c r="L89" s="94"/>
      <c r="M89" s="94"/>
      <c r="N89" s="94"/>
      <c r="O89" s="94"/>
      <c r="P89" s="94"/>
      <c r="Q89" s="94"/>
      <c r="R89" s="94"/>
      <c r="S89" s="94"/>
      <c r="T89" s="94"/>
      <c r="U89" s="94"/>
      <c r="V89" s="94"/>
      <c r="W89" s="94"/>
    </row>
    <row r="90" ht="15.75" customHeight="1">
      <c r="A90" s="94"/>
      <c r="B90" s="94"/>
      <c r="C90" s="94"/>
      <c r="D90" s="94"/>
      <c r="E90" s="94"/>
      <c r="F90" s="94"/>
      <c r="G90" s="94"/>
      <c r="H90" s="94"/>
      <c r="I90" s="94"/>
      <c r="J90" s="94"/>
      <c r="K90" s="94"/>
      <c r="L90" s="94"/>
      <c r="M90" s="94"/>
      <c r="N90" s="94"/>
      <c r="O90" s="94"/>
      <c r="P90" s="94"/>
      <c r="Q90" s="94"/>
      <c r="R90" s="94"/>
      <c r="S90" s="94"/>
      <c r="T90" s="94"/>
      <c r="U90" s="94"/>
      <c r="V90" s="94"/>
      <c r="W90" s="94"/>
    </row>
    <row r="91" ht="15.75" customHeight="1">
      <c r="A91" s="94"/>
      <c r="B91" s="94"/>
      <c r="C91" s="94"/>
      <c r="D91" s="94"/>
      <c r="E91" s="94"/>
      <c r="F91" s="94"/>
      <c r="G91" s="94"/>
      <c r="H91" s="94"/>
      <c r="I91" s="94"/>
      <c r="J91" s="94"/>
      <c r="K91" s="94"/>
      <c r="L91" s="94"/>
      <c r="M91" s="94"/>
      <c r="N91" s="94"/>
      <c r="O91" s="94"/>
      <c r="P91" s="94"/>
      <c r="Q91" s="94"/>
      <c r="R91" s="94"/>
      <c r="S91" s="94"/>
      <c r="T91" s="94"/>
      <c r="U91" s="94"/>
      <c r="V91" s="94"/>
      <c r="W91" s="94"/>
    </row>
    <row r="92" ht="15.75" customHeight="1">
      <c r="A92" s="94"/>
      <c r="B92" s="94"/>
      <c r="C92" s="94"/>
      <c r="D92" s="94"/>
      <c r="E92" s="94"/>
      <c r="F92" s="94"/>
      <c r="G92" s="94"/>
      <c r="H92" s="94"/>
      <c r="I92" s="94"/>
      <c r="J92" s="94"/>
      <c r="K92" s="94"/>
      <c r="L92" s="94"/>
      <c r="M92" s="94"/>
      <c r="N92" s="94"/>
      <c r="O92" s="94"/>
      <c r="P92" s="94"/>
      <c r="Q92" s="94"/>
      <c r="R92" s="94"/>
      <c r="S92" s="94"/>
      <c r="T92" s="94"/>
      <c r="U92" s="94"/>
      <c r="V92" s="94"/>
      <c r="W92" s="94"/>
    </row>
    <row r="93" ht="15.75" customHeight="1">
      <c r="A93" s="94"/>
      <c r="B93" s="94"/>
      <c r="C93" s="94"/>
      <c r="D93" s="94"/>
      <c r="E93" s="94"/>
      <c r="F93" s="94"/>
      <c r="G93" s="94"/>
      <c r="H93" s="94"/>
      <c r="I93" s="94"/>
      <c r="J93" s="94"/>
      <c r="K93" s="94"/>
      <c r="L93" s="94"/>
      <c r="M93" s="94"/>
      <c r="N93" s="94"/>
      <c r="O93" s="94"/>
      <c r="P93" s="94"/>
      <c r="Q93" s="94"/>
      <c r="R93" s="94"/>
      <c r="S93" s="94"/>
      <c r="T93" s="94"/>
      <c r="U93" s="94"/>
      <c r="V93" s="94"/>
      <c r="W93" s="94"/>
    </row>
    <row r="94" ht="15.75" customHeight="1">
      <c r="A94" s="94"/>
      <c r="B94" s="94"/>
      <c r="C94" s="94"/>
      <c r="D94" s="94"/>
      <c r="E94" s="94"/>
      <c r="F94" s="94"/>
      <c r="G94" s="94"/>
      <c r="H94" s="94"/>
      <c r="I94" s="94"/>
      <c r="J94" s="94"/>
      <c r="K94" s="94"/>
      <c r="L94" s="94"/>
      <c r="M94" s="94"/>
      <c r="N94" s="94"/>
      <c r="O94" s="94"/>
      <c r="P94" s="94"/>
      <c r="Q94" s="94"/>
      <c r="R94" s="94"/>
      <c r="S94" s="94"/>
      <c r="T94" s="94"/>
      <c r="U94" s="94"/>
      <c r="V94" s="94"/>
      <c r="W94" s="94"/>
    </row>
    <row r="95" ht="15.75" customHeight="1">
      <c r="A95" s="94"/>
      <c r="B95" s="94"/>
      <c r="C95" s="94"/>
      <c r="D95" s="94"/>
      <c r="E95" s="94"/>
      <c r="F95" s="94"/>
      <c r="G95" s="94"/>
      <c r="H95" s="94"/>
      <c r="I95" s="94"/>
      <c r="J95" s="94"/>
      <c r="K95" s="94"/>
      <c r="L95" s="94"/>
      <c r="M95" s="94"/>
      <c r="N95" s="94"/>
      <c r="O95" s="94"/>
      <c r="P95" s="94"/>
      <c r="Q95" s="94"/>
      <c r="R95" s="94"/>
      <c r="S95" s="94"/>
      <c r="T95" s="94"/>
      <c r="U95" s="94"/>
      <c r="V95" s="94"/>
      <c r="W95" s="94"/>
    </row>
    <row r="96" ht="15.75" customHeight="1">
      <c r="A96" s="94"/>
      <c r="B96" s="94"/>
      <c r="C96" s="94"/>
      <c r="D96" s="94"/>
      <c r="E96" s="94"/>
      <c r="F96" s="94"/>
      <c r="G96" s="94"/>
      <c r="H96" s="94"/>
      <c r="I96" s="94"/>
      <c r="J96" s="94"/>
      <c r="K96" s="94"/>
      <c r="L96" s="94"/>
      <c r="M96" s="94"/>
      <c r="N96" s="94"/>
      <c r="O96" s="94"/>
      <c r="P96" s="94"/>
      <c r="Q96" s="94"/>
      <c r="R96" s="94"/>
      <c r="S96" s="94"/>
      <c r="T96" s="94"/>
      <c r="U96" s="94"/>
      <c r="V96" s="94"/>
      <c r="W96" s="94"/>
    </row>
    <row r="97" ht="15.75" customHeight="1">
      <c r="A97" s="94"/>
      <c r="B97" s="94"/>
      <c r="C97" s="94"/>
      <c r="D97" s="94"/>
      <c r="E97" s="94"/>
      <c r="F97" s="94"/>
      <c r="G97" s="94"/>
      <c r="H97" s="94"/>
      <c r="I97" s="94"/>
      <c r="J97" s="94"/>
      <c r="K97" s="94"/>
      <c r="L97" s="94"/>
      <c r="M97" s="94"/>
      <c r="N97" s="94"/>
      <c r="O97" s="94"/>
      <c r="P97" s="94"/>
      <c r="Q97" s="94"/>
      <c r="R97" s="94"/>
      <c r="S97" s="94"/>
      <c r="T97" s="94"/>
      <c r="U97" s="94"/>
      <c r="V97" s="94"/>
      <c r="W97" s="94"/>
    </row>
    <row r="98" ht="15.75" customHeight="1">
      <c r="A98" s="94"/>
      <c r="B98" s="94"/>
      <c r="C98" s="94"/>
      <c r="D98" s="94"/>
      <c r="E98" s="94"/>
      <c r="F98" s="94"/>
      <c r="G98" s="94"/>
      <c r="H98" s="94"/>
      <c r="I98" s="94"/>
      <c r="J98" s="94"/>
      <c r="K98" s="94"/>
      <c r="L98" s="94"/>
      <c r="M98" s="94"/>
      <c r="N98" s="94"/>
      <c r="O98" s="94"/>
      <c r="P98" s="94"/>
      <c r="Q98" s="94"/>
      <c r="R98" s="94"/>
      <c r="S98" s="94"/>
      <c r="T98" s="94"/>
      <c r="U98" s="94"/>
      <c r="V98" s="94"/>
      <c r="W98" s="94"/>
    </row>
    <row r="99" ht="15.75" customHeight="1">
      <c r="A99" s="94"/>
      <c r="B99" s="94"/>
      <c r="C99" s="94"/>
      <c r="D99" s="94"/>
      <c r="E99" s="94"/>
      <c r="F99" s="94"/>
      <c r="G99" s="94"/>
      <c r="H99" s="94"/>
      <c r="I99" s="94"/>
      <c r="J99" s="94"/>
      <c r="K99" s="94"/>
      <c r="L99" s="94"/>
      <c r="M99" s="94"/>
      <c r="N99" s="94"/>
      <c r="O99" s="94"/>
      <c r="P99" s="94"/>
      <c r="Q99" s="94"/>
      <c r="R99" s="94"/>
      <c r="S99" s="94"/>
      <c r="T99" s="94"/>
      <c r="U99" s="94"/>
      <c r="V99" s="94"/>
      <c r="W99" s="94"/>
    </row>
    <row r="100" ht="15.7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row>
    <row r="101" ht="15.7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row>
    <row r="102" ht="15.7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row>
    <row r="103" ht="15.7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row>
    <row r="104" ht="15.7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row>
    <row r="105" ht="15.7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row>
    <row r="106" ht="15.7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row>
    <row r="107" ht="15.7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row>
    <row r="108" ht="15.7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row>
    <row r="109" ht="15.7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row>
    <row r="110" ht="15.7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row>
    <row r="111" ht="15.7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row>
    <row r="112" ht="15.7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row>
    <row r="113" ht="15.7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row>
    <row r="114" ht="15.7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row>
    <row r="115" ht="15.7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row>
    <row r="116" ht="15.7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row>
    <row r="117" ht="15.7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row>
    <row r="118" ht="15.7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row>
    <row r="119" ht="15.7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row>
    <row r="120" ht="15.7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row>
    <row r="121" ht="15.7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row>
    <row r="122" ht="15.7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row>
    <row r="123" ht="15.7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row>
    <row r="124" ht="15.7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row>
    <row r="125" ht="15.7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row>
    <row r="126" ht="15.7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row>
    <row r="127" ht="15.7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row>
    <row r="128" ht="15.7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row>
    <row r="129" ht="15.7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row>
    <row r="130" ht="15.7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row>
    <row r="131" ht="15.7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row>
    <row r="132" ht="15.7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row>
    <row r="133" ht="15.7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row>
    <row r="134" ht="15.7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row>
    <row r="135" ht="15.7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row>
    <row r="136" ht="15.7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row>
    <row r="137" ht="15.7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row>
    <row r="138" ht="15.7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row>
    <row r="139" ht="15.7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row>
    <row r="140" ht="15.7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row>
    <row r="141" ht="15.7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row>
    <row r="142" ht="15.7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row>
    <row r="143" ht="15.7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row>
    <row r="144" ht="15.7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row>
    <row r="145" ht="15.7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row>
    <row r="146" ht="15.7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row>
    <row r="147" ht="15.7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row>
    <row r="148" ht="15.7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row>
    <row r="149" ht="15.7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row>
    <row r="150" ht="15.7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row>
    <row r="151" ht="15.7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row>
    <row r="152" ht="15.7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row>
    <row r="153" ht="15.7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row>
    <row r="154" ht="15.7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row>
    <row r="155" ht="15.7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row>
    <row r="156" ht="15.7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row>
    <row r="157" ht="15.7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row>
    <row r="158" ht="15.7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row>
    <row r="159" ht="15.7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row>
    <row r="160" ht="15.7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row>
    <row r="161" ht="15.7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row>
    <row r="162" ht="15.7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row>
    <row r="163" ht="15.7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row>
    <row r="164" ht="15.7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row>
    <row r="165" ht="15.7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row>
    <row r="166" ht="15.7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row>
    <row r="167" ht="15.7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row>
    <row r="168" ht="15.7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row>
    <row r="169" ht="15.7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row>
    <row r="170" ht="15.7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row>
    <row r="171" ht="15.7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row>
    <row r="172" ht="15.7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row>
    <row r="173" ht="15.7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row>
    <row r="174" ht="15.7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row>
    <row r="175" ht="15.7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row>
    <row r="176" ht="15.7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row>
    <row r="177" ht="15.7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row>
    <row r="178" ht="15.7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row>
    <row r="179" ht="15.7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row>
    <row r="180" ht="15.7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row>
    <row r="181" ht="15.7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row>
    <row r="182" ht="15.7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row>
    <row r="183" ht="15.7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row>
    <row r="184" ht="15.7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row>
    <row r="185" ht="15.7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row>
    <row r="186" ht="15.7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row>
    <row r="187" ht="15.7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row>
    <row r="188" ht="15.7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row>
    <row r="189" ht="15.7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row>
    <row r="190" ht="15.7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row>
    <row r="191" ht="15.7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row>
    <row r="192" ht="15.7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row>
    <row r="193" ht="15.7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row>
    <row r="194" ht="15.7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row>
    <row r="195" ht="15.7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row>
    <row r="196" ht="15.7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row>
    <row r="197" ht="15.7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row>
    <row r="198" ht="15.7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row>
    <row r="199" ht="15.7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row>
    <row r="200" ht="15.7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row>
    <row r="201" ht="15.7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row>
    <row r="202" ht="15.7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row>
    <row r="203" ht="15.7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row>
    <row r="204" ht="15.7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row>
    <row r="205" ht="15.7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row>
    <row r="206" ht="15.7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row>
    <row r="207" ht="15.7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row>
    <row r="208" ht="15.7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row>
    <row r="209" ht="15.7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row>
    <row r="210" ht="15.7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row>
    <row r="211" ht="15.7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row>
    <row r="212" ht="15.7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row>
    <row r="213" ht="15.7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row>
    <row r="214" ht="15.7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row>
    <row r="215" ht="15.7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row>
    <row r="216" ht="15.7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row>
    <row r="217" ht="15.7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row>
    <row r="218" ht="15.7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row>
    <row r="219" ht="15.7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row>
    <row r="220" ht="15.75" customHeight="1">
      <c r="A220" s="94"/>
      <c r="B220" s="94"/>
      <c r="C220" s="94"/>
      <c r="D220" s="94"/>
      <c r="E220" s="94"/>
      <c r="F220" s="94"/>
      <c r="G220" s="94"/>
      <c r="H220" s="94"/>
      <c r="I220" s="94"/>
      <c r="J220" s="94"/>
      <c r="K220" s="94"/>
      <c r="L220" s="94"/>
      <c r="M220" s="94"/>
      <c r="N220" s="94"/>
      <c r="O220" s="94"/>
      <c r="P220" s="94"/>
      <c r="Q220" s="94"/>
      <c r="R220" s="94"/>
      <c r="S220" s="94"/>
      <c r="T220" s="94"/>
      <c r="U220" s="94"/>
      <c r="V220" s="94"/>
      <c r="W220" s="9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4.43" defaultRowHeight="15.0"/>
  <cols>
    <col customWidth="1" min="1" max="1" width="5.86"/>
    <col customWidth="1" min="2" max="2" width="44.86"/>
  </cols>
  <sheetData>
    <row r="1">
      <c r="A1" s="129"/>
      <c r="B1" s="129"/>
      <c r="C1" s="130"/>
      <c r="D1" s="130"/>
      <c r="E1" s="131"/>
      <c r="F1" s="131"/>
      <c r="G1" s="131"/>
      <c r="H1" s="131"/>
    </row>
    <row r="2">
      <c r="A2" s="129"/>
      <c r="B2" s="132" t="s">
        <v>309</v>
      </c>
      <c r="C2" s="130"/>
      <c r="D2" s="130"/>
      <c r="E2" s="131"/>
      <c r="F2" s="131"/>
      <c r="G2" s="131"/>
      <c r="H2" s="131"/>
    </row>
    <row r="3">
      <c r="A3" s="133"/>
      <c r="B3" s="133" t="s">
        <v>71</v>
      </c>
      <c r="C3" s="130" t="str">
        <f>'Cost Inputs'!C7</f>
        <v>This project</v>
      </c>
      <c r="D3" s="130" t="str">
        <f>'Cost Inputs'!D7</f>
        <v>FOAK TRL-9</v>
      </c>
      <c r="E3" s="131" t="s">
        <v>310</v>
      </c>
      <c r="F3" s="131" t="s">
        <v>311</v>
      </c>
      <c r="G3" s="131" t="s">
        <v>312</v>
      </c>
      <c r="H3" s="131" t="s">
        <v>313</v>
      </c>
    </row>
    <row r="4">
      <c r="A4" s="12"/>
      <c r="B4" s="12" t="s">
        <v>119</v>
      </c>
      <c r="C4" s="134" t="str">
        <f t="array" ref="C4">INDEX('Cost Inputs'!$A$7:$D$106, MATCH($B4,'Cost Inputs'!$A$7:$A$106,0),MATCH(C$3,'Cost Inputs'!$A$7:$I$7,0))</f>
        <v>#DIV/0!</v>
      </c>
      <c r="D4" s="134" t="str">
        <f t="array" ref="D4">INDEX('Cost Inputs'!$A$7:$D$106, MATCH($B4,'Cost Inputs'!$A$7:$A$106,0),MATCH(D$3,'Cost Inputs'!$A$7:$I$7,0))</f>
        <v>#DIV/0!</v>
      </c>
      <c r="E4" s="135" t="str">
        <f t="shared" ref="E4:E9" si="1">D4-C4</f>
        <v>#DIV/0!</v>
      </c>
      <c r="F4" s="136">
        <f t="shared" ref="F4:F9" si="2">IFERROR(E4/C4,0)</f>
        <v>0</v>
      </c>
      <c r="G4" s="136" t="str">
        <f t="shared" ref="G4:G9" si="3">E4/E$9</f>
        <v>#DIV/0!</v>
      </c>
      <c r="H4" s="136" t="str">
        <f t="shared" ref="H4:H9" si="4">E4/C$9</f>
        <v>#DIV/0!</v>
      </c>
    </row>
    <row r="5">
      <c r="A5" s="12"/>
      <c r="B5" s="12" t="s">
        <v>129</v>
      </c>
      <c r="C5" s="134" t="str">
        <f t="array" ref="C5">INDEX('Cost Inputs'!$A$7:$D$106, MATCH($B5,'Cost Inputs'!$A$7:$A$106,0),MATCH(C$3,'Cost Inputs'!$A$7:$I$7,0))</f>
        <v>#DIV/0!</v>
      </c>
      <c r="D5" s="134" t="str">
        <f t="array" ref="D5">INDEX('Cost Inputs'!$A$7:$D$106, MATCH($B5,'Cost Inputs'!$A$7:$A$106,0),MATCH(D$3,'Cost Inputs'!$A$7:$I$7,0))</f>
        <v>#DIV/0!</v>
      </c>
      <c r="E5" s="135" t="str">
        <f t="shared" si="1"/>
        <v>#DIV/0!</v>
      </c>
      <c r="F5" s="136">
        <f t="shared" si="2"/>
        <v>0</v>
      </c>
      <c r="G5" s="136" t="str">
        <f t="shared" si="3"/>
        <v>#DIV/0!</v>
      </c>
      <c r="H5" s="136" t="str">
        <f t="shared" si="4"/>
        <v>#DIV/0!</v>
      </c>
      <c r="K5" s="137"/>
      <c r="L5" s="137"/>
    </row>
    <row r="6">
      <c r="A6" s="12"/>
      <c r="B6" s="12" t="s">
        <v>142</v>
      </c>
      <c r="C6" s="134">
        <f t="array" ref="C6">INDEX('Cost Inputs'!$A$7:$D$106, MATCH($B6,'Cost Inputs'!$A$7:$A$106,0),MATCH(C$3,'Cost Inputs'!$A$7:$I$7,0))</f>
        <v>0</v>
      </c>
      <c r="D6" s="134">
        <f t="array" ref="D6">INDEX('Cost Inputs'!$A$7:$D$106, MATCH($B6,'Cost Inputs'!$A$7:$A$106,0),MATCH(D$3,'Cost Inputs'!$A$7:$I$7,0))</f>
        <v>0</v>
      </c>
      <c r="E6" s="135">
        <f t="shared" si="1"/>
        <v>0</v>
      </c>
      <c r="F6" s="136">
        <f t="shared" si="2"/>
        <v>0</v>
      </c>
      <c r="G6" s="136" t="str">
        <f t="shared" si="3"/>
        <v>#DIV/0!</v>
      </c>
      <c r="H6" s="136" t="str">
        <f t="shared" si="4"/>
        <v>#DIV/0!</v>
      </c>
    </row>
    <row r="7">
      <c r="A7" s="12"/>
      <c r="B7" s="12" t="s">
        <v>314</v>
      </c>
      <c r="C7" s="134">
        <f t="array" ref="C7">INDEX('Cost Inputs'!$A$7:$D$106, MATCH($B7,'Cost Inputs'!$A$7:$A$106,0),MATCH(C$3,'Cost Inputs'!$A$7:$I$7,0))</f>
        <v>0</v>
      </c>
      <c r="D7" s="134">
        <f t="array" ref="D7">INDEX('Cost Inputs'!$A$7:$D$106, MATCH($B7,'Cost Inputs'!$A$7:$A$106,0),MATCH(D$3,'Cost Inputs'!$A$7:$I$7,0))</f>
        <v>0</v>
      </c>
      <c r="E7" s="135">
        <f t="shared" si="1"/>
        <v>0</v>
      </c>
      <c r="F7" s="136">
        <f t="shared" si="2"/>
        <v>0</v>
      </c>
      <c r="G7" s="136" t="str">
        <f t="shared" si="3"/>
        <v>#DIV/0!</v>
      </c>
      <c r="H7" s="136" t="str">
        <f t="shared" si="4"/>
        <v>#DIV/0!</v>
      </c>
    </row>
    <row r="8">
      <c r="A8" s="12"/>
      <c r="B8" s="12" t="s">
        <v>157</v>
      </c>
      <c r="C8" s="134">
        <f t="array" ref="C8">INDEX('Cost Inputs'!$A$7:$D$106, MATCH($B8,'Cost Inputs'!$A$7:$A$106,0),MATCH(C$3,'Cost Inputs'!$A$7:$I$7,0))</f>
        <v>0</v>
      </c>
      <c r="D8" s="134">
        <f t="array" ref="D8">INDEX('Cost Inputs'!$A$7:$D$106, MATCH($B8,'Cost Inputs'!$A$7:$A$106,0),MATCH(D$3,'Cost Inputs'!$A$7:$I$7,0))</f>
        <v>0</v>
      </c>
      <c r="E8" s="135">
        <f t="shared" si="1"/>
        <v>0</v>
      </c>
      <c r="F8" s="136">
        <f t="shared" si="2"/>
        <v>0</v>
      </c>
      <c r="G8" s="136" t="str">
        <f t="shared" si="3"/>
        <v>#DIV/0!</v>
      </c>
      <c r="H8" s="136" t="str">
        <f t="shared" si="4"/>
        <v>#DIV/0!</v>
      </c>
    </row>
    <row r="9">
      <c r="A9" s="138"/>
      <c r="B9" s="138" t="s">
        <v>163</v>
      </c>
      <c r="C9" s="134" t="str">
        <f t="array" ref="C9">INDEX('Cost Inputs'!$A$7:$D$106, MATCH($B9,'Cost Inputs'!$A$7:$A$106,0),MATCH(C$3,'Cost Inputs'!$A$7:$I$7,0))</f>
        <v>#DIV/0!</v>
      </c>
      <c r="D9" s="134" t="str">
        <f t="array" ref="D9">INDEX('Cost Inputs'!$A$7:$D$106, MATCH($B9,'Cost Inputs'!$A$7:$A$106,0),MATCH(D$3,'Cost Inputs'!$A$7:$I$7,0))</f>
        <v>#DIV/0!</v>
      </c>
      <c r="E9" s="135" t="str">
        <f t="shared" si="1"/>
        <v>#DIV/0!</v>
      </c>
      <c r="F9" s="136">
        <f t="shared" si="2"/>
        <v>0</v>
      </c>
      <c r="G9" s="136" t="str">
        <f t="shared" si="3"/>
        <v>#DIV/0!</v>
      </c>
      <c r="H9" s="136" t="str">
        <f t="shared" si="4"/>
        <v>#DIV/0!</v>
      </c>
    </row>
    <row r="10">
      <c r="E10" s="135"/>
      <c r="F10" s="136"/>
      <c r="G10" s="136"/>
      <c r="H10" s="136"/>
    </row>
    <row r="30">
      <c r="A30" s="139"/>
      <c r="B30" s="140" t="s">
        <v>315</v>
      </c>
    </row>
    <row r="31">
      <c r="A31" s="133"/>
      <c r="B31" s="133" t="s">
        <v>71</v>
      </c>
      <c r="C31" s="141" t="str">
        <f t="shared" ref="C31:D31" si="5">C3</f>
        <v>This project</v>
      </c>
      <c r="D31" s="141" t="str">
        <f t="shared" si="5"/>
        <v>FOAK TRL-9</v>
      </c>
    </row>
    <row r="32">
      <c r="A32" s="138"/>
      <c r="B32" s="138" t="s">
        <v>163</v>
      </c>
      <c r="C32" s="134" t="str">
        <f t="array" ref="C32">INDEX('Cost Inputs'!$A$7:$D$106, MATCH($B32,'Cost Inputs'!$A$7:$A$106,0),MATCH(C$31,'Cost Inputs'!$A$7:$I$7,0))</f>
        <v>#DIV/0!</v>
      </c>
      <c r="D32" s="134" t="str">
        <f t="array" ref="D32">INDEX('Cost Inputs'!$A$7:$D$106, MATCH($B32,'Cost Inputs'!$A$7:$A$106,0),MATCH(D$31,'Cost Inputs'!$A$7:$I$7,0))</f>
        <v>#DIV/0!</v>
      </c>
    </row>
    <row r="53">
      <c r="A53" s="129"/>
      <c r="B53" s="132" t="s">
        <v>316</v>
      </c>
    </row>
    <row r="54">
      <c r="A54" s="133"/>
      <c r="B54" s="133" t="s">
        <v>71</v>
      </c>
    </row>
    <row r="55">
      <c r="A55" s="142"/>
      <c r="B55" s="142" t="str">
        <f>C3</f>
        <v>This project</v>
      </c>
      <c r="C55" s="143" t="str">
        <f t="array" ref="C55">INDEX($C$3:$C$12,MATCH("Total",$B$3:$B$12,0))</f>
        <v>#DIV/0!</v>
      </c>
    </row>
    <row r="56">
      <c r="A56" s="12"/>
      <c r="B56" s="12" t="str">
        <f t="shared" ref="B56:B60" si="6">B4</f>
        <v>CapEx</v>
      </c>
      <c r="C56" s="143" t="str">
        <f t="shared" ref="C56:C60" si="7">INDEX($E$3:$E$12,MATCH(B56,$B$3:$B$12,0))</f>
        <v>#DIV/0!</v>
      </c>
    </row>
    <row r="57">
      <c r="A57" s="12"/>
      <c r="B57" s="12" t="str">
        <f t="shared" si="6"/>
        <v>Fixed OpEx</v>
      </c>
      <c r="C57" s="143" t="str">
        <f t="shared" si="7"/>
        <v>#DIV/0!</v>
      </c>
    </row>
    <row r="58">
      <c r="A58" s="12"/>
      <c r="B58" s="12" t="str">
        <f t="shared" si="6"/>
        <v>Levelized energy costs</v>
      </c>
      <c r="C58" s="143">
        <f t="shared" si="7"/>
        <v>0</v>
      </c>
    </row>
    <row r="59">
      <c r="A59" s="12"/>
      <c r="B59" s="12" t="str">
        <f t="shared" si="6"/>
        <v>Other Variable OpEx</v>
      </c>
      <c r="C59" s="143">
        <f t="shared" si="7"/>
        <v>0</v>
      </c>
    </row>
    <row r="60">
      <c r="A60" s="12"/>
      <c r="B60" s="12" t="str">
        <f t="shared" si="6"/>
        <v>CO2 T&amp;S</v>
      </c>
      <c r="C60" s="143">
        <f t="shared" si="7"/>
        <v>0</v>
      </c>
    </row>
    <row r="61">
      <c r="A61" s="144"/>
      <c r="B61" s="144" t="str">
        <f>D3</f>
        <v>FOAK TRL-9</v>
      </c>
      <c r="C61" s="143" t="str">
        <f t="array" ref="C61">INDEX($D$3:$D$12,MATCH("Total",$B$3:$B$12,0))</f>
        <v>#DIV/0!</v>
      </c>
    </row>
    <row r="82">
      <c r="A82" s="139"/>
      <c r="B82" s="140" t="s">
        <v>317</v>
      </c>
    </row>
    <row r="83">
      <c r="A83" s="133"/>
      <c r="B83" s="133" t="s">
        <v>71</v>
      </c>
      <c r="C83" s="143"/>
      <c r="D83" s="144"/>
      <c r="E83" s="144"/>
      <c r="F83" s="144"/>
    </row>
    <row r="84">
      <c r="A84" s="144"/>
      <c r="B84" s="144" t="str">
        <f>C3</f>
        <v>This project</v>
      </c>
      <c r="C84" s="134" t="str">
        <f t="array" ref="C84">INDEX($C$3:$C$12,MATCH("CapEx",$B$3:$B$12,0))</f>
        <v>#DIV/0!</v>
      </c>
      <c r="D84" s="144"/>
      <c r="E84" s="144"/>
      <c r="F84" s="144"/>
    </row>
    <row r="85">
      <c r="A85" s="12"/>
      <c r="B85" s="12" t="s">
        <v>318</v>
      </c>
      <c r="C85" s="134" t="str">
        <f t="array" ref="C85">INDEX('Cost Inputs'!$A$7:$O$106, MATCH($B85,'Cost Inputs'!$A$7:$A$106,0),MATCH(B$88,'Cost Inputs'!$A$7:$I$7,0))-INDEX('Cost Inputs'!$A$7:$O$106, MATCH($B85,'Cost Inputs'!$A$7:$A$106,0),MATCH(B$84,'Cost Inputs'!$A$7:$I$7,0))</f>
        <v>#DIV/0!</v>
      </c>
      <c r="D85" s="144"/>
      <c r="E85" s="144"/>
      <c r="F85" s="144"/>
    </row>
    <row r="86">
      <c r="A86" s="12"/>
      <c r="B86" s="12" t="s">
        <v>319</v>
      </c>
      <c r="C86" s="134" t="str">
        <f t="array" ref="C86">INDEX('Cost Inputs'!$A$7:$O$106, MATCH($B86,'Cost Inputs'!$A$7:$A$106,0),MATCH(B$88,'Cost Inputs'!$A$7:$I$7,0))-INDEX('Cost Inputs'!$A$7:$O$106, MATCH($B86,'Cost Inputs'!$A$7:$A$106,0),MATCH(B$84,'Cost Inputs'!$A$7:$I$7,0))-C85</f>
        <v>#DIV/0!</v>
      </c>
      <c r="D86" s="144"/>
      <c r="E86" s="144"/>
      <c r="F86" s="144"/>
    </row>
    <row r="87">
      <c r="A87" s="12"/>
      <c r="B87" s="12" t="s">
        <v>118</v>
      </c>
      <c r="C87" s="134" t="str">
        <f t="array" ref="C87">INDEX('Cost Inputs'!$A$7:$O$106, MATCH($B87,'Cost Inputs'!$A$7:$A$106,0),MATCH(B$88,'Cost Inputs'!$A$7:$I$7,0))-INDEX('Cost Inputs'!$A$7:$O$106, MATCH($B87,'Cost Inputs'!$A$7:$A$106,0),MATCH(B$84,'Cost Inputs'!$A$7:$I$7,0))</f>
        <v>#DIV/0!</v>
      </c>
      <c r="D87" s="144"/>
      <c r="E87" s="144"/>
      <c r="F87" s="144"/>
    </row>
    <row r="88">
      <c r="A88" s="144"/>
      <c r="B88" s="144" t="str">
        <f>D3</f>
        <v>FOAK TRL-9</v>
      </c>
      <c r="C88" s="134" t="str">
        <f t="array" ref="C88">INDEX($D$3:$D$12,MATCH("CapEx",$B$3:$B$12,0))</f>
        <v>#DIV/0!</v>
      </c>
      <c r="D88" s="144"/>
      <c r="F88" s="144"/>
    </row>
    <row r="89">
      <c r="A89" s="145"/>
      <c r="B89" s="145"/>
      <c r="C89" s="144"/>
      <c r="D89" s="144"/>
      <c r="E89" s="144"/>
      <c r="F89" s="144"/>
    </row>
    <row r="90">
      <c r="A90" s="145"/>
      <c r="B90" s="145"/>
      <c r="C90" s="144"/>
      <c r="D90" s="144"/>
      <c r="E90" s="144"/>
      <c r="F90" s="144"/>
    </row>
    <row r="91">
      <c r="A91" s="145"/>
      <c r="B91" s="145"/>
      <c r="C91" s="144"/>
      <c r="D91" s="144"/>
      <c r="E91" s="144"/>
      <c r="F91" s="144"/>
    </row>
    <row r="92">
      <c r="A92" s="145"/>
      <c r="B92" s="145"/>
      <c r="C92" s="144"/>
      <c r="D92" s="144"/>
      <c r="E92" s="144"/>
      <c r="F92" s="144"/>
    </row>
    <row r="93">
      <c r="A93" s="145"/>
      <c r="B93" s="145"/>
      <c r="C93" s="144"/>
      <c r="D93" s="144"/>
      <c r="E93" s="144"/>
      <c r="F93" s="144"/>
    </row>
    <row r="94">
      <c r="A94" s="145"/>
      <c r="B94" s="145"/>
      <c r="C94" s="144"/>
      <c r="D94" s="144"/>
      <c r="E94" s="144"/>
      <c r="F94" s="144"/>
    </row>
    <row r="95">
      <c r="A95" s="145"/>
      <c r="B95" s="145"/>
      <c r="C95" s="144"/>
      <c r="D95" s="144"/>
      <c r="E95" s="144"/>
      <c r="F95" s="144"/>
    </row>
    <row r="96">
      <c r="A96" s="145"/>
      <c r="B96" s="145"/>
      <c r="C96" s="144"/>
      <c r="D96" s="144"/>
      <c r="E96" s="144"/>
      <c r="F96" s="144"/>
    </row>
    <row r="97">
      <c r="A97" s="145"/>
      <c r="B97" s="145"/>
      <c r="C97" s="144"/>
      <c r="D97" s="144"/>
      <c r="E97" s="144"/>
      <c r="F97" s="144"/>
    </row>
    <row r="98">
      <c r="A98" s="145"/>
      <c r="B98" s="145"/>
      <c r="C98" s="144"/>
      <c r="D98" s="144"/>
      <c r="E98" s="144"/>
      <c r="F98" s="144"/>
    </row>
    <row r="99">
      <c r="A99" s="145"/>
      <c r="B99" s="145"/>
      <c r="C99" s="144"/>
      <c r="D99" s="144"/>
      <c r="E99" s="144"/>
      <c r="F99" s="144"/>
    </row>
    <row r="100">
      <c r="A100" s="145"/>
      <c r="B100" s="145"/>
      <c r="C100" s="144"/>
      <c r="D100" s="144"/>
      <c r="E100" s="144"/>
      <c r="F100" s="144"/>
    </row>
    <row r="101">
      <c r="A101" s="145"/>
      <c r="B101" s="145"/>
      <c r="C101" s="144"/>
      <c r="D101" s="144"/>
      <c r="E101" s="144"/>
      <c r="F101" s="144"/>
    </row>
    <row r="102">
      <c r="A102" s="145"/>
      <c r="B102" s="145"/>
      <c r="C102" s="144"/>
      <c r="D102" s="144"/>
      <c r="E102" s="144"/>
      <c r="F102" s="144"/>
    </row>
    <row r="103">
      <c r="A103" s="145"/>
      <c r="B103" s="145"/>
      <c r="C103" s="144"/>
      <c r="D103" s="144"/>
      <c r="E103" s="144"/>
      <c r="F103" s="144"/>
    </row>
    <row r="104">
      <c r="A104" s="145"/>
      <c r="B104" s="145"/>
      <c r="C104" s="144"/>
      <c r="D104" s="144"/>
      <c r="E104" s="144"/>
      <c r="F104" s="144"/>
    </row>
    <row r="105">
      <c r="A105" s="145"/>
      <c r="B105" s="145"/>
      <c r="C105" s="144"/>
      <c r="D105" s="144"/>
      <c r="E105" s="144"/>
      <c r="F105" s="144"/>
    </row>
    <row r="106">
      <c r="A106" s="145"/>
      <c r="B106" s="145"/>
      <c r="C106" s="144"/>
      <c r="D106" s="144"/>
      <c r="E106" s="144"/>
      <c r="F106" s="144"/>
    </row>
    <row r="107">
      <c r="A107" s="145"/>
      <c r="B107" s="145"/>
      <c r="C107" s="144"/>
      <c r="D107" s="144"/>
      <c r="E107" s="144"/>
      <c r="F107" s="144"/>
    </row>
    <row r="108">
      <c r="A108" s="145"/>
      <c r="B108" s="145"/>
      <c r="C108" s="144"/>
      <c r="D108" s="144"/>
      <c r="E108" s="144"/>
      <c r="F108" s="144"/>
    </row>
    <row r="109">
      <c r="A109" s="145"/>
      <c r="B109" s="145"/>
      <c r="C109" s="144"/>
      <c r="D109" s="144"/>
      <c r="E109" s="144"/>
      <c r="F109" s="144"/>
    </row>
    <row r="110">
      <c r="C110" s="144"/>
      <c r="D110" s="144"/>
      <c r="E110" s="144"/>
      <c r="F110" s="144"/>
    </row>
    <row r="111">
      <c r="A111" s="145"/>
      <c r="B111" s="146" t="s">
        <v>320</v>
      </c>
      <c r="C111" s="143"/>
      <c r="D111" s="143"/>
      <c r="E111" s="143"/>
      <c r="F111" s="12"/>
    </row>
    <row r="112">
      <c r="A112" s="147"/>
      <c r="B112" s="147" t="s">
        <v>321</v>
      </c>
      <c r="C112" s="133" t="s">
        <v>163</v>
      </c>
      <c r="D112" s="133" t="s">
        <v>119</v>
      </c>
      <c r="E112" s="129" t="s">
        <v>319</v>
      </c>
      <c r="F112" s="129" t="s">
        <v>318</v>
      </c>
    </row>
    <row r="113">
      <c r="A113" s="148"/>
      <c r="B113" s="149" t="str">
        <f>C3</f>
        <v>This project</v>
      </c>
      <c r="C113" s="150" t="str">
        <f t="array" ref="C113">INDEX('Cost Inputs'!$A$7:$D$106, MATCH("Cumulative gross removal capacity you've built by this point",'Cost Inputs'!$A$7:$A$106,0),MATCH($B113,'Cost Inputs'!$A$7:$I$7,0))</f>
        <v/>
      </c>
      <c r="D113" s="150" t="str">
        <f t="shared" ref="D113:F113" si="8">C113</f>
        <v/>
      </c>
      <c r="E113" s="150" t="str">
        <f t="shared" si="8"/>
        <v/>
      </c>
      <c r="F113" s="150" t="str">
        <f t="shared" si="8"/>
        <v/>
      </c>
    </row>
    <row r="114">
      <c r="A114" s="148"/>
      <c r="B114" s="149" t="str">
        <f>D3</f>
        <v>FOAK TRL-9</v>
      </c>
      <c r="C114" s="150" t="str">
        <f t="array" ref="C114">INDEX('Cost Inputs'!$A$7:$D$106, MATCH("Cumulative gross removal capacity you've built by this point",'Cost Inputs'!$A$7:$A$106,0),MATCH($B114,'Cost Inputs'!$A$7:$I$7,0))</f>
        <v/>
      </c>
      <c r="D114" s="150" t="str">
        <f t="shared" ref="D114:F114" si="9">C114</f>
        <v/>
      </c>
      <c r="E114" s="150" t="str">
        <f t="shared" si="9"/>
        <v/>
      </c>
      <c r="F114" s="150" t="str">
        <f t="shared" si="9"/>
        <v/>
      </c>
    </row>
    <row r="115">
      <c r="A115" s="147"/>
      <c r="B115" s="147" t="s">
        <v>267</v>
      </c>
      <c r="C115" s="12"/>
      <c r="D115" s="12"/>
      <c r="E115" s="12"/>
      <c r="F115" s="12"/>
    </row>
    <row r="116">
      <c r="A116" s="148"/>
      <c r="B116" s="149" t="str">
        <f>C3</f>
        <v>This project</v>
      </c>
      <c r="C116" s="135" t="str">
        <f t="array" ref="C116">INDEX('Cost Inputs'!$A$7:$D$106, MATCH(C$112,'Cost Inputs'!$A$7:$A$106,0),MATCH($B116,'Cost Inputs'!$A$7:$I$7,0))</f>
        <v>#DIV/0!</v>
      </c>
      <c r="D116" s="135" t="str">
        <f t="array" ref="D116">INDEX('Cost Inputs'!$A$7:$D$106, MATCH(D$112,'Cost Inputs'!$A$7:$A$106,0),MATCH($B116,'Cost Inputs'!$A$7:$I$7,0))</f>
        <v>#DIV/0!</v>
      </c>
      <c r="E116" s="135" t="str">
        <f t="array" ref="E116">INDEX('Cost Inputs'!$A$7:$D$106, MATCH(E$112,'Cost Inputs'!$A$7:$A$106,0),MATCH($B116,'Cost Inputs'!$A$7:$I$7,0))</f>
        <v>#DIV/0!</v>
      </c>
      <c r="F116" s="135" t="str">
        <f t="array" ref="F116">INDEX('Cost Inputs'!$A$7:$D$106, MATCH(F$112,'Cost Inputs'!$A$7:$A$106,0),MATCH($B116,'Cost Inputs'!$A$7:$I$7,0))</f>
        <v>#DIV/0!</v>
      </c>
    </row>
    <row r="117">
      <c r="A117" s="148"/>
      <c r="B117" s="149" t="str">
        <f>D3</f>
        <v>FOAK TRL-9</v>
      </c>
      <c r="C117" s="135" t="str">
        <f t="array" ref="C117">INDEX('Cost Inputs'!$A$7:$D$106, MATCH(C$112,'Cost Inputs'!$A$7:$A$106,0),MATCH($B117,'Cost Inputs'!$A$7:$I$7,0))</f>
        <v>#DIV/0!</v>
      </c>
      <c r="D117" s="135" t="str">
        <f t="array" ref="D117">INDEX('Cost Inputs'!$A$7:$D$106, MATCH(D$112,'Cost Inputs'!$A$7:$A$106,0),MATCH($B117,'Cost Inputs'!$A$7:$I$7,0))</f>
        <v>#DIV/0!</v>
      </c>
      <c r="E117" s="135" t="str">
        <f t="array" ref="E117">INDEX('Cost Inputs'!$A$7:$D$106, MATCH(E$112,'Cost Inputs'!$A$7:$A$106,0),MATCH($B117,'Cost Inputs'!$A$7:$I$7,0))</f>
        <v>#DIV/0!</v>
      </c>
      <c r="F117" s="135" t="str">
        <f t="array" ref="F117">INDEX('Cost Inputs'!$A$7:$D$106, MATCH(F$112,'Cost Inputs'!$A$7:$A$106,0),MATCH($B117,'Cost Inputs'!$A$7:$I$7,0))</f>
        <v>#DIV/0!</v>
      </c>
    </row>
    <row r="118">
      <c r="A118" s="147"/>
      <c r="B118" s="147" t="s">
        <v>322</v>
      </c>
      <c r="C118" s="12"/>
      <c r="D118" s="12"/>
      <c r="E118" s="12"/>
    </row>
    <row r="119">
      <c r="A119" s="148"/>
      <c r="B119" s="148" t="s">
        <v>323</v>
      </c>
      <c r="C119" s="151" t="str">
        <f t="shared" ref="C119:F119" si="10">LOG(C114/C113,2)</f>
        <v>#DIV/0!</v>
      </c>
      <c r="D119" s="151" t="str">
        <f t="shared" si="10"/>
        <v>#DIV/0!</v>
      </c>
      <c r="E119" s="151" t="str">
        <f t="shared" si="10"/>
        <v>#DIV/0!</v>
      </c>
      <c r="F119" s="151" t="str">
        <f t="shared" si="10"/>
        <v>#DIV/0!</v>
      </c>
    </row>
    <row r="120">
      <c r="A120" s="148"/>
      <c r="B120" s="148" t="s">
        <v>324</v>
      </c>
      <c r="C120" s="152" t="str">
        <f t="shared" ref="C120:F120" si="11">(C116/C117)^(1/C119)-1</f>
        <v>#DIV/0!</v>
      </c>
      <c r="D120" s="152" t="str">
        <f t="shared" si="11"/>
        <v>#DIV/0!</v>
      </c>
      <c r="E120" s="152" t="str">
        <f t="shared" si="11"/>
        <v>#DIV/0!</v>
      </c>
      <c r="F120" s="152" t="str">
        <f t="shared" si="11"/>
        <v>#DIV/0!</v>
      </c>
    </row>
    <row r="121">
      <c r="A121" s="148"/>
      <c r="B121" s="148" t="s">
        <v>325</v>
      </c>
      <c r="C121" s="152" t="str">
        <f t="shared" ref="C121:F121" si="12">1-2^(-C120)</f>
        <v>#DIV/0!</v>
      </c>
      <c r="D121" s="152" t="str">
        <f t="shared" si="12"/>
        <v>#DIV/0!</v>
      </c>
      <c r="E121" s="152" t="str">
        <f t="shared" si="12"/>
        <v>#DIV/0!</v>
      </c>
      <c r="F121" s="152" t="str">
        <f t="shared" si="12"/>
        <v>#DIV/0!</v>
      </c>
    </row>
    <row r="125">
      <c r="A125" s="133"/>
      <c r="B125" s="133"/>
      <c r="C125" s="12"/>
      <c r="D125" s="12"/>
      <c r="E125" s="12"/>
      <c r="F125" s="12"/>
    </row>
  </sheetData>
  <conditionalFormatting sqref="A1:AA125">
    <cfRule type="expression" dxfId="0" priority="1">
      <formula>ISFORMULA(A1)</formula>
    </cfRule>
  </conditionalFormatting>
  <printOptions/>
  <pageMargins bottom="0.75" footer="0.0" header="0.0" left="0.7" right="0.7" top="0.75"/>
  <pageSetup orientation="landscape"/>
  <drawing r:id="rId1"/>
</worksheet>
</file>