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ost\git\kickstarter-analysis\"/>
    </mc:Choice>
  </mc:AlternateContent>
  <xr:revisionPtr revIDLastSave="0" documentId="13_ncr:1_{A4D0C8AC-72F9-4042-BBBA-C5232CED7DE7}" xr6:coauthVersionLast="46" xr6:coauthVersionMax="46" xr10:uidLastSave="{00000000-0000-0000-0000-000000000000}"/>
  <bookViews>
    <workbookView xWindow="-108" yWindow="-108" windowWidth="23256" windowHeight="12576" tabRatio="888" activeTab="2" xr2:uid="{00000000-000D-0000-FFFF-FFFF00000000}"/>
  </bookViews>
  <sheets>
    <sheet name="Kickstarter" sheetId="1" r:id="rId1"/>
    <sheet name="Theater Outcomes by Launch Date" sheetId="16" r:id="rId2"/>
    <sheet name="Sheet1" sheetId="21" r:id="rId3"/>
    <sheet name="Outcomes Based on Goals" sheetId="17" r:id="rId4"/>
    <sheet name="Successful GB Kickstarters" sheetId="19" r:id="rId5"/>
    <sheet name="Failed GB Kickstarters" sheetId="20" r:id="rId6"/>
    <sheet name="Descriptive Statistics" sheetId="9" r:id="rId7"/>
    <sheet name="Chart1" sheetId="12" r:id="rId8"/>
    <sheet name="Successful US Kickstarters" sheetId="7" r:id="rId9"/>
    <sheet name="Failed US Kickstarters" sheetId="8" r:id="rId10"/>
    <sheet name="Edinburgh Research" sheetId="6" r:id="rId11"/>
    <sheet name="Parent Category Statistics" sheetId="3" r:id="rId12"/>
    <sheet name="Subcategory Statistics" sheetId="4" r:id="rId13"/>
    <sheet name="Outcomes Based on Launch Date" sheetId="5" r:id="rId14"/>
  </sheets>
  <definedNames>
    <definedName name="_xlnm._FilterDatabase" localSheetId="0" hidden="1">Kickstarter!$A$1:$U$1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9" l="1"/>
  <c r="I12" i="9"/>
  <c r="I11" i="9"/>
  <c r="I10" i="9"/>
  <c r="I9" i="9"/>
  <c r="H13" i="9"/>
  <c r="H12" i="9"/>
  <c r="H11" i="9"/>
  <c r="H10" i="9"/>
  <c r="H9" i="9"/>
  <c r="I7" i="9"/>
  <c r="I6" i="9"/>
  <c r="I5" i="9"/>
  <c r="I4" i="9"/>
  <c r="I3" i="9"/>
  <c r="I2" i="9"/>
  <c r="H7" i="9"/>
  <c r="H6" i="9"/>
  <c r="H5" i="9"/>
  <c r="H4" i="9"/>
  <c r="H3" i="9"/>
  <c r="H2" i="9"/>
  <c r="B3" i="9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B13" i="17"/>
  <c r="C2" i="17"/>
  <c r="B3" i="17"/>
  <c r="I14" i="9" l="1"/>
  <c r="H14" i="9"/>
  <c r="E9" i="17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B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<sst xmlns="http://schemas.openxmlformats.org/spreadsheetml/2006/main" count="38659" uniqueCount="8419">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</sst>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E967C0-53F3-48A3-8C2E-D77645A206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95" zoomScaleNormal="95" workbookViewId="0">
      <selection activeCell="U2" sqref="U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F5AD6FF8-03D9-42AC-A43A-7B56FD8E2BFF}"/>
  <sortState xmlns:xlrd2="http://schemas.microsoft.com/office/spreadsheetml/2017/richdata2" ref="A2:O4115">
    <sortCondition descending="1" ref="O1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B8153-0489-49C7-A456-66514766E1C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Kickstarter!$D:$D,"&gt;50000",Kickstarter!$R:$R,"plays")</f>
        <v>2</v>
      </c>
      <c r="C13" s="26">
        <f>COUNTIFS(Kickstarter!$F:$F,"failed", Kickstarter!$D:$D,"&gt;50000",Kickstarter!$R:$R,"plays")</f>
        <v>10</v>
      </c>
      <c r="D13" s="26">
        <f>COUNTIFS(Kickstarter!$F:$F,"canceled", Kickstarter!$D:$D,"&gt;50000",Kickstarter!$R:$R,"plays")</f>
        <v>0</v>
      </c>
      <c r="E13" s="26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14E8-D10C-4CB5-A04E-485CAA9EDBF6}">
  <dimension ref="A1:U413"/>
  <sheetViews>
    <sheetView topLeftCell="C1" workbookViewId="0">
      <selection activeCell="C11" sqref="C11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12">
        <v>83.33</v>
      </c>
      <c r="Q2" s="10" t="s">
        <v>8315</v>
      </c>
      <c r="R2" t="s">
        <v>8357</v>
      </c>
      <c r="S2" s="16">
        <v>42097.874155092592</v>
      </c>
      <c r="T2" s="16">
        <v>42142.874155092592</v>
      </c>
      <c r="U2">
        <v>2015</v>
      </c>
    </row>
    <row r="3" spans="1:21" ht="40.049999999999997" customHeight="1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2">
        <v>162.77000000000001</v>
      </c>
      <c r="Q3" s="10" t="s">
        <v>8315</v>
      </c>
      <c r="R3" t="s">
        <v>8357</v>
      </c>
      <c r="S3" s="16">
        <v>42101.584074074075</v>
      </c>
      <c r="T3" s="16">
        <v>42131.584074074075</v>
      </c>
      <c r="U3">
        <v>2015</v>
      </c>
    </row>
    <row r="4" spans="1:21" ht="40.049999999999997" customHeight="1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12">
        <v>36.36</v>
      </c>
      <c r="Q4" s="10" t="s">
        <v>8315</v>
      </c>
      <c r="R4" t="s">
        <v>8357</v>
      </c>
      <c r="S4" s="16">
        <v>41803.457326388889</v>
      </c>
      <c r="T4" s="16">
        <v>41833.457326388889</v>
      </c>
      <c r="U4">
        <v>2014</v>
      </c>
    </row>
    <row r="5" spans="1:21" ht="40.049999999999997" customHeight="1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 s="12">
        <v>37.67</v>
      </c>
      <c r="Q5" s="10" t="s">
        <v>8315</v>
      </c>
      <c r="R5" t="s">
        <v>8357</v>
      </c>
      <c r="S5" s="16">
        <v>42619.802488425921</v>
      </c>
      <c r="T5" s="16">
        <v>42659.875</v>
      </c>
      <c r="U5">
        <v>2016</v>
      </c>
    </row>
    <row r="6" spans="1:21" ht="40.049999999999997" customHeight="1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 s="12">
        <v>25.46</v>
      </c>
      <c r="Q6" s="10" t="s">
        <v>8315</v>
      </c>
      <c r="R6" t="s">
        <v>8357</v>
      </c>
      <c r="S6" s="16">
        <v>42445.866979166662</v>
      </c>
      <c r="T6" s="16">
        <v>42475.866979166662</v>
      </c>
      <c r="U6">
        <v>2016</v>
      </c>
    </row>
    <row r="7" spans="1:21" ht="40.049999999999997" customHeight="1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 s="12">
        <v>166.67</v>
      </c>
      <c r="Q7" s="10" t="s">
        <v>8315</v>
      </c>
      <c r="R7" t="s">
        <v>8357</v>
      </c>
      <c r="S7" s="16">
        <v>42173.466863425929</v>
      </c>
      <c r="T7" s="16">
        <v>42226.958333333328</v>
      </c>
      <c r="U7">
        <v>2015</v>
      </c>
    </row>
    <row r="8" spans="1:21" ht="40.049999999999997" customHeight="1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 s="12">
        <v>47.43</v>
      </c>
      <c r="Q8" s="10" t="s">
        <v>8315</v>
      </c>
      <c r="R8" t="s">
        <v>8357</v>
      </c>
      <c r="S8" s="16">
        <v>42193.813530092593</v>
      </c>
      <c r="T8" s="16">
        <v>42218.813530092593</v>
      </c>
      <c r="U8">
        <v>2015</v>
      </c>
    </row>
    <row r="9" spans="1:21" ht="40.049999999999997" customHeight="1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 s="12">
        <v>100</v>
      </c>
      <c r="Q9" s="10" t="s">
        <v>8315</v>
      </c>
      <c r="R9" t="s">
        <v>8357</v>
      </c>
      <c r="S9" s="16">
        <v>42138.930671296301</v>
      </c>
      <c r="T9" s="16">
        <v>42168.930671296301</v>
      </c>
      <c r="U9">
        <v>2015</v>
      </c>
    </row>
    <row r="10" spans="1:21" ht="40.049999999999997" customHeight="1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 s="12">
        <v>75.37</v>
      </c>
      <c r="Q10" s="10" t="s">
        <v>8315</v>
      </c>
      <c r="R10" t="s">
        <v>8357</v>
      </c>
      <c r="S10" s="16">
        <v>42546.862233796302</v>
      </c>
      <c r="T10" s="16">
        <v>42575.958333333328</v>
      </c>
      <c r="U10">
        <v>2016</v>
      </c>
    </row>
    <row r="11" spans="1:21" ht="40.049999999999997" customHeight="1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 s="12">
        <v>100.5</v>
      </c>
      <c r="Q11" s="10" t="s">
        <v>8315</v>
      </c>
      <c r="R11" t="s">
        <v>8357</v>
      </c>
      <c r="S11" s="16">
        <v>42548.63853009259</v>
      </c>
      <c r="T11" s="16">
        <v>42584.418749999997</v>
      </c>
      <c r="U11">
        <v>2016</v>
      </c>
    </row>
    <row r="12" spans="1:21" ht="40.049999999999997" customHeight="1" x14ac:dyDescent="0.3">
      <c r="B12" s="3"/>
      <c r="C12" s="3"/>
      <c r="D12" s="6"/>
      <c r="E12" s="8"/>
      <c r="P12" s="12"/>
      <c r="Q12" s="10"/>
      <c r="S12" s="16"/>
      <c r="T12" s="16"/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0F03-42A9-4272-A19E-EFCB3CE3B7CB}">
  <dimension ref="A1:U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12">
        <v>14.44</v>
      </c>
      <c r="Q2" s="10" t="s">
        <v>8315</v>
      </c>
      <c r="R2" t="s">
        <v>8357</v>
      </c>
      <c r="S2" s="16">
        <v>42144.415532407409</v>
      </c>
      <c r="T2" s="16">
        <v>42165.415532407409</v>
      </c>
      <c r="U2">
        <v>2015</v>
      </c>
    </row>
    <row r="3" spans="1:21" ht="40.049999999999997" customHeight="1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 s="12">
        <v>12.75</v>
      </c>
      <c r="Q3" s="10" t="s">
        <v>8315</v>
      </c>
      <c r="R3" t="s">
        <v>8357</v>
      </c>
      <c r="S3" s="16">
        <v>42018.94049768518</v>
      </c>
      <c r="T3" s="16">
        <v>42063.916666666672</v>
      </c>
      <c r="U3">
        <v>2015</v>
      </c>
    </row>
    <row r="4" spans="1:21" ht="40.049999999999997" customHeight="1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 s="12">
        <v>24.46</v>
      </c>
      <c r="Q4" s="10" t="s">
        <v>8315</v>
      </c>
      <c r="R4" t="s">
        <v>8357</v>
      </c>
      <c r="S4" s="16">
        <v>42010.968240740738</v>
      </c>
      <c r="T4" s="16">
        <v>42055.968240740738</v>
      </c>
      <c r="U4">
        <v>2015</v>
      </c>
    </row>
    <row r="5" spans="1:21" ht="40.049999999999997" customHeight="1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 s="12">
        <v>12.5</v>
      </c>
      <c r="Q5" s="10" t="s">
        <v>8315</v>
      </c>
      <c r="R5" t="s">
        <v>8357</v>
      </c>
      <c r="S5" s="16">
        <v>41861.767094907409</v>
      </c>
      <c r="T5" s="16">
        <v>41882.767094907409</v>
      </c>
      <c r="U5">
        <v>2014</v>
      </c>
    </row>
    <row r="6" spans="1:21" ht="40.049999999999997" customHeight="1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 s="12">
        <v>22.75</v>
      </c>
      <c r="Q6" s="10" t="s">
        <v>8315</v>
      </c>
      <c r="R6" t="s">
        <v>8357</v>
      </c>
      <c r="S6" s="16">
        <v>42095.374675925923</v>
      </c>
      <c r="T6" s="16">
        <v>42125.374675925923</v>
      </c>
      <c r="U6">
        <v>2015</v>
      </c>
    </row>
    <row r="7" spans="1:21" ht="40.049999999999997" customHeight="1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12">
        <v>1</v>
      </c>
      <c r="Q7" s="10" t="s">
        <v>8315</v>
      </c>
      <c r="R7" t="s">
        <v>8357</v>
      </c>
      <c r="S7" s="16">
        <v>41942.84710648148</v>
      </c>
      <c r="T7" s="16">
        <v>41972.888773148152</v>
      </c>
      <c r="U7">
        <v>2014</v>
      </c>
    </row>
    <row r="8" spans="1:21" ht="40.049999999999997" customHeight="1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 s="12">
        <v>100</v>
      </c>
      <c r="Q8" s="10" t="s">
        <v>8315</v>
      </c>
      <c r="R8" t="s">
        <v>8357</v>
      </c>
      <c r="S8" s="16">
        <v>41946.936909722222</v>
      </c>
      <c r="T8" s="16">
        <v>41966.936909722222</v>
      </c>
      <c r="U8">
        <v>2014</v>
      </c>
    </row>
    <row r="9" spans="1:21" ht="40.049999999999997" customHeight="1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 s="12">
        <v>15</v>
      </c>
      <c r="Q9" s="10" t="s">
        <v>8315</v>
      </c>
      <c r="R9" t="s">
        <v>8357</v>
      </c>
      <c r="S9" s="16">
        <v>42598.749155092592</v>
      </c>
      <c r="T9" s="16">
        <v>42643.749155092592</v>
      </c>
      <c r="U9">
        <v>2016</v>
      </c>
    </row>
    <row r="10" spans="1:21" ht="40.049999999999997" customHeight="1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 s="12">
        <v>29</v>
      </c>
      <c r="Q10" s="10" t="s">
        <v>8315</v>
      </c>
      <c r="R10" t="s">
        <v>8357</v>
      </c>
      <c r="S10" s="16">
        <v>42138.798819444448</v>
      </c>
      <c r="T10" s="16">
        <v>42170.798819444448</v>
      </c>
      <c r="U10">
        <v>2015</v>
      </c>
    </row>
    <row r="11" spans="1:21" ht="40.049999999999997" customHeight="1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 s="12">
        <v>50</v>
      </c>
      <c r="Q11" s="10" t="s">
        <v>8315</v>
      </c>
      <c r="R11" t="s">
        <v>8357</v>
      </c>
      <c r="S11" s="16">
        <v>42132.58048611111</v>
      </c>
      <c r="T11" s="16">
        <v>42162.58048611111</v>
      </c>
      <c r="U11">
        <v>2015</v>
      </c>
    </row>
    <row r="12" spans="1:21" ht="40.049999999999997" customHeight="1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 s="12">
        <v>5</v>
      </c>
      <c r="Q12" s="10" t="s">
        <v>8315</v>
      </c>
      <c r="R12" t="s">
        <v>8357</v>
      </c>
      <c r="S12" s="16">
        <v>42201.436226851853</v>
      </c>
      <c r="T12" s="16">
        <v>42244.9375</v>
      </c>
      <c r="U12">
        <v>2015</v>
      </c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H2" sqref="H2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1"/>
      <c r="H1" s="18" t="s">
        <v>8386</v>
      </c>
      <c r="I1" s="18" t="s">
        <v>8387</v>
      </c>
      <c r="J1" s="22"/>
      <c r="K1" s="22"/>
      <c r="L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t="s">
        <v>8388</v>
      </c>
      <c r="H2" s="23">
        <f>AVERAGE('Successful GB Kickstarters'!D:D)</f>
        <v>2080</v>
      </c>
      <c r="I2" s="23">
        <f>AVERAGE('Failed GB Kickstarters'!D:D)</f>
        <v>3486.3636363636365</v>
      </c>
      <c r="J2" s="22"/>
      <c r="K2" s="22"/>
      <c r="L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t="s">
        <v>8389</v>
      </c>
      <c r="H3" s="23">
        <f>MEDIAN('Successful GB Kickstarters'!D:D)</f>
        <v>1375</v>
      </c>
      <c r="I3" s="23">
        <f>MEDIAN('Failed GB Kickstarters'!D:D)</f>
        <v>3000</v>
      </c>
      <c r="J3" s="22"/>
      <c r="K3" s="22"/>
      <c r="L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t="s">
        <v>8392</v>
      </c>
      <c r="H4" s="23">
        <f>_xlfn.STDEV.P('Successful GB Kickstarters'!D:D)</f>
        <v>2712.9504234320243</v>
      </c>
      <c r="I4" s="23">
        <f>_xlfn.STDEV.P('Failed GB Kickstarters'!D:D)</f>
        <v>3115.948046968203</v>
      </c>
      <c r="J4" s="22"/>
      <c r="K4" s="22"/>
      <c r="L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t="s">
        <v>8393</v>
      </c>
      <c r="H5" s="23">
        <f>_xlfn.QUARTILE.EXC('Successful GB Kickstarters'!D:D,3)</f>
        <v>2000</v>
      </c>
      <c r="I5" s="23">
        <f>_xlfn.QUARTILE.EXC('Failed GB Kickstarters'!D:D,3)</f>
        <v>5000</v>
      </c>
      <c r="J5" s="22"/>
      <c r="K5" s="22"/>
      <c r="L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t="s">
        <v>8394</v>
      </c>
      <c r="H6" s="23">
        <f>_xlfn.QUARTILE.EXC('Successful GB Kickstarters'!D:D,1)</f>
        <v>500</v>
      </c>
      <c r="I6" s="23">
        <f>_xlfn.QUARTILE.EXC('Failed GB Kickstarters'!D:D,1)</f>
        <v>500</v>
      </c>
      <c r="J6" s="22"/>
      <c r="K6" s="22"/>
      <c r="L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t="s">
        <v>8395</v>
      </c>
      <c r="H7" s="23">
        <f>H5-H6</f>
        <v>1500</v>
      </c>
      <c r="I7" s="23">
        <f>I5-I6</f>
        <v>4500</v>
      </c>
      <c r="J7" s="22"/>
      <c r="K7" s="22"/>
      <c r="L7" s="22"/>
    </row>
    <row r="8" spans="1:12" x14ac:dyDescent="0.3">
      <c r="B8" s="23"/>
      <c r="C8" s="23"/>
      <c r="H8" s="23"/>
      <c r="I8" s="23"/>
      <c r="J8" s="22"/>
      <c r="K8" s="22"/>
      <c r="L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t="s">
        <v>8390</v>
      </c>
      <c r="H9" s="23">
        <f>AVERAGE('Successful GB Kickstarters'!E:E)</f>
        <v>2274.8000000000002</v>
      </c>
      <c r="I9" s="23">
        <f>AVERAGE('Failed GB Kickstarters'!E:E)</f>
        <v>129.45454545454547</v>
      </c>
      <c r="J9" s="22"/>
      <c r="K9" s="22"/>
      <c r="L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t="s">
        <v>8391</v>
      </c>
      <c r="H10" s="23">
        <f>MEDIAN('Successful GB Kickstarters'!E:E)</f>
        <v>1664</v>
      </c>
      <c r="I10" s="23">
        <f>MEDIAN('Failed GB Kickstarters'!E:E)</f>
        <v>100</v>
      </c>
      <c r="J10" s="22"/>
      <c r="K10" s="22"/>
      <c r="L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t="s">
        <v>8396</v>
      </c>
      <c r="H11" s="23">
        <f>_xlfn.STDEV.P('Successful GB Kickstarters'!E:E)</f>
        <v>2728.0751749172896</v>
      </c>
      <c r="I11" s="23">
        <f>_xlfn.STDEV.P('Failed GB Kickstarters'!E:E)</f>
        <v>162.26821995268071</v>
      </c>
      <c r="J11" s="22"/>
      <c r="K11" s="22"/>
      <c r="L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t="s">
        <v>8397</v>
      </c>
      <c r="H12" s="23">
        <f>_xlfn.QUARTILE.EXC('Successful GB Kickstarters'!E:E,3)</f>
        <v>2280</v>
      </c>
      <c r="I12" s="23">
        <f>_xlfn.QUARTILE.EXC('Failed GB Kickstarters'!E:E,3)</f>
        <v>130</v>
      </c>
      <c r="J12" s="22"/>
      <c r="K12" s="22"/>
      <c r="L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t="s">
        <v>8398</v>
      </c>
      <c r="H13" s="23">
        <f>_xlfn.QUARTILE.EXC('Successful GB Kickstarters'!E:E,1)</f>
        <v>548.75</v>
      </c>
      <c r="I13" s="23">
        <f>_xlfn.QUARTILE.EXC('Failed GB Kickstarters'!E:E,1)</f>
        <v>25</v>
      </c>
      <c r="J13" s="22"/>
      <c r="K13" s="22"/>
      <c r="L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t="s">
        <v>8399</v>
      </c>
      <c r="H14" s="23">
        <f>H12-H13</f>
        <v>1731.25</v>
      </c>
      <c r="I14" s="23">
        <f>I12-I13</f>
        <v>105</v>
      </c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workbookViewId="0">
      <selection activeCell="G4" sqref="G4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Theater Outcomes by Launch Date</vt:lpstr>
      <vt:lpstr>Sheet1</vt:lpstr>
      <vt:lpstr>Outcomes Based on Goals</vt:lpstr>
      <vt:lpstr>Successful GB Kickstarters</vt:lpstr>
      <vt:lpstr>Failed GB Kickstarters</vt:lpstr>
      <vt:lpstr>Descriptive Statistics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2021-03-07T01:30:50Z</dcterms:modified>
</cp:coreProperties>
</file>