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ЭтаКнига" defaultThemeVersion="124226"/>
  <xr:revisionPtr revIDLastSave="0" documentId="8_{AC943E75-5052-489A-8557-84979B590090}" xr6:coauthVersionLast="47" xr6:coauthVersionMax="47" xr10:uidLastSave="{00000000-0000-0000-0000-000000000000}"/>
  <bookViews>
    <workbookView xWindow="-120" yWindow="-120" windowWidth="29040" windowHeight="15840" tabRatio="789" firstSheet="1" activeTab="6" xr2:uid="{00000000-000D-0000-FFFF-FFFF00000000}"/>
  </bookViews>
  <sheets>
    <sheet name="Лист1" sheetId="43" state="hidden" r:id="rId1"/>
    <sheet name="Deluxe Pro" sheetId="42" r:id="rId2"/>
    <sheet name="ARTCOOL Mirror" sheetId="39" r:id="rId3"/>
    <sheet name="ProCool" sheetId="30" r:id="rId4"/>
    <sheet name="MegaCool" sheetId="38" r:id="rId5"/>
    <sheet name="PROMULTI 2.0 (R32)" sheetId="37" r:id="rId6"/>
    <sheet name="Краткий прайс" sheetId="41" r:id="rId7"/>
  </sheets>
  <definedNames>
    <definedName name="_xlnm._FilterDatabase" localSheetId="0" hidden="1">Лист1!$A$1:$D$66</definedName>
    <definedName name="_xlnm.Print_Titles" localSheetId="5">'PROMULTI 2.0 (R32)'!$1:$2</definedName>
    <definedName name="_xlnm.Print_Titles" localSheetId="6">'Краткий прайс'!$1:$2</definedName>
    <definedName name="_xlnm.Print_Area" localSheetId="2">'ARTCOOL Mirror'!$B$1:$N$78</definedName>
    <definedName name="_xlnm.Print_Area" localSheetId="1">'Deluxe Pro'!$B$1:$N$82</definedName>
    <definedName name="_xlnm.Print_Area" localSheetId="4">MegaCool!$B$1:$M$52</definedName>
    <definedName name="_xlnm.Print_Area" localSheetId="3">ProCool!$B$1:$N$58</definedName>
    <definedName name="_xlnm.Print_Area" localSheetId="5">'PROMULTI 2.0 (R32)'!$B$1:$P$80</definedName>
    <definedName name="_xlnm.Print_Area" localSheetId="6">'Краткий прайс'!$B$1:$P$85</definedName>
    <definedName name="скидка_на_VRF_Приточные_установки" localSheetId="1">#REF!</definedName>
    <definedName name="скидка_на_VRF_Приточные_установки" localSheetId="6">#REF!</definedName>
    <definedName name="скидка_на_VRF_Приточные_установки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1" i="41" l="1"/>
  <c r="P81" i="41" s="1"/>
  <c r="N81" i="41"/>
  <c r="O80" i="41"/>
  <c r="P80" i="41" s="1"/>
  <c r="N80" i="41"/>
  <c r="O79" i="41"/>
  <c r="P79" i="41" s="1"/>
  <c r="N79" i="41"/>
  <c r="O78" i="41"/>
  <c r="P78" i="41" s="1"/>
  <c r="N78" i="41"/>
  <c r="O77" i="41"/>
  <c r="P77" i="41" s="1"/>
  <c r="N77" i="41"/>
  <c r="O75" i="41"/>
  <c r="P75" i="41" s="1"/>
  <c r="N75" i="41"/>
  <c r="O74" i="41"/>
  <c r="P74" i="41" s="1"/>
  <c r="N74" i="41"/>
  <c r="O72" i="41"/>
  <c r="P72" i="41" s="1"/>
  <c r="N72" i="41"/>
  <c r="O71" i="41"/>
  <c r="P71" i="41" s="1"/>
  <c r="N71" i="41"/>
  <c r="O69" i="41"/>
  <c r="P69" i="41" s="1"/>
  <c r="N69" i="41"/>
  <c r="O68" i="41"/>
  <c r="P68" i="41" s="1"/>
  <c r="N68" i="41"/>
  <c r="O67" i="41"/>
  <c r="P67" i="41" s="1"/>
  <c r="N67" i="41"/>
  <c r="O66" i="41"/>
  <c r="P66" i="41" s="1"/>
  <c r="N66" i="41"/>
  <c r="O64" i="41"/>
  <c r="P64" i="41" s="1"/>
  <c r="N64" i="41"/>
  <c r="O63" i="41"/>
  <c r="P63" i="41" s="1"/>
  <c r="N63" i="41"/>
  <c r="O62" i="41"/>
  <c r="P62" i="41" s="1"/>
  <c r="N62" i="41"/>
  <c r="O61" i="41"/>
  <c r="P61" i="41" s="1"/>
  <c r="N61" i="41"/>
  <c r="O60" i="41"/>
  <c r="P60" i="41" s="1"/>
  <c r="N60" i="41"/>
  <c r="O58" i="41"/>
  <c r="P58" i="41" s="1"/>
  <c r="N58" i="41"/>
  <c r="O57" i="41"/>
  <c r="P57" i="41" s="1"/>
  <c r="N57" i="41"/>
  <c r="O56" i="41"/>
  <c r="P56" i="41" s="1"/>
  <c r="N56" i="41"/>
  <c r="O55" i="41"/>
  <c r="P55" i="41" s="1"/>
  <c r="N55" i="41"/>
  <c r="O53" i="41"/>
  <c r="P53" i="41" s="1"/>
  <c r="N53" i="41"/>
  <c r="O52" i="41"/>
  <c r="P52" i="41" s="1"/>
  <c r="N52" i="41"/>
  <c r="O51" i="41"/>
  <c r="P51" i="41" s="1"/>
  <c r="N51" i="41"/>
  <c r="O50" i="41"/>
  <c r="P50" i="41" s="1"/>
  <c r="N50" i="41"/>
  <c r="O49" i="41"/>
  <c r="P49" i="41" s="1"/>
  <c r="N49" i="41"/>
  <c r="O48" i="41"/>
  <c r="P48" i="41" s="1"/>
  <c r="N48" i="41"/>
  <c r="O47" i="41"/>
  <c r="P47" i="41" s="1"/>
  <c r="N47" i="41"/>
  <c r="O46" i="41"/>
  <c r="P46" i="41" s="1"/>
  <c r="N46" i="41"/>
  <c r="M39" i="41"/>
  <c r="N39" i="41" s="1"/>
  <c r="L39" i="41"/>
  <c r="M37" i="41"/>
  <c r="N37" i="41" s="1"/>
  <c r="L37" i="41"/>
  <c r="M35" i="41"/>
  <c r="N35" i="41" s="1"/>
  <c r="L35" i="41"/>
  <c r="M33" i="41"/>
  <c r="N33" i="41" s="1"/>
  <c r="L33" i="41"/>
  <c r="M30" i="41"/>
  <c r="N30" i="41" s="1"/>
  <c r="L30" i="41"/>
  <c r="M28" i="41"/>
  <c r="N28" i="41" s="1"/>
  <c r="L28" i="41"/>
  <c r="M26" i="41"/>
  <c r="N26" i="41" s="1"/>
  <c r="L26" i="41"/>
  <c r="M24" i="41"/>
  <c r="N24" i="41" s="1"/>
  <c r="L24" i="41"/>
  <c r="M22" i="41"/>
  <c r="N22" i="41" s="1"/>
  <c r="L22" i="41"/>
  <c r="M19" i="41"/>
  <c r="N19" i="41" s="1"/>
  <c r="L19" i="41"/>
  <c r="M17" i="41"/>
  <c r="N17" i="41" s="1"/>
  <c r="L17" i="41"/>
  <c r="M14" i="41"/>
  <c r="N14" i="41" s="1"/>
  <c r="L14" i="41"/>
  <c r="M12" i="41"/>
  <c r="N12" i="41" s="1"/>
  <c r="L12" i="41"/>
  <c r="M10" i="41"/>
  <c r="N10" i="41" s="1"/>
  <c r="L10" i="41"/>
  <c r="M8" i="41"/>
  <c r="N8" i="41" s="1"/>
  <c r="L8" i="41"/>
  <c r="O76" i="37"/>
  <c r="P76" i="37" s="1"/>
  <c r="N76" i="37"/>
  <c r="O75" i="37"/>
  <c r="P75" i="37" s="1"/>
  <c r="N75" i="37"/>
  <c r="O74" i="37"/>
  <c r="P74" i="37" s="1"/>
  <c r="N74" i="37"/>
  <c r="O73" i="37"/>
  <c r="P73" i="37" s="1"/>
  <c r="N73" i="37"/>
  <c r="O72" i="37"/>
  <c r="P72" i="37" s="1"/>
  <c r="N72" i="37"/>
  <c r="O65" i="37"/>
  <c r="P65" i="37" s="1"/>
  <c r="N65" i="37"/>
  <c r="O64" i="37"/>
  <c r="P64" i="37" s="1"/>
  <c r="N64" i="37"/>
  <c r="O57" i="37"/>
  <c r="P57" i="37" s="1"/>
  <c r="N57" i="37"/>
  <c r="O56" i="37"/>
  <c r="P56" i="37" s="1"/>
  <c r="N56" i="37"/>
  <c r="O49" i="37"/>
  <c r="P49" i="37" s="1"/>
  <c r="N49" i="37"/>
  <c r="O48" i="37"/>
  <c r="P48" i="37" s="1"/>
  <c r="N48" i="37"/>
  <c r="O47" i="37"/>
  <c r="P47" i="37" s="1"/>
  <c r="N47" i="37"/>
  <c r="O46" i="37"/>
  <c r="P46" i="37" s="1"/>
  <c r="N46" i="37"/>
  <c r="O39" i="37"/>
  <c r="P39" i="37" s="1"/>
  <c r="N39" i="37"/>
  <c r="O38" i="37"/>
  <c r="P38" i="37" s="1"/>
  <c r="N38" i="37"/>
  <c r="O37" i="37"/>
  <c r="P37" i="37" s="1"/>
  <c r="N37" i="37"/>
  <c r="O36" i="37"/>
  <c r="P36" i="37" s="1"/>
  <c r="N36" i="37"/>
  <c r="O35" i="37"/>
  <c r="P35" i="37" s="1"/>
  <c r="N35" i="37"/>
  <c r="O28" i="37"/>
  <c r="P28" i="37" s="1"/>
  <c r="N28" i="37"/>
  <c r="O27" i="37"/>
  <c r="P27" i="37" s="1"/>
  <c r="N27" i="37"/>
  <c r="O26" i="37"/>
  <c r="P26" i="37" s="1"/>
  <c r="N26" i="37"/>
  <c r="O25" i="37"/>
  <c r="P25" i="37" s="1"/>
  <c r="N25" i="37"/>
  <c r="O18" i="37"/>
  <c r="P18" i="37" s="1"/>
  <c r="N18" i="37"/>
  <c r="O17" i="37"/>
  <c r="P17" i="37" s="1"/>
  <c r="N17" i="37"/>
  <c r="O16" i="37"/>
  <c r="P16" i="37" s="1"/>
  <c r="N16" i="37"/>
  <c r="O15" i="37"/>
  <c r="P15" i="37" s="1"/>
  <c r="N15" i="37"/>
  <c r="O14" i="37"/>
  <c r="P14" i="37" s="1"/>
  <c r="N14" i="37"/>
  <c r="O13" i="37"/>
  <c r="P13" i="37" s="1"/>
  <c r="N13" i="37"/>
  <c r="O12" i="37"/>
  <c r="P12" i="37" s="1"/>
  <c r="N12" i="37"/>
  <c r="O11" i="37"/>
  <c r="P11" i="37" s="1"/>
  <c r="N11" i="37"/>
  <c r="M47" i="38" l="1"/>
  <c r="L47" i="38"/>
  <c r="M45" i="38"/>
  <c r="L45" i="38"/>
  <c r="M43" i="38"/>
  <c r="L43" i="38"/>
  <c r="M41" i="38"/>
  <c r="L41" i="38"/>
  <c r="M53" i="30"/>
  <c r="N53" i="30" s="1"/>
  <c r="L53" i="30"/>
  <c r="M51" i="30"/>
  <c r="N51" i="30" s="1"/>
  <c r="L51" i="30"/>
  <c r="M49" i="30"/>
  <c r="N49" i="30" s="1"/>
  <c r="L49" i="30"/>
  <c r="M47" i="30"/>
  <c r="N47" i="30" s="1"/>
  <c r="L47" i="30"/>
  <c r="M45" i="30"/>
  <c r="N45" i="30" s="1"/>
  <c r="L45" i="30"/>
  <c r="M73" i="39"/>
  <c r="N73" i="39" s="1"/>
  <c r="L73" i="39"/>
  <c r="M71" i="39"/>
  <c r="N71" i="39" s="1"/>
  <c r="L71" i="39"/>
  <c r="M77" i="42" l="1"/>
  <c r="N77" i="42" s="1"/>
  <c r="L77" i="42"/>
  <c r="M75" i="42"/>
  <c r="N75" i="42" s="1"/>
  <c r="L75" i="42"/>
  <c r="M73" i="42"/>
  <c r="N73" i="42" s="1"/>
  <c r="L73" i="42"/>
  <c r="M71" i="42"/>
  <c r="N71" i="42" s="1"/>
  <c r="L71" i="42"/>
  <c r="B2" i="41"/>
  <c r="B2" i="37"/>
  <c r="B37" i="38"/>
  <c r="B41" i="30"/>
  <c r="B67" i="39"/>
  <c r="B67" i="42"/>
</calcChain>
</file>

<file path=xl/sharedStrings.xml><?xml version="1.0" encoding="utf-8"?>
<sst xmlns="http://schemas.openxmlformats.org/spreadsheetml/2006/main" count="1315" uniqueCount="312">
  <si>
    <t>Модель</t>
  </si>
  <si>
    <t>Ваша скидка</t>
  </si>
  <si>
    <t>7K</t>
  </si>
  <si>
    <t>9K</t>
  </si>
  <si>
    <t>12K</t>
  </si>
  <si>
    <t>Мощность, кВт</t>
  </si>
  <si>
    <t>837х308х189</t>
  </si>
  <si>
    <t>Габариты блока (ДхВхГ), мм</t>
  </si>
  <si>
    <t>18K</t>
  </si>
  <si>
    <t>24K</t>
  </si>
  <si>
    <t>770x545x288</t>
  </si>
  <si>
    <t>998x345x210</t>
  </si>
  <si>
    <t>B07TS.NSJ</t>
  </si>
  <si>
    <t>B07TS.UA3</t>
  </si>
  <si>
    <t>B09TS.NSJ</t>
  </si>
  <si>
    <t>B09TS.UA3</t>
  </si>
  <si>
    <t>Уровень звукового давления ВБ</t>
  </si>
  <si>
    <t>B12TS.NSJ</t>
  </si>
  <si>
    <t>B12TS.UA3</t>
  </si>
  <si>
    <t>B18TS.NSK</t>
  </si>
  <si>
    <t>B18TS.UL2</t>
  </si>
  <si>
    <t>2,14                       (0,88-3,05)</t>
  </si>
  <si>
    <t>2,70           (0,88-3,46)</t>
  </si>
  <si>
    <t>3,52           (0,88-3,87)</t>
  </si>
  <si>
    <t>5,28          (1,08-5,36)</t>
  </si>
  <si>
    <t>6,45              (1,03-7,18)</t>
  </si>
  <si>
    <t>2,93            (0,88-4,04)</t>
  </si>
  <si>
    <t>6,45           (1,03-7,18)</t>
  </si>
  <si>
    <t>A/А</t>
  </si>
  <si>
    <t xml:space="preserve">Класс энерго-эффектив-ности </t>
  </si>
  <si>
    <t>19/28/32/36</t>
  </si>
  <si>
    <t>19/28/36/42</t>
  </si>
  <si>
    <t>32/38/43/55</t>
  </si>
  <si>
    <t>32/38/43/56</t>
  </si>
  <si>
    <t>Наименование</t>
  </si>
  <si>
    <t>MU5R30.U40</t>
  </si>
  <si>
    <t>4,1 (0,88 - 4,72)</t>
  </si>
  <si>
    <t>10,1 (1,47 - 12,1)</t>
  </si>
  <si>
    <t>4,0</t>
  </si>
  <si>
    <t>ProCool</t>
  </si>
  <si>
    <t>внутренний блок</t>
  </si>
  <si>
    <t>наружный блок</t>
  </si>
  <si>
    <t>НС-1198217</t>
  </si>
  <si>
    <t>НС-1198218</t>
  </si>
  <si>
    <t>НС-1198219</t>
  </si>
  <si>
    <t>НС-1198221</t>
  </si>
  <si>
    <t>НС-1198222</t>
  </si>
  <si>
    <t>НС-1198224</t>
  </si>
  <si>
    <t>НС-1198226</t>
  </si>
  <si>
    <t>НС-1198227</t>
  </si>
  <si>
    <t>2,50
 (0,88-4,04)</t>
  </si>
  <si>
    <t>3,52
 (0,88-4,04)</t>
  </si>
  <si>
    <t>5,42 
(1,08-6,10)</t>
  </si>
  <si>
    <t>Вес нетто, (кг)</t>
  </si>
  <si>
    <t>Ваша спец. цена, руб.</t>
  </si>
  <si>
    <t>Дилерская цена, руб.</t>
  </si>
  <si>
    <t>PM07SP.NSJR0</t>
  </si>
  <si>
    <t>НС-1374053</t>
  </si>
  <si>
    <t>НС-1374054</t>
  </si>
  <si>
    <t>B24TS.NSKC</t>
  </si>
  <si>
    <t>B24TS.U24C</t>
  </si>
  <si>
    <t>870x650x330</t>
  </si>
  <si>
    <t>15к</t>
  </si>
  <si>
    <t>НС-1280393</t>
  </si>
  <si>
    <t>MU2R15.UL0</t>
  </si>
  <si>
    <t>17к</t>
  </si>
  <si>
    <t>19к</t>
  </si>
  <si>
    <t>НС-1280397</t>
  </si>
  <si>
    <t>MU3R19.U21</t>
  </si>
  <si>
    <t>21к</t>
  </si>
  <si>
    <t>25к</t>
  </si>
  <si>
    <t>27к</t>
  </si>
  <si>
    <t>30к</t>
  </si>
  <si>
    <t>НС-1280409</t>
  </si>
  <si>
    <t>Блок</t>
  </si>
  <si>
    <t>наружный блок (на 2 внутр.)</t>
  </si>
  <si>
    <t>наружный блок (на 3 внутр.)</t>
  </si>
  <si>
    <t>наружный блок (на 4 внутр.)</t>
  </si>
  <si>
    <t>наружный блок (на 5 внутр.)</t>
  </si>
  <si>
    <t>охлаждение</t>
  </si>
  <si>
    <t>нагрев</t>
  </si>
  <si>
    <t>SEER</t>
  </si>
  <si>
    <t>SCOP</t>
  </si>
  <si>
    <t>Тип блока</t>
  </si>
  <si>
    <t>Вес, кг</t>
  </si>
  <si>
    <t>Диаметры труб, мм</t>
  </si>
  <si>
    <t>ВБ: Кол-во (Мощность), кВт мин./макс.</t>
  </si>
  <si>
    <t>7,9 (1,32 - 9,50)</t>
  </si>
  <si>
    <t>8,8 (1,32 - 10,6)</t>
  </si>
  <si>
    <t>8,5/A+++</t>
  </si>
  <si>
    <t>4,4/A+</t>
  </si>
  <si>
    <t>8,0/A++</t>
  </si>
  <si>
    <t>8,2/A++</t>
  </si>
  <si>
    <t>770×545×288</t>
  </si>
  <si>
    <t>870×650×330</t>
  </si>
  <si>
    <t>950×834×330</t>
  </si>
  <si>
    <t>6,35 / 9,52</t>
  </si>
  <si>
    <t>2/2 (3,0/7,0)</t>
  </si>
  <si>
    <t>2/3 (3,0/9,6)</t>
  </si>
  <si>
    <t>Наружные блоки
мульти сплит-систем (R32)</t>
  </si>
  <si>
    <t>НС-1199012</t>
  </si>
  <si>
    <t>НС-1199013</t>
  </si>
  <si>
    <t>PM09SP.NSJ</t>
  </si>
  <si>
    <t>НС-1199015</t>
  </si>
  <si>
    <t>PM12SP.NSJR0</t>
  </si>
  <si>
    <t>НС-1199020</t>
  </si>
  <si>
    <t>PM18SP.NSKR0</t>
  </si>
  <si>
    <t>2,3</t>
  </si>
  <si>
    <t>2,5</t>
  </si>
  <si>
    <t>3,2</t>
  </si>
  <si>
    <t>3,8</t>
  </si>
  <si>
    <t>5,0</t>
  </si>
  <si>
    <t>5,8</t>
  </si>
  <si>
    <t>-</t>
  </si>
  <si>
    <t>837×308×189</t>
  </si>
  <si>
    <t>998×345×210</t>
  </si>
  <si>
    <t>6,35 / 12,7</t>
  </si>
  <si>
    <t>7k</t>
  </si>
  <si>
    <t>9k</t>
  </si>
  <si>
    <t>12k</t>
  </si>
  <si>
    <t>18k</t>
  </si>
  <si>
    <t>CL09R.N20</t>
  </si>
  <si>
    <t>CL12R.N20</t>
  </si>
  <si>
    <t>CL18R.N20</t>
  </si>
  <si>
    <t>Внутренние блоки
мульти сплит-систем
канального типа</t>
  </si>
  <si>
    <t>900×190×700</t>
  </si>
  <si>
    <t>НС-1298640</t>
  </si>
  <si>
    <t>НС-1305287</t>
  </si>
  <si>
    <t>НС-1305289</t>
  </si>
  <si>
    <t>НС-1340917</t>
  </si>
  <si>
    <t>PWLSSB21H.ENCXLEU</t>
  </si>
  <si>
    <t>НС-1275535</t>
  </si>
  <si>
    <t>PWFMDD200.ENCXLEU</t>
  </si>
  <si>
    <t>Беспроводной пульт</t>
  </si>
  <si>
    <t>Wi-Fi модуль</t>
  </si>
  <si>
    <t>НС-1344689</t>
  </si>
  <si>
    <t>НС-1344693</t>
  </si>
  <si>
    <t>НС-1344695</t>
  </si>
  <si>
    <t>НС-1347782</t>
  </si>
  <si>
    <t>НС-1347783</t>
  </si>
  <si>
    <t>НС-код
блок</t>
  </si>
  <si>
    <t>НС-код комплект</t>
  </si>
  <si>
    <t>НС-код
комплект</t>
  </si>
  <si>
    <t>MegaCool</t>
  </si>
  <si>
    <t>НС-1606451</t>
  </si>
  <si>
    <t>НС-1606452</t>
  </si>
  <si>
    <t>НС-1606454</t>
  </si>
  <si>
    <t>НС-1606455</t>
  </si>
  <si>
    <t>P07EP2.NSAR</t>
  </si>
  <si>
    <t>P07EP2.UA3R</t>
  </si>
  <si>
    <t>P09EP2.NSAR</t>
  </si>
  <si>
    <t>P09EP2.UA3R</t>
  </si>
  <si>
    <t>P12EP1.NSJ</t>
  </si>
  <si>
    <t>P12EP1.UA3</t>
  </si>
  <si>
    <t>P18EP1.NSK</t>
  </si>
  <si>
    <t>P18EP1.UL2</t>
  </si>
  <si>
    <t>P24EP.NSKC</t>
  </si>
  <si>
    <t>P24EP.U24C</t>
  </si>
  <si>
    <t>НС-1606371</t>
  </si>
  <si>
    <t>НС-1606373</t>
  </si>
  <si>
    <t>НС-1606374</t>
  </si>
  <si>
    <t>НС-1606375</t>
  </si>
  <si>
    <t>НС-1449925</t>
  </si>
  <si>
    <t>НС-1606383</t>
  </si>
  <si>
    <t>НС-1606384</t>
  </si>
  <si>
    <t>НС-1606385</t>
  </si>
  <si>
    <t>НС-1606386</t>
  </si>
  <si>
    <t>НС-1606393</t>
  </si>
  <si>
    <t>2,50
 (0,88-3,70)</t>
  </si>
  <si>
    <t>2,64           (0,88-3,25)</t>
  </si>
  <si>
    <t>2,70           (0,88-3,70)</t>
  </si>
  <si>
    <t>21/28/36/42</t>
  </si>
  <si>
    <t>32/38/43/48</t>
  </si>
  <si>
    <t>A/B</t>
  </si>
  <si>
    <t>717×495×230</t>
  </si>
  <si>
    <t>754×308×189</t>
  </si>
  <si>
    <t>717×483×230</t>
  </si>
  <si>
    <t>РИЦ, руб.</t>
  </si>
  <si>
    <t>НС-1606456</t>
  </si>
  <si>
    <t>НС-1606457</t>
  </si>
  <si>
    <t>AC09BK.NSJR</t>
  </si>
  <si>
    <t>AC09BK.UA3R</t>
  </si>
  <si>
    <t>AC12BK.NSJR</t>
  </si>
  <si>
    <t>AC12BK.UA3R</t>
  </si>
  <si>
    <t>НС-1606433</t>
  </si>
  <si>
    <t>НС-1606434</t>
  </si>
  <si>
    <t>НС-1606436</t>
  </si>
  <si>
    <t>НС-1606438</t>
  </si>
  <si>
    <t>3,5
(0,89 - 4,04)</t>
  </si>
  <si>
    <t>2,50
(0,89 - 3,70)</t>
  </si>
  <si>
    <t>3,3
(0,89 - 4,10)</t>
  </si>
  <si>
    <t>4,0
(0,89 - 5,10)</t>
  </si>
  <si>
    <t>19/27/35/45</t>
  </si>
  <si>
    <t>A++/А+</t>
  </si>
  <si>
    <t>ARTCOOL Mirror</t>
  </si>
  <si>
    <t>Дилерская цена (фиксированная), руб.</t>
  </si>
  <si>
    <t>Внутренние блоки
мульти сплит-систем
настенного типа
серии Standard</t>
  </si>
  <si>
    <t>Внутренние блоки
мульти сплит-систем
настенного типа
серии ARTCOOL Mirror</t>
  </si>
  <si>
    <t>Внутренние блоки
мульти сплит-систем
однопоточного кассетного типа</t>
  </si>
  <si>
    <t>НС-1423017</t>
  </si>
  <si>
    <t>НС-1606407</t>
  </si>
  <si>
    <t>MT09R.NU1</t>
  </si>
  <si>
    <t>MT11R.NU1</t>
  </si>
  <si>
    <t>2,6</t>
  </si>
  <si>
    <t>3,3</t>
  </si>
  <si>
    <t>2,9</t>
  </si>
  <si>
    <t>3,9</t>
  </si>
  <si>
    <t>860×132×450</t>
  </si>
  <si>
    <t>НС-1606414</t>
  </si>
  <si>
    <t>PT-UAHG0.ENCXGLO</t>
  </si>
  <si>
    <t>Панель для однопоточной кассеты</t>
  </si>
  <si>
    <t>Наружные блоки мульти сплит-систем (R32)</t>
  </si>
  <si>
    <t>Внутренние блоки мульти сплит-систем настенного типа серии Standard</t>
  </si>
  <si>
    <t>Внутренние блоки мульти сплит-систем канального типа</t>
  </si>
  <si>
    <t>Внутренние блоки мульти сплит-систем настенного типа серии ARTCOOL Mirror</t>
  </si>
  <si>
    <t>Внутренние блоки мульти сплит-систем настенного типа серии ARTCOOL Gallery</t>
  </si>
  <si>
    <t>Внутренние блоки мульти сплит-систем однопоточного кассетного типа</t>
  </si>
  <si>
    <t>МУЛЬТИ СПЛИТ-СИСТЕМЫ R32</t>
  </si>
  <si>
    <t>СПЛИТ-СИСТЕМЫ</t>
  </si>
  <si>
    <t xml:space="preserve">Класс энерго-эффективности </t>
  </si>
  <si>
    <t>Deluxe Pro</t>
  </si>
  <si>
    <t>НС-1697698</t>
  </si>
  <si>
    <t>НС-1697699</t>
  </si>
  <si>
    <t>НС-1697700</t>
  </si>
  <si>
    <t>НС-1697701</t>
  </si>
  <si>
    <t>H09S1D.NS1R</t>
  </si>
  <si>
    <t>НС-1697689</t>
  </si>
  <si>
    <t>H09S1D.U12R</t>
  </si>
  <si>
    <t>НС-1697691</t>
  </si>
  <si>
    <t>H12S1D.NS1R</t>
  </si>
  <si>
    <t>НС-1697692</t>
  </si>
  <si>
    <t>H12S1D.U12R</t>
  </si>
  <si>
    <t>НС-1697693</t>
  </si>
  <si>
    <t>H18S1D.NS1R</t>
  </si>
  <si>
    <t>НС-1697694</t>
  </si>
  <si>
    <t>H18S1D.U18R</t>
  </si>
  <si>
    <t>НС-1697695</t>
  </si>
  <si>
    <t>H24S1D.NS1R</t>
  </si>
  <si>
    <t>НС-1697696</t>
  </si>
  <si>
    <t>H24S1D.U24R</t>
  </si>
  <si>
    <t>НС-1697697</t>
  </si>
  <si>
    <t>2,50
(0,89 - 3,8)</t>
  </si>
  <si>
    <t>3,5
(0,89 - 4,2)</t>
  </si>
  <si>
    <t>5,0
(0,9 - 5,5)</t>
  </si>
  <si>
    <t>6,6
(0,9 - 7,72)</t>
  </si>
  <si>
    <t>3,2
(0,65 - 4,9)</t>
  </si>
  <si>
    <t>4,0
(0,65 - 5,4)</t>
  </si>
  <si>
    <t>5,8
(0,9 - 6,40)</t>
  </si>
  <si>
    <t>7,5
(0,9 - 8,64)</t>
  </si>
  <si>
    <t>19/27/35/40/47</t>
  </si>
  <si>
    <t>29/34/39/44/49</t>
  </si>
  <si>
    <t>31/34/42/47/51</t>
  </si>
  <si>
    <t>A+++/А++</t>
  </si>
  <si>
    <t>895×307×235</t>
  </si>
  <si>
    <t>40к</t>
  </si>
  <si>
    <t>MU2R15.U13</t>
  </si>
  <si>
    <t>MU2R17.U13</t>
  </si>
  <si>
    <t>MU3R19.U23</t>
  </si>
  <si>
    <t>MU3R21.U23</t>
  </si>
  <si>
    <t>MU4R25.U22</t>
  </si>
  <si>
    <t>MU4R27.U42</t>
  </si>
  <si>
    <t>MU5R30.U42</t>
  </si>
  <si>
    <t>MU5R40.U42</t>
  </si>
  <si>
    <t>НС-1705604</t>
  </si>
  <si>
    <t>НС-1705605</t>
  </si>
  <si>
    <t>НС-1705606</t>
  </si>
  <si>
    <t>НС-1705608</t>
  </si>
  <si>
    <t>НС-1705609</t>
  </si>
  <si>
    <t>НС-1705610</t>
  </si>
  <si>
    <t>НС-1705611</t>
  </si>
  <si>
    <t>НС-1702401</t>
  </si>
  <si>
    <t>4,69 (0,88 - 5,39)</t>
  </si>
  <si>
    <t>5,27 (1,06 - 6,33)</t>
  </si>
  <si>
    <t>6,15 (1,06 - 7,33)</t>
  </si>
  <si>
    <t>7,03 (1,06 - 8,50)</t>
  </si>
  <si>
    <t>11,2 (1,32 - 14,65)</t>
  </si>
  <si>
    <t>4,69 (0,97 - 5,39)</t>
  </si>
  <si>
    <t>5,1 (0,97 - 5,51)</t>
  </si>
  <si>
    <t>6,33 (1,17 - 7,33)</t>
  </si>
  <si>
    <t>7,03 (1,17 - 7,8)</t>
  </si>
  <si>
    <t>8,09 (1,17 - 9,09)</t>
  </si>
  <si>
    <t>9,09 (1,47 - 10,6)</t>
  </si>
  <si>
    <t>12,51 (1,47 - 15,97)</t>
  </si>
  <si>
    <t>8,6/A+++</t>
  </si>
  <si>
    <t>7,5/A++</t>
  </si>
  <si>
    <t>4,6/A++</t>
  </si>
  <si>
    <t>4,7/A++</t>
  </si>
  <si>
    <t>4,3/A+</t>
  </si>
  <si>
    <t>2/2 (3,0/6,1)</t>
  </si>
  <si>
    <t>2/3 (3,0/8,7)</t>
  </si>
  <si>
    <t>2/4 (3,0/11,4)</t>
  </si>
  <si>
    <t>2/4 (3,0/12,0)</t>
  </si>
  <si>
    <t>2/5 (3,0/14,0)</t>
  </si>
  <si>
    <t>2/5 (3,0/21,0)</t>
  </si>
  <si>
    <t>24k</t>
  </si>
  <si>
    <t>Внутренние блоки
мульти сплит-систем
настенного типа
серии Deluxe Pro</t>
  </si>
  <si>
    <t>6,6</t>
  </si>
  <si>
    <t>7,5</t>
  </si>
  <si>
    <t>6,35 / 15,88</t>
  </si>
  <si>
    <t>Внутренние блоки мульти сплит-систем настенного типа серии Deluxe Pro</t>
  </si>
  <si>
    <t xml:space="preserve">
Внутренние блоки
мульти сплит-систем
настенного типа
серии ARTCOOL Gallery</t>
  </si>
  <si>
    <t>A09GA1.NSER</t>
  </si>
  <si>
    <t>A12GA1.NSER</t>
  </si>
  <si>
    <t>НС-1724225</t>
  </si>
  <si>
    <t>НС-1724226</t>
  </si>
  <si>
    <t>3,7</t>
  </si>
  <si>
    <t>652×652×158</t>
  </si>
  <si>
    <t>Код</t>
  </si>
  <si>
    <t>Артикул</t>
  </si>
  <si>
    <t>BASE</t>
  </si>
  <si>
    <t>РИЦ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</si>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</sst>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-* #,##0.00\ _₽_-;\-* #,##0.00\ _₽_-;_-* &quot;-&quot;??\ _₽_-;_-@_-"/>
    <numFmt numFmtId="165" formatCode="_-* #,##0\ _D_M_-;\-* #,##0\ _D_M_-;_-* &quot;-&quot;\ _D_M_-;_-@_-"/>
    <numFmt numFmtId="166" formatCode="_-* #,##0.00\ &quot;DM&quot;_-;\-* #,##0.00\ &quot;DM&quot;_-;_-* &quot;-&quot;??\ &quot;DM&quot;_-;_-@_-"/>
    <numFmt numFmtId="167" formatCode="_-* #,##0.00\ [$€]_-;\-* #,##0.00\ [$€]_-;_-* &quot;-&quot;??\ [$€]_-;_-@_-"/>
    <numFmt numFmtId="168" formatCode="_-* #,##0.00\ _D_M_-;\-* #,##0.00\ _D_M_-;_-* &quot;-&quot;??\ _D_M_-;_-@_-"/>
    <numFmt numFmtId="169" formatCode="#,##0\ &quot;₽&quot;"/>
    <numFmt numFmtId="170" formatCode="0.0"/>
    <numFmt numFmtId="171" formatCode="[$-FC19]dd\ mmmm\ yyyy\ \г\.;@"/>
    <numFmt numFmtId="172" formatCode="_-* #,##0.00_р_._-;\-* #,##0.00_р_._-;_-* &quot;-&quot;??_р_._-;_-@_-"/>
    <numFmt numFmtId="173" formatCode="\ * #,##0&quot;       &quot;;\-* #,##0&quot;       &quot;;\ * &quot;-       &quot;;\ @\ "/>
    <numFmt numFmtId="174" formatCode="_-* #,##0.00\ [$€-1]_-;\-* #,##0.00\ [$€-1]_-;_-* &quot;-&quot;??\ [$€-1]_-"/>
    <numFmt numFmtId="175" formatCode="\ #,##0.00&quot;    &quot;;\-#,##0.00&quot;    &quot;;\-#&quot;    &quot;;@\ "/>
    <numFmt numFmtId="176" formatCode="\ * #,##0&quot;       &quot;;\-* #,##0&quot;       &quot;;\ * &quot;-       &quot;;@\ "/>
    <numFmt numFmtId="177" formatCode="#,##0_ ;\-#,##0\ "/>
  </numFmts>
  <fonts count="12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4"/>
      <color theme="3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Mangal"/>
      <family val="1"/>
    </font>
    <font>
      <b/>
      <sz val="14"/>
      <color theme="3"/>
      <name val="Calibri"/>
      <family val="2"/>
      <charset val="204"/>
      <scheme val="minor"/>
    </font>
    <font>
      <sz val="11"/>
      <name val="돋움"/>
      <family val="3"/>
      <charset val="129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1F497D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6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1"/>
    </font>
    <font>
      <sz val="10"/>
      <name val="Tahoma"/>
      <family val="2"/>
      <charset val="204"/>
    </font>
    <font>
      <b/>
      <sz val="18"/>
      <color theme="3"/>
      <name val="Cambria"/>
      <family val="2"/>
      <charset val="204"/>
      <scheme val="major"/>
    </font>
    <font>
      <b/>
      <sz val="10"/>
      <color indexed="8"/>
      <name val="Arial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62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0"/>
      <name val="Calibri"/>
      <family val="2"/>
    </font>
    <font>
      <sz val="14"/>
      <name val="Helv"/>
      <family val="2"/>
    </font>
    <font>
      <sz val="11"/>
      <color indexed="14"/>
      <name val="Calibri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2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10"/>
      <name val="Arial"/>
      <family val="2"/>
    </font>
    <font>
      <sz val="11"/>
      <name val="ＭＳ Ｐゴシック"/>
      <charset val="128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8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25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8"/>
      <color indexed="8"/>
      <name val="Calibri"/>
      <family val="2"/>
    </font>
    <font>
      <sz val="12"/>
      <color indexed="8"/>
      <name val="Calibri"/>
      <family val="2"/>
    </font>
    <font>
      <b/>
      <sz val="24"/>
      <color indexed="8"/>
      <name val="Calibri"/>
      <family val="2"/>
    </font>
    <font>
      <u/>
      <sz val="10"/>
      <color indexed="39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sz val="12"/>
      <name val="宋体"/>
    </font>
    <font>
      <sz val="10"/>
      <name val="Arial Cyr"/>
      <family val="2"/>
    </font>
    <font>
      <b/>
      <sz val="11"/>
      <color indexed="59"/>
      <name val="Calibri"/>
      <family val="2"/>
    </font>
    <font>
      <sz val="14"/>
      <name val="Terminal"/>
      <family val="3"/>
      <charset val="134"/>
    </font>
    <font>
      <sz val="11"/>
      <color indexed="8"/>
      <name val="宋体"/>
      <family val="3"/>
      <charset val="134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22"/>
      <color theme="3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rgb="FF0033CC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FF0000"/>
      <name val="Calibri"/>
      <family val="2"/>
      <charset val="204"/>
      <scheme val="minor"/>
    </font>
    <font>
      <sz val="10"/>
      <color rgb="FF0033CC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2"/>
      </patternFill>
    </fill>
    <fill>
      <patternFill patternType="solid">
        <fgColor indexed="47"/>
        <bgColor indexed="31"/>
      </patternFill>
    </fill>
    <fill>
      <patternFill patternType="solid">
        <fgColor indexed="25"/>
        <bgColor indexed="60"/>
      </patternFill>
    </fill>
    <fill>
      <patternFill patternType="solid">
        <fgColor indexed="27"/>
        <bgColor indexed="22"/>
      </patternFill>
    </fill>
    <fill>
      <patternFill patternType="solid">
        <fgColor indexed="42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58">
    <xf numFmtId="0" fontId="0" fillId="0" borderId="0"/>
    <xf numFmtId="38" fontId="13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5" fillId="0" borderId="0" applyNumberFormat="0" applyBorder="0" applyProtection="0"/>
    <xf numFmtId="0" fontId="12" fillId="0" borderId="0"/>
    <xf numFmtId="166" fontId="11" fillId="0" borderId="0" applyFont="0" applyFill="0" applyBorder="0" applyAlignment="0" applyProtection="0"/>
    <xf numFmtId="0" fontId="14" fillId="0" borderId="0"/>
    <xf numFmtId="0" fontId="14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2" fillId="0" borderId="0"/>
    <xf numFmtId="0" fontId="10" fillId="0" borderId="0"/>
    <xf numFmtId="0" fontId="9" fillId="0" borderId="0"/>
    <xf numFmtId="0" fontId="18" fillId="0" borderId="0"/>
    <xf numFmtId="0" fontId="8" fillId="0" borderId="0"/>
    <xf numFmtId="0" fontId="12" fillId="0" borderId="0"/>
    <xf numFmtId="0" fontId="19" fillId="0" borderId="0" applyFill="0" applyBorder="0" applyAlignment="0" applyProtection="0"/>
    <xf numFmtId="0" fontId="21" fillId="0" borderId="0"/>
    <xf numFmtId="0" fontId="21" fillId="0" borderId="0"/>
    <xf numFmtId="0" fontId="21" fillId="0" borderId="0">
      <alignment vertical="center"/>
    </xf>
    <xf numFmtId="0" fontId="12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0" fontId="43" fillId="0" borderId="12" applyNumberFormat="0" applyFill="0" applyAlignment="0" applyProtection="0"/>
    <xf numFmtId="0" fontId="44" fillId="0" borderId="13" applyNumberFormat="0" applyFill="0" applyAlignment="0" applyProtection="0"/>
    <xf numFmtId="0" fontId="45" fillId="0" borderId="14" applyNumberFormat="0" applyFill="0" applyAlignment="0" applyProtection="0"/>
    <xf numFmtId="0" fontId="45" fillId="0" borderId="0" applyNumberFormat="0" applyFill="0" applyBorder="0" applyAlignment="0" applyProtection="0"/>
    <xf numFmtId="0" fontId="46" fillId="8" borderId="0" applyNumberFormat="0" applyBorder="0" applyAlignment="0" applyProtection="0"/>
    <xf numFmtId="0" fontId="47" fillId="9" borderId="0" applyNumberFormat="0" applyBorder="0" applyAlignment="0" applyProtection="0"/>
    <xf numFmtId="0" fontId="48" fillId="10" borderId="0" applyNumberFormat="0" applyBorder="0" applyAlignment="0" applyProtection="0"/>
    <xf numFmtId="0" fontId="49" fillId="11" borderId="15" applyNumberFormat="0" applyAlignment="0" applyProtection="0"/>
    <xf numFmtId="0" fontId="50" fillId="12" borderId="16" applyNumberFormat="0" applyAlignment="0" applyProtection="0"/>
    <xf numFmtId="0" fontId="51" fillId="12" borderId="15" applyNumberFormat="0" applyAlignment="0" applyProtection="0"/>
    <xf numFmtId="0" fontId="52" fillId="0" borderId="17" applyNumberFormat="0" applyFill="0" applyAlignment="0" applyProtection="0"/>
    <xf numFmtId="0" fontId="53" fillId="13" borderId="18" applyNumberFormat="0" applyAlignment="0" applyProtection="0"/>
    <xf numFmtId="0" fontId="2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2" fillId="0" borderId="20" applyNumberFormat="0" applyFill="0" applyAlignment="0" applyProtection="0"/>
    <xf numFmtId="0" fontId="5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55" fillId="30" borderId="0" applyNumberFormat="0" applyBorder="0" applyAlignment="0" applyProtection="0"/>
    <xf numFmtId="0" fontId="55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55" fillId="34" borderId="0" applyNumberFormat="0" applyBorder="0" applyAlignment="0" applyProtection="0"/>
    <xf numFmtId="0" fontId="55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55" fillId="3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56" fillId="0" borderId="0" applyBorder="0" applyProtection="0"/>
    <xf numFmtId="0" fontId="4" fillId="0" borderId="0"/>
    <xf numFmtId="0" fontId="58" fillId="0" borderId="0" applyNumberFormat="0" applyFill="0" applyBorder="0" applyAlignment="0" applyProtection="0"/>
    <xf numFmtId="0" fontId="48" fillId="10" borderId="0" applyNumberFormat="0" applyBorder="0" applyAlignment="0" applyProtection="0"/>
    <xf numFmtId="0" fontId="55" fillId="18" borderId="0" applyNumberFormat="0" applyBorder="0" applyAlignment="0" applyProtection="0"/>
    <xf numFmtId="0" fontId="55" fillId="22" borderId="0" applyNumberFormat="0" applyBorder="0" applyAlignment="0" applyProtection="0"/>
    <xf numFmtId="0" fontId="55" fillId="26" borderId="0" applyNumberFormat="0" applyBorder="0" applyAlignment="0" applyProtection="0"/>
    <xf numFmtId="0" fontId="55" fillId="30" borderId="0" applyNumberFormat="0" applyBorder="0" applyAlignment="0" applyProtection="0"/>
    <xf numFmtId="0" fontId="55" fillId="34" borderId="0" applyNumberFormat="0" applyBorder="0" applyAlignment="0" applyProtection="0"/>
    <xf numFmtId="0" fontId="55" fillId="38" borderId="0" applyNumberForma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2" fillId="0" borderId="0"/>
    <xf numFmtId="0" fontId="4" fillId="0" borderId="0"/>
    <xf numFmtId="0" fontId="11" fillId="0" borderId="0"/>
    <xf numFmtId="0" fontId="11" fillId="0" borderId="0"/>
    <xf numFmtId="0" fontId="60" fillId="0" borderId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61" fillId="41" borderId="0" applyNumberFormat="0" applyBorder="0" applyAlignment="0" applyProtection="0"/>
    <xf numFmtId="0" fontId="61" fillId="39" borderId="0" applyNumberFormat="0" applyBorder="0" applyAlignment="0" applyProtection="0"/>
    <xf numFmtId="0" fontId="61" fillId="42" borderId="0" applyNumberFormat="0" applyBorder="0" applyAlignment="0" applyProtection="0"/>
    <xf numFmtId="0" fontId="61" fillId="40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61" fillId="45" borderId="0" applyNumberFormat="0" applyBorder="0" applyAlignment="0" applyProtection="0"/>
    <xf numFmtId="0" fontId="61" fillId="43" borderId="0" applyNumberFormat="0" applyBorder="0" applyAlignment="0" applyProtection="0"/>
    <xf numFmtId="0" fontId="61" fillId="46" borderId="0" applyNumberFormat="0" applyBorder="0" applyAlignment="0" applyProtection="0"/>
    <xf numFmtId="0" fontId="61" fillId="40" borderId="0" applyNumberFormat="0" applyBorder="0" applyAlignment="0" applyProtection="0"/>
    <xf numFmtId="0" fontId="62" fillId="47" borderId="0" applyNumberFormat="0" applyBorder="0" applyAlignment="0" applyProtection="0"/>
    <xf numFmtId="0" fontId="62" fillId="44" borderId="0" applyNumberFormat="0" applyBorder="0" applyAlignment="0" applyProtection="0"/>
    <xf numFmtId="0" fontId="62" fillId="45" borderId="0" applyNumberFormat="0" applyBorder="0" applyAlignment="0" applyProtection="0"/>
    <xf numFmtId="0" fontId="62" fillId="43" borderId="0" applyNumberFormat="0" applyBorder="0" applyAlignment="0" applyProtection="0"/>
    <xf numFmtId="0" fontId="62" fillId="47" borderId="0" applyNumberFormat="0" applyBorder="0" applyAlignment="0" applyProtection="0"/>
    <xf numFmtId="0" fontId="62" fillId="40" borderId="0" applyNumberFormat="0" applyBorder="0" applyAlignment="0" applyProtection="0"/>
    <xf numFmtId="0" fontId="62" fillId="47" borderId="0" applyNumberFormat="0" applyBorder="0" applyAlignment="0" applyProtection="0"/>
    <xf numFmtId="0" fontId="62" fillId="48" borderId="0" applyNumberFormat="0" applyBorder="0" applyAlignment="0" applyProtection="0"/>
    <xf numFmtId="0" fontId="62" fillId="48" borderId="0" applyNumberFormat="0" applyBorder="0" applyAlignment="0" applyProtection="0"/>
    <xf numFmtId="0" fontId="62" fillId="49" borderId="0" applyNumberFormat="0" applyBorder="0" applyAlignment="0" applyProtection="0"/>
    <xf numFmtId="0" fontId="62" fillId="47" borderId="0" applyNumberFormat="0" applyBorder="0" applyAlignment="0" applyProtection="0"/>
    <xf numFmtId="0" fontId="62" fillId="50" borderId="0" applyNumberFormat="0" applyBorder="0" applyAlignment="0" applyProtection="0"/>
    <xf numFmtId="0" fontId="63" fillId="39" borderId="21" applyNumberFormat="0" applyAlignment="0" applyProtection="0"/>
    <xf numFmtId="0" fontId="64" fillId="51" borderId="22" applyNumberFormat="0" applyAlignment="0" applyProtection="0"/>
    <xf numFmtId="174" fontId="12" fillId="0" borderId="0" applyFont="0" applyFill="0" applyBorder="0" applyAlignment="0" applyProtection="0"/>
    <xf numFmtId="0" fontId="65" fillId="0" borderId="23" applyNumberFormat="0" applyFill="0" applyAlignment="0" applyProtection="0"/>
    <xf numFmtId="0" fontId="66" fillId="52" borderId="0" applyNumberFormat="0" applyBorder="0" applyAlignment="0" applyProtection="0"/>
    <xf numFmtId="0" fontId="67" fillId="46" borderId="24">
      <alignment horizontal="center" vertical="center"/>
    </xf>
    <xf numFmtId="0" fontId="67" fillId="0" borderId="24">
      <alignment horizontal="left" vertical="top"/>
    </xf>
    <xf numFmtId="0" fontId="67" fillId="0" borderId="24">
      <alignment horizontal="left" vertical="center"/>
    </xf>
    <xf numFmtId="0" fontId="68" fillId="0" borderId="24">
      <alignment horizontal="right" vertical="center"/>
    </xf>
    <xf numFmtId="0" fontId="68" fillId="0" borderId="24">
      <alignment horizontal="center" vertical="center"/>
    </xf>
    <xf numFmtId="0" fontId="67" fillId="46" borderId="24">
      <alignment horizontal="left" vertical="center"/>
    </xf>
    <xf numFmtId="0" fontId="69" fillId="43" borderId="24">
      <alignment horizontal="right" vertical="center"/>
    </xf>
    <xf numFmtId="0" fontId="70" fillId="43" borderId="24">
      <alignment horizontal="center" vertical="center"/>
    </xf>
    <xf numFmtId="0" fontId="69" fillId="43" borderId="24">
      <alignment horizontal="right" vertical="center"/>
    </xf>
    <xf numFmtId="0" fontId="70" fillId="43" borderId="24">
      <alignment horizontal="left" vertical="center"/>
    </xf>
    <xf numFmtId="0" fontId="71" fillId="40" borderId="21" applyNumberFormat="0" applyAlignment="0" applyProtection="0"/>
    <xf numFmtId="0" fontId="72" fillId="0" borderId="25" applyNumberFormat="0" applyFill="0" applyAlignment="0" applyProtection="0"/>
    <xf numFmtId="0" fontId="73" fillId="0" borderId="26" applyNumberFormat="0" applyFill="0" applyAlignment="0" applyProtection="0"/>
    <xf numFmtId="0" fontId="74" fillId="0" borderId="27" applyNumberFormat="0" applyFill="0" applyAlignment="0" applyProtection="0"/>
    <xf numFmtId="0" fontId="74" fillId="0" borderId="0" applyNumberFormat="0" applyFill="0" applyBorder="0" applyAlignment="0" applyProtection="0"/>
    <xf numFmtId="0" fontId="75" fillId="45" borderId="0" applyNumberFormat="0" applyBorder="0" applyAlignment="0" applyProtection="0"/>
    <xf numFmtId="0" fontId="76" fillId="0" borderId="0"/>
    <xf numFmtId="0" fontId="13" fillId="41" borderId="28" applyNumberFormat="0" applyFont="0" applyAlignment="0" applyProtection="0"/>
    <xf numFmtId="0" fontId="77" fillId="53" borderId="0" applyNumberFormat="0" applyBorder="0" applyAlignment="0" applyProtection="0"/>
    <xf numFmtId="4" fontId="78" fillId="54" borderId="29" applyNumberFormat="0" applyProtection="0">
      <alignment vertical="center"/>
    </xf>
    <xf numFmtId="4" fontId="79" fillId="54" borderId="29" applyNumberFormat="0" applyProtection="0">
      <alignment vertical="center"/>
    </xf>
    <xf numFmtId="4" fontId="78" fillId="54" borderId="29" applyNumberFormat="0" applyProtection="0">
      <alignment horizontal="left" vertical="center" indent="1"/>
    </xf>
    <xf numFmtId="4" fontId="78" fillId="54" borderId="29" applyNumberFormat="0" applyProtection="0">
      <alignment horizontal="left" vertical="center" indent="1"/>
    </xf>
    <xf numFmtId="0" fontId="11" fillId="55" borderId="29" applyNumberFormat="0" applyProtection="0">
      <alignment horizontal="left" vertical="center" indent="1"/>
    </xf>
    <xf numFmtId="4" fontId="78" fillId="56" borderId="29" applyNumberFormat="0" applyProtection="0">
      <alignment horizontal="right" vertical="center"/>
    </xf>
    <xf numFmtId="4" fontId="78" fillId="57" borderId="29" applyNumberFormat="0" applyProtection="0">
      <alignment horizontal="right" vertical="center"/>
    </xf>
    <xf numFmtId="4" fontId="78" fillId="58" borderId="29" applyNumberFormat="0" applyProtection="0">
      <alignment horizontal="right" vertical="center"/>
    </xf>
    <xf numFmtId="4" fontId="78" fillId="59" borderId="29" applyNumberFormat="0" applyProtection="0">
      <alignment horizontal="right" vertical="center"/>
    </xf>
    <xf numFmtId="4" fontId="78" fillId="60" borderId="29" applyNumberFormat="0" applyProtection="0">
      <alignment horizontal="right" vertical="center"/>
    </xf>
    <xf numFmtId="4" fontId="78" fillId="61" borderId="29" applyNumberFormat="0" applyProtection="0">
      <alignment horizontal="right" vertical="center"/>
    </xf>
    <xf numFmtId="4" fontId="78" fillId="62" borderId="29" applyNumberFormat="0" applyProtection="0">
      <alignment horizontal="right" vertical="center"/>
    </xf>
    <xf numFmtId="4" fontId="78" fillId="63" borderId="29" applyNumberFormat="0" applyProtection="0">
      <alignment horizontal="right" vertical="center"/>
    </xf>
    <xf numFmtId="4" fontId="78" fillId="64" borderId="29" applyNumberFormat="0" applyProtection="0">
      <alignment horizontal="right" vertical="center"/>
    </xf>
    <xf numFmtId="4" fontId="59" fillId="65" borderId="29" applyNumberFormat="0" applyProtection="0">
      <alignment horizontal="left" vertical="center" indent="1"/>
    </xf>
    <xf numFmtId="4" fontId="78" fillId="66" borderId="30" applyNumberFormat="0" applyProtection="0">
      <alignment horizontal="left" vertical="center" indent="1"/>
    </xf>
    <xf numFmtId="4" fontId="80" fillId="67" borderId="0" applyNumberFormat="0" applyProtection="0">
      <alignment horizontal="left" vertical="center" indent="1"/>
    </xf>
    <xf numFmtId="0" fontId="11" fillId="55" borderId="29" applyNumberFormat="0" applyProtection="0">
      <alignment horizontal="center" vertical="center"/>
    </xf>
    <xf numFmtId="4" fontId="81" fillId="66" borderId="29" applyNumberFormat="0" applyProtection="0">
      <alignment horizontal="left" vertical="center" indent="1"/>
    </xf>
    <xf numFmtId="4" fontId="81" fillId="68" borderId="29" applyNumberFormat="0" applyProtection="0">
      <alignment horizontal="left" vertical="center" indent="1"/>
    </xf>
    <xf numFmtId="0" fontId="11" fillId="68" borderId="29" applyNumberFormat="0" applyProtection="0">
      <alignment horizontal="left" vertical="center" indent="1"/>
    </xf>
    <xf numFmtId="0" fontId="11" fillId="68" borderId="29" applyNumberFormat="0" applyProtection="0">
      <alignment horizontal="left" vertical="center" indent="1"/>
    </xf>
    <xf numFmtId="0" fontId="11" fillId="69" borderId="29" applyNumberFormat="0" applyProtection="0">
      <alignment horizontal="left" vertical="center" indent="1"/>
    </xf>
    <xf numFmtId="0" fontId="11" fillId="69" borderId="29" applyNumberFormat="0" applyProtection="0">
      <alignment horizontal="left" vertical="center" indent="1"/>
    </xf>
    <xf numFmtId="0" fontId="11" fillId="70" borderId="29" applyNumberFormat="0" applyProtection="0">
      <alignment horizontal="left" vertical="center" indent="1"/>
    </xf>
    <xf numFmtId="0" fontId="11" fillId="70" borderId="29" applyNumberFormat="0" applyProtection="0">
      <alignment horizontal="left" vertical="center" indent="1"/>
    </xf>
    <xf numFmtId="0" fontId="11" fillId="55" borderId="29" applyNumberFormat="0" applyProtection="0">
      <alignment horizontal="left" vertical="center" indent="1"/>
    </xf>
    <xf numFmtId="0" fontId="11" fillId="55" borderId="29" applyNumberFormat="0" applyProtection="0">
      <alignment horizontal="left" vertical="center" indent="1"/>
    </xf>
    <xf numFmtId="4" fontId="78" fillId="71" borderId="29" applyNumberFormat="0" applyProtection="0">
      <alignment vertical="center"/>
    </xf>
    <xf numFmtId="4" fontId="79" fillId="71" borderId="29" applyNumberFormat="0" applyProtection="0">
      <alignment vertical="center"/>
    </xf>
    <xf numFmtId="4" fontId="78" fillId="71" borderId="29" applyNumberFormat="0" applyProtection="0">
      <alignment horizontal="left" vertical="center" indent="1"/>
    </xf>
    <xf numFmtId="4" fontId="78" fillId="71" borderId="29" applyNumberFormat="0" applyProtection="0">
      <alignment horizontal="left" vertical="center" indent="1"/>
    </xf>
    <xf numFmtId="4" fontId="78" fillId="66" borderId="29" applyNumberFormat="0" applyProtection="0">
      <alignment horizontal="right" vertical="center"/>
    </xf>
    <xf numFmtId="4" fontId="79" fillId="66" borderId="29" applyNumberFormat="0" applyProtection="0">
      <alignment horizontal="right" vertical="center"/>
    </xf>
    <xf numFmtId="0" fontId="12" fillId="55" borderId="29" applyNumberFormat="0" applyProtection="0">
      <alignment horizontal="left" vertical="center" indent="1"/>
    </xf>
    <xf numFmtId="0" fontId="11" fillId="55" borderId="29" applyNumberFormat="0" applyProtection="0">
      <alignment horizontal="center" vertical="top" wrapText="1"/>
    </xf>
    <xf numFmtId="0" fontId="82" fillId="0" borderId="0"/>
    <xf numFmtId="4" fontId="83" fillId="66" borderId="29" applyNumberFormat="0" applyProtection="0">
      <alignment horizontal="right" vertical="center"/>
    </xf>
    <xf numFmtId="0" fontId="84" fillId="0" borderId="0"/>
    <xf numFmtId="0" fontId="85" fillId="0" borderId="0" applyNumberFormat="0" applyFill="0" applyBorder="0" applyAlignment="0" applyProtection="0"/>
    <xf numFmtId="0" fontId="86" fillId="0" borderId="31" applyNumberFormat="0" applyFill="0" applyAlignment="0" applyProtection="0"/>
    <xf numFmtId="0" fontId="87" fillId="39" borderId="29" applyNumberFormat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4" fillId="0" borderId="0"/>
    <xf numFmtId="0" fontId="57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0" fontId="13" fillId="0" borderId="0" applyFont="0" applyFill="0" applyBorder="0" applyAlignment="0" applyProtection="0">
      <alignment vertical="center"/>
    </xf>
    <xf numFmtId="172" fontId="13" fillId="0" borderId="0" applyFont="0" applyFill="0" applyBorder="0" applyAlignment="0" applyProtection="0"/>
    <xf numFmtId="172" fontId="57" fillId="0" borderId="0" applyFont="0" applyFill="0" applyBorder="0" applyAlignment="0" applyProtection="0"/>
    <xf numFmtId="172" fontId="4" fillId="0" borderId="0" applyFont="0" applyFill="0" applyBorder="0" applyAlignment="0" applyProtection="0"/>
    <xf numFmtId="0" fontId="4" fillId="14" borderId="19" applyNumberFormat="0" applyFont="0" applyAlignment="0" applyProtection="0"/>
    <xf numFmtId="0" fontId="11" fillId="0" borderId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4" fillId="36" borderId="0" applyNumberFormat="0" applyBorder="0" applyAlignment="0" applyProtection="0"/>
    <xf numFmtId="0" fontId="4" fillId="3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0" borderId="0"/>
    <xf numFmtId="0" fontId="41" fillId="0" borderId="0"/>
    <xf numFmtId="0" fontId="4" fillId="14" borderId="19" applyNumberFormat="0" applyFont="0" applyAlignment="0" applyProtection="0"/>
    <xf numFmtId="0" fontId="4" fillId="14" borderId="19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3" fillId="0" borderId="0">
      <alignment vertical="center"/>
    </xf>
    <xf numFmtId="0" fontId="61" fillId="0" borderId="0"/>
    <xf numFmtId="0" fontId="91" fillId="72" borderId="0" applyNumberFormat="0" applyBorder="0" applyAlignment="0" applyProtection="0"/>
    <xf numFmtId="0" fontId="91" fillId="73" borderId="0" applyNumberFormat="0" applyBorder="0" applyAlignment="0" applyProtection="0"/>
    <xf numFmtId="0" fontId="92" fillId="74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75" borderId="0" applyNumberFormat="0" applyBorder="0" applyAlignment="0" applyProtection="0"/>
    <xf numFmtId="0" fontId="94" fillId="76" borderId="0" applyNumberFormat="0" applyBorder="0" applyAlignment="0" applyProtection="0"/>
    <xf numFmtId="173" fontId="61" fillId="0" borderId="0" applyFill="0" applyBorder="0" applyAlignment="0" applyProtection="0"/>
    <xf numFmtId="173" fontId="12" fillId="0" borderId="0" applyBorder="0" applyProtection="0"/>
    <xf numFmtId="0" fontId="105" fillId="77" borderId="32" applyProtection="0"/>
    <xf numFmtId="0" fontId="95" fillId="0" borderId="0" applyNumberFormat="0" applyFill="0" applyBorder="0" applyAlignment="0" applyProtection="0"/>
    <xf numFmtId="0" fontId="96" fillId="78" borderId="0" applyNumberFormat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79" borderId="0" applyNumberFormat="0" applyBorder="0" applyAlignment="0" applyProtection="0"/>
    <xf numFmtId="0" fontId="102" fillId="79" borderId="21" applyNumberFormat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03" fillId="0" borderId="0"/>
    <xf numFmtId="0" fontId="104" fillId="0" borderId="0"/>
    <xf numFmtId="0" fontId="12" fillId="0" borderId="0"/>
    <xf numFmtId="175" fontId="61" fillId="0" borderId="0" applyFill="0" applyBorder="0" applyAlignment="0" applyProtection="0"/>
    <xf numFmtId="176" fontId="12" fillId="0" borderId="0" applyFill="0" applyBorder="0" applyAlignment="0" applyProtection="0"/>
    <xf numFmtId="0" fontId="103" fillId="0" borderId="0"/>
    <xf numFmtId="175" fontId="61" fillId="0" borderId="0" applyFill="0" applyBorder="0" applyAlignment="0" applyProtection="0"/>
    <xf numFmtId="0" fontId="4" fillId="0" borderId="0"/>
    <xf numFmtId="0" fontId="12" fillId="0" borderId="0"/>
    <xf numFmtId="0" fontId="4" fillId="0" borderId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14" borderId="19" applyNumberFormat="0" applyFont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4" fillId="36" borderId="0" applyNumberFormat="0" applyBorder="0" applyAlignment="0" applyProtection="0"/>
    <xf numFmtId="0" fontId="4" fillId="3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0" borderId="0"/>
    <xf numFmtId="0" fontId="4" fillId="14" borderId="19" applyNumberFormat="0" applyFont="0" applyAlignment="0" applyProtection="0"/>
    <xf numFmtId="0" fontId="4" fillId="14" borderId="19" applyNumberFormat="0" applyFont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4" fillId="0" borderId="0"/>
    <xf numFmtId="0" fontId="4" fillId="0" borderId="0"/>
    <xf numFmtId="0" fontId="106" fillId="0" borderId="0"/>
    <xf numFmtId="0" fontId="12" fillId="0" borderId="0"/>
    <xf numFmtId="0" fontId="107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41" fillId="0" borderId="0" applyFont="0" applyFill="0" applyBorder="0" applyAlignment="0" applyProtection="0"/>
  </cellStyleXfs>
  <cellXfs count="224">
    <xf numFmtId="0" fontId="0" fillId="0" borderId="0" xfId="0"/>
    <xf numFmtId="0" fontId="0" fillId="2" borderId="0" xfId="0" applyFill="1"/>
    <xf numFmtId="0" fontId="32" fillId="2" borderId="0" xfId="0" applyFont="1" applyFill="1"/>
    <xf numFmtId="0" fontId="16" fillId="2" borderId="0" xfId="0" applyFont="1" applyFill="1"/>
    <xf numFmtId="4" fontId="33" fillId="2" borderId="0" xfId="28" applyNumberFormat="1" applyFont="1" applyFill="1" applyAlignment="1">
      <alignment vertical="center" wrapText="1" shrinkToFit="1"/>
    </xf>
    <xf numFmtId="170" fontId="34" fillId="2" borderId="0" xfId="13" applyNumberFormat="1" applyFont="1" applyFill="1" applyAlignment="1">
      <alignment vertical="center" wrapText="1"/>
    </xf>
    <xf numFmtId="170" fontId="24" fillId="2" borderId="0" xfId="13" applyNumberFormat="1" applyFont="1" applyFill="1" applyAlignment="1">
      <alignment vertical="center" wrapText="1"/>
    </xf>
    <xf numFmtId="0" fontId="35" fillId="0" borderId="0" xfId="0" applyFont="1"/>
    <xf numFmtId="169" fontId="0" fillId="0" borderId="0" xfId="0" applyNumberFormat="1"/>
    <xf numFmtId="0" fontId="0" fillId="7" borderId="0" xfId="0" applyFill="1"/>
    <xf numFmtId="2" fontId="0" fillId="0" borderId="0" xfId="0" applyNumberFormat="1"/>
    <xf numFmtId="0" fontId="36" fillId="2" borderId="0" xfId="0" applyFont="1" applyFill="1" applyAlignment="1">
      <alignment horizontal="left" vertical="center" wrapText="1" shrinkToFit="1"/>
    </xf>
    <xf numFmtId="0" fontId="36" fillId="2" borderId="0" xfId="0" applyFont="1" applyFill="1" applyAlignment="1">
      <alignment vertical="center" wrapText="1"/>
    </xf>
    <xf numFmtId="0" fontId="108" fillId="2" borderId="1" xfId="24" applyFont="1" applyFill="1" applyBorder="1" applyAlignment="1" applyProtection="1">
      <alignment vertical="center" wrapText="1"/>
      <protection hidden="1"/>
    </xf>
    <xf numFmtId="0" fontId="39" fillId="0" borderId="1" xfId="0" applyFont="1" applyBorder="1" applyAlignment="1">
      <alignment horizontal="center" vertical="center"/>
    </xf>
    <xf numFmtId="0" fontId="110" fillId="2" borderId="0" xfId="0" applyFont="1" applyFill="1"/>
    <xf numFmtId="0" fontId="26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/>
    <xf numFmtId="0" fontId="2" fillId="0" borderId="0" xfId="0" applyFont="1"/>
    <xf numFmtId="9" fontId="2" fillId="0" borderId="0" xfId="0" applyNumberFormat="1" applyFont="1"/>
    <xf numFmtId="9" fontId="0" fillId="0" borderId="0" xfId="0" applyNumberFormat="1"/>
    <xf numFmtId="169" fontId="109" fillId="0" borderId="0" xfId="0" applyNumberFormat="1" applyFont="1" applyAlignment="1">
      <alignment horizontal="center" vertical="center"/>
    </xf>
    <xf numFmtId="169" fontId="2" fillId="0" borderId="0" xfId="0" applyNumberFormat="1" applyFont="1"/>
    <xf numFmtId="170" fontId="38" fillId="2" borderId="0" xfId="13" applyNumberFormat="1" applyFont="1" applyFill="1" applyAlignment="1">
      <alignment vertical="center" wrapText="1"/>
    </xf>
    <xf numFmtId="0" fontId="113" fillId="0" borderId="0" xfId="0" applyFont="1"/>
    <xf numFmtId="49" fontId="39" fillId="2" borderId="1" xfId="24" applyNumberFormat="1" applyFont="1" applyFill="1" applyBorder="1" applyAlignment="1" applyProtection="1">
      <alignment horizontal="center" vertical="center" wrapText="1"/>
      <protection hidden="1"/>
    </xf>
    <xf numFmtId="0" fontId="39" fillId="2" borderId="1" xfId="24" applyFont="1" applyFill="1" applyBorder="1" applyAlignment="1" applyProtection="1">
      <alignment vertical="center" wrapText="1"/>
      <protection hidden="1"/>
    </xf>
    <xf numFmtId="0" fontId="36" fillId="2" borderId="40" xfId="0" applyFont="1" applyFill="1" applyBorder="1" applyAlignment="1">
      <alignment horizontal="left" vertical="center" wrapText="1" shrinkToFit="1"/>
    </xf>
    <xf numFmtId="0" fontId="2" fillId="2" borderId="40" xfId="0" applyFont="1" applyFill="1" applyBorder="1" applyAlignment="1">
      <alignment horizontal="center" vertical="center"/>
    </xf>
    <xf numFmtId="0" fontId="20" fillId="2" borderId="0" xfId="0" applyFont="1" applyFill="1"/>
    <xf numFmtId="0" fontId="111" fillId="2" borderId="0" xfId="0" applyFont="1" applyFill="1"/>
    <xf numFmtId="0" fontId="2" fillId="2" borderId="8" xfId="0" applyFont="1" applyFill="1" applyBorder="1"/>
    <xf numFmtId="0" fontId="20" fillId="2" borderId="8" xfId="356" applyFont="1" applyFill="1" applyBorder="1" applyAlignment="1">
      <alignment horizontal="right" vertical="center"/>
    </xf>
    <xf numFmtId="9" fontId="17" fillId="3" borderId="1" xfId="356" applyNumberFormat="1" applyFont="1" applyFill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08" fillId="2" borderId="1" xfId="24" applyFont="1" applyFill="1" applyBorder="1" applyAlignment="1" applyProtection="1">
      <alignment vertical="center"/>
      <protection hidden="1"/>
    </xf>
    <xf numFmtId="0" fontId="0" fillId="82" borderId="0" xfId="0" applyFill="1" applyAlignment="1">
      <alignment horizontal="center" vertical="center"/>
    </xf>
    <xf numFmtId="0" fontId="30" fillId="0" borderId="1" xfId="22" applyFont="1" applyBorder="1" applyAlignment="1">
      <alignment horizontal="left" vertical="center"/>
    </xf>
    <xf numFmtId="0" fontId="115" fillId="0" borderId="1" xfId="22" applyFont="1" applyBorder="1" applyAlignment="1">
      <alignment horizontal="left" vertical="center"/>
    </xf>
    <xf numFmtId="49" fontId="39" fillId="2" borderId="5" xfId="24" applyNumberFormat="1" applyFont="1" applyFill="1" applyBorder="1" applyAlignment="1" applyProtection="1">
      <alignment horizontal="center" vertical="center" wrapText="1"/>
      <protection hidden="1"/>
    </xf>
    <xf numFmtId="49" fontId="108" fillId="2" borderId="47" xfId="24" applyNumberFormat="1" applyFont="1" applyFill="1" applyBorder="1" applyAlignment="1" applyProtection="1">
      <alignment horizontal="center" vertical="center" wrapText="1"/>
      <protection hidden="1"/>
    </xf>
    <xf numFmtId="49" fontId="39" fillId="2" borderId="48" xfId="24" applyNumberFormat="1" applyFont="1" applyFill="1" applyBorder="1" applyAlignment="1" applyProtection="1">
      <alignment horizontal="center" vertical="center" wrapText="1"/>
      <protection hidden="1"/>
    </xf>
    <xf numFmtId="0" fontId="108" fillId="2" borderId="48" xfId="24" applyFont="1" applyFill="1" applyBorder="1" applyAlignment="1" applyProtection="1">
      <alignment vertical="center" wrapText="1"/>
      <protection hidden="1"/>
    </xf>
    <xf numFmtId="0" fontId="39" fillId="2" borderId="48" xfId="24" applyFont="1" applyFill="1" applyBorder="1" applyAlignment="1" applyProtection="1">
      <alignment vertical="center" wrapText="1"/>
      <protection hidden="1"/>
    </xf>
    <xf numFmtId="0" fontId="39" fillId="0" borderId="48" xfId="0" applyFont="1" applyBorder="1" applyAlignment="1">
      <alignment horizontal="center" vertical="center"/>
    </xf>
    <xf numFmtId="49" fontId="108" fillId="2" borderId="50" xfId="24" applyNumberFormat="1" applyFont="1" applyFill="1" applyBorder="1" applyAlignment="1" applyProtection="1">
      <alignment horizontal="center" vertical="center" wrapText="1"/>
      <protection hidden="1"/>
    </xf>
    <xf numFmtId="49" fontId="108" fillId="2" borderId="34" xfId="24" applyNumberFormat="1" applyFont="1" applyFill="1" applyBorder="1" applyAlignment="1" applyProtection="1">
      <alignment horizontal="center" vertical="center" wrapText="1"/>
      <protection hidden="1"/>
    </xf>
    <xf numFmtId="49" fontId="39" fillId="2" borderId="33" xfId="24" applyNumberFormat="1" applyFont="1" applyFill="1" applyBorder="1" applyAlignment="1" applyProtection="1">
      <alignment horizontal="center" vertical="center" wrapText="1"/>
      <protection hidden="1"/>
    </xf>
    <xf numFmtId="0" fontId="108" fillId="2" borderId="33" xfId="24" applyFont="1" applyFill="1" applyBorder="1" applyAlignment="1" applyProtection="1">
      <alignment vertical="center" wrapText="1"/>
      <protection hidden="1"/>
    </xf>
    <xf numFmtId="0" fontId="39" fillId="2" borderId="33" xfId="24" applyFont="1" applyFill="1" applyBorder="1" applyAlignment="1" applyProtection="1">
      <alignment vertical="center" wrapText="1"/>
      <protection hidden="1"/>
    </xf>
    <xf numFmtId="0" fontId="39" fillId="0" borderId="33" xfId="0" applyFont="1" applyBorder="1" applyAlignment="1">
      <alignment horizontal="center" vertical="center"/>
    </xf>
    <xf numFmtId="170" fontId="39" fillId="0" borderId="33" xfId="0" applyNumberFormat="1" applyFont="1" applyBorder="1" applyAlignment="1">
      <alignment horizontal="center" vertical="center"/>
    </xf>
    <xf numFmtId="0" fontId="108" fillId="2" borderId="33" xfId="24" applyFont="1" applyFill="1" applyBorder="1" applyAlignment="1" applyProtection="1">
      <alignment vertical="center"/>
      <protection hidden="1"/>
    </xf>
    <xf numFmtId="0" fontId="115" fillId="0" borderId="1" xfId="22" applyFont="1" applyBorder="1" applyAlignment="1">
      <alignment horizontal="center" vertical="center"/>
    </xf>
    <xf numFmtId="170" fontId="31" fillId="0" borderId="1" xfId="22" applyNumberFormat="1" applyFont="1" applyBorder="1" applyAlignment="1">
      <alignment horizontal="center" vertical="center" wrapText="1"/>
    </xf>
    <xf numFmtId="177" fontId="40" fillId="4" borderId="48" xfId="22" applyNumberFormat="1" applyFont="1" applyFill="1" applyBorder="1" applyAlignment="1">
      <alignment horizontal="center" vertical="center"/>
    </xf>
    <xf numFmtId="177" fontId="40" fillId="4" borderId="49" xfId="22" applyNumberFormat="1" applyFont="1" applyFill="1" applyBorder="1" applyAlignment="1">
      <alignment horizontal="center" vertical="center"/>
    </xf>
    <xf numFmtId="177" fontId="40" fillId="4" borderId="1" xfId="22" applyNumberFormat="1" applyFont="1" applyFill="1" applyBorder="1" applyAlignment="1">
      <alignment horizontal="center" vertical="center"/>
    </xf>
    <xf numFmtId="177" fontId="40" fillId="4" borderId="33" xfId="22" applyNumberFormat="1" applyFont="1" applyFill="1" applyBorder="1" applyAlignment="1">
      <alignment horizontal="center" vertical="center"/>
    </xf>
    <xf numFmtId="0" fontId="115" fillId="6" borderId="1" xfId="22" applyFont="1" applyFill="1" applyBorder="1" applyAlignment="1">
      <alignment horizontal="center" vertical="center"/>
    </xf>
    <xf numFmtId="0" fontId="30" fillId="6" borderId="1" xfId="22" applyFont="1" applyFill="1" applyBorder="1" applyAlignment="1">
      <alignment horizontal="left" vertical="center"/>
    </xf>
    <xf numFmtId="0" fontId="115" fillId="6" borderId="1" xfId="22" applyFont="1" applyFill="1" applyBorder="1" applyAlignment="1">
      <alignment horizontal="left" vertical="center"/>
    </xf>
    <xf numFmtId="49" fontId="118" fillId="5" borderId="48" xfId="25" applyNumberFormat="1" applyFont="1" applyFill="1" applyBorder="1" applyAlignment="1" applyProtection="1">
      <alignment horizontal="center" vertical="center"/>
      <protection hidden="1"/>
    </xf>
    <xf numFmtId="49" fontId="118" fillId="5" borderId="1" xfId="25" applyNumberFormat="1" applyFont="1" applyFill="1" applyBorder="1" applyAlignment="1" applyProtection="1">
      <alignment horizontal="center" vertical="center"/>
      <protection hidden="1"/>
    </xf>
    <xf numFmtId="49" fontId="118" fillId="5" borderId="33" xfId="25" applyNumberFormat="1" applyFont="1" applyFill="1" applyBorder="1" applyAlignment="1" applyProtection="1">
      <alignment horizontal="center" vertical="center"/>
      <protection hidden="1"/>
    </xf>
    <xf numFmtId="49" fontId="119" fillId="5" borderId="48" xfId="25" applyNumberFormat="1" applyFont="1" applyFill="1" applyBorder="1" applyAlignment="1" applyProtection="1">
      <alignment horizontal="center" vertical="center"/>
      <protection hidden="1"/>
    </xf>
    <xf numFmtId="49" fontId="119" fillId="5" borderId="1" xfId="25" applyNumberFormat="1" applyFont="1" applyFill="1" applyBorder="1" applyAlignment="1" applyProtection="1">
      <alignment horizontal="center" vertical="center"/>
      <protection hidden="1"/>
    </xf>
    <xf numFmtId="49" fontId="119" fillId="5" borderId="33" xfId="25" applyNumberFormat="1" applyFont="1" applyFill="1" applyBorder="1" applyAlignment="1" applyProtection="1">
      <alignment horizontal="center" vertical="center"/>
      <protection hidden="1"/>
    </xf>
    <xf numFmtId="169" fontId="1" fillId="0" borderId="0" xfId="0" applyNumberFormat="1" applyFont="1"/>
    <xf numFmtId="0" fontId="0" fillId="2" borderId="36" xfId="0" applyFill="1" applyBorder="1"/>
    <xf numFmtId="0" fontId="0" fillId="2" borderId="37" xfId="0" applyFill="1" applyBorder="1"/>
    <xf numFmtId="0" fontId="0" fillId="2" borderId="38" xfId="0" applyFill="1" applyBorder="1"/>
    <xf numFmtId="0" fontId="0" fillId="2" borderId="39" xfId="0" applyFill="1" applyBorder="1"/>
    <xf numFmtId="0" fontId="0" fillId="2" borderId="40" xfId="0" applyFill="1" applyBorder="1"/>
    <xf numFmtId="0" fontId="0" fillId="2" borderId="41" xfId="0" applyFill="1" applyBorder="1"/>
    <xf numFmtId="0" fontId="0" fillId="2" borderId="42" xfId="0" applyFill="1" applyBorder="1"/>
    <xf numFmtId="0" fontId="110" fillId="2" borderId="42" xfId="0" applyFont="1" applyFill="1" applyBorder="1"/>
    <xf numFmtId="0" fontId="0" fillId="2" borderId="43" xfId="0" applyFill="1" applyBorder="1"/>
    <xf numFmtId="0" fontId="0" fillId="2" borderId="53" xfId="0" applyFill="1" applyBorder="1"/>
    <xf numFmtId="0" fontId="16" fillId="2" borderId="53" xfId="8" applyFont="1" applyFill="1" applyBorder="1" applyAlignment="1">
      <alignment horizontal="right" vertical="center"/>
    </xf>
    <xf numFmtId="9" fontId="28" fillId="3" borderId="49" xfId="8" applyNumberFormat="1" applyFont="1" applyFill="1" applyBorder="1" applyAlignment="1">
      <alignment horizontal="center"/>
    </xf>
    <xf numFmtId="0" fontId="115" fillId="6" borderId="33" xfId="22" applyFont="1" applyFill="1" applyBorder="1" applyAlignment="1">
      <alignment horizontal="center" vertical="center"/>
    </xf>
    <xf numFmtId="0" fontId="30" fillId="6" borderId="33" xfId="22" applyFont="1" applyFill="1" applyBorder="1" applyAlignment="1">
      <alignment horizontal="left" vertical="center"/>
    </xf>
    <xf numFmtId="0" fontId="115" fillId="6" borderId="33" xfId="22" applyFont="1" applyFill="1" applyBorder="1" applyAlignment="1">
      <alignment horizontal="left" vertical="center"/>
    </xf>
    <xf numFmtId="170" fontId="31" fillId="0" borderId="33" xfId="22" applyNumberFormat="1" applyFont="1" applyBorder="1" applyAlignment="1">
      <alignment horizontal="center" vertical="center" wrapText="1"/>
    </xf>
    <xf numFmtId="0" fontId="16" fillId="2" borderId="57" xfId="8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0" fillId="2" borderId="0" xfId="356" applyFont="1" applyFill="1" applyAlignment="1">
      <alignment horizontal="right" vertical="center"/>
    </xf>
    <xf numFmtId="171" fontId="27" fillId="2" borderId="0" xfId="0" applyNumberFormat="1" applyFont="1" applyFill="1" applyAlignment="1">
      <alignment horizontal="left"/>
    </xf>
    <xf numFmtId="9" fontId="17" fillId="2" borderId="0" xfId="356" applyNumberFormat="1" applyFont="1" applyFill="1" applyAlignment="1">
      <alignment horizontal="center"/>
    </xf>
    <xf numFmtId="171" fontId="120" fillId="2" borderId="0" xfId="0" applyNumberFormat="1" applyFont="1" applyFill="1" applyAlignment="1">
      <alignment horizontal="left"/>
    </xf>
    <xf numFmtId="0" fontId="29" fillId="6" borderId="39" xfId="0" applyFont="1" applyFill="1" applyBorder="1" applyAlignment="1">
      <alignment vertical="center"/>
    </xf>
    <xf numFmtId="0" fontId="29" fillId="6" borderId="0" xfId="0" applyFont="1" applyFill="1" applyAlignment="1">
      <alignment vertical="center"/>
    </xf>
    <xf numFmtId="0" fontId="29" fillId="6" borderId="40" xfId="0" applyFont="1" applyFill="1" applyBorder="1" applyAlignment="1">
      <alignment vertical="center"/>
    </xf>
    <xf numFmtId="0" fontId="115" fillId="0" borderId="48" xfId="22" applyFont="1" applyBorder="1" applyAlignment="1">
      <alignment horizontal="center" vertical="center"/>
    </xf>
    <xf numFmtId="0" fontId="30" fillId="0" borderId="48" xfId="22" applyFont="1" applyBorder="1" applyAlignment="1">
      <alignment horizontal="left" vertical="center"/>
    </xf>
    <xf numFmtId="0" fontId="115" fillId="0" borderId="48" xfId="22" applyFont="1" applyBorder="1" applyAlignment="1">
      <alignment horizontal="left" vertical="center"/>
    </xf>
    <xf numFmtId="170" fontId="31" fillId="0" borderId="48" xfId="22" applyNumberFormat="1" applyFont="1" applyBorder="1" applyAlignment="1">
      <alignment horizontal="center" vertical="center" wrapText="1"/>
    </xf>
    <xf numFmtId="0" fontId="2" fillId="0" borderId="8" xfId="0" applyFont="1" applyBorder="1"/>
    <xf numFmtId="0" fontId="42" fillId="2" borderId="39" xfId="0" applyFont="1" applyFill="1" applyBorder="1" applyAlignment="1">
      <alignment horizontal="left" vertical="center"/>
    </xf>
    <xf numFmtId="0" fontId="42" fillId="2" borderId="0" xfId="0" applyFont="1" applyFill="1" applyAlignment="1">
      <alignment vertical="center" wrapText="1"/>
    </xf>
    <xf numFmtId="49" fontId="114" fillId="2" borderId="1" xfId="25" applyNumberFormat="1" applyFont="1" applyFill="1" applyBorder="1" applyAlignment="1" applyProtection="1">
      <alignment horizontal="left" vertical="center"/>
      <protection hidden="1"/>
    </xf>
    <xf numFmtId="49" fontId="39" fillId="2" borderId="1" xfId="25" applyNumberFormat="1" applyFont="1" applyFill="1" applyBorder="1" applyAlignment="1" applyProtection="1">
      <alignment horizontal="center" vertical="center"/>
      <protection hidden="1"/>
    </xf>
    <xf numFmtId="0" fontId="39" fillId="2" borderId="1" xfId="0" applyFont="1" applyFill="1" applyBorder="1" applyAlignment="1">
      <alignment horizontal="center" vertical="center"/>
    </xf>
    <xf numFmtId="0" fontId="42" fillId="2" borderId="39" xfId="0" applyFont="1" applyFill="1" applyBorder="1" applyAlignment="1">
      <alignment vertical="center"/>
    </xf>
    <xf numFmtId="0" fontId="42" fillId="2" borderId="0" xfId="0" applyFont="1" applyFill="1" applyAlignment="1">
      <alignment vertical="center"/>
    </xf>
    <xf numFmtId="0" fontId="42" fillId="2" borderId="40" xfId="0" applyFont="1" applyFill="1" applyBorder="1" applyAlignment="1">
      <alignment vertical="center"/>
    </xf>
    <xf numFmtId="177" fontId="40" fillId="4" borderId="35" xfId="22" applyNumberFormat="1" applyFont="1" applyFill="1" applyBorder="1" applyAlignment="1">
      <alignment horizontal="center" vertical="center"/>
    </xf>
    <xf numFmtId="177" fontId="40" fillId="4" borderId="58" xfId="22" applyNumberFormat="1" applyFont="1" applyFill="1" applyBorder="1" applyAlignment="1">
      <alignment horizontal="center" vertical="center"/>
    </xf>
    <xf numFmtId="49" fontId="114" fillId="2" borderId="33" xfId="25" applyNumberFormat="1" applyFont="1" applyFill="1" applyBorder="1" applyAlignment="1" applyProtection="1">
      <alignment horizontal="left" vertical="center"/>
      <protection hidden="1"/>
    </xf>
    <xf numFmtId="49" fontId="39" fillId="2" borderId="33" xfId="25" applyNumberFormat="1" applyFont="1" applyFill="1" applyBorder="1" applyAlignment="1" applyProtection="1">
      <alignment horizontal="center" vertical="center"/>
      <protection hidden="1"/>
    </xf>
    <xf numFmtId="0" fontId="39" fillId="2" borderId="33" xfId="0" applyFont="1" applyFill="1" applyBorder="1" applyAlignment="1">
      <alignment horizontal="center" vertical="center"/>
    </xf>
    <xf numFmtId="9" fontId="17" fillId="3" borderId="4" xfId="356" applyNumberFormat="1" applyFont="1" applyFill="1" applyBorder="1" applyAlignment="1">
      <alignment horizontal="center"/>
    </xf>
    <xf numFmtId="169" fontId="25" fillId="0" borderId="0" xfId="0" applyNumberFormat="1" applyFont="1" applyAlignment="1">
      <alignment horizontal="left" vertical="center"/>
    </xf>
    <xf numFmtId="0" fontId="29" fillId="6" borderId="68" xfId="0" applyFont="1" applyFill="1" applyBorder="1" applyAlignment="1">
      <alignment vertical="center"/>
    </xf>
    <xf numFmtId="0" fontId="29" fillId="6" borderId="69" xfId="0" applyFont="1" applyFill="1" applyBorder="1" applyAlignment="1">
      <alignment vertical="center"/>
    </xf>
    <xf numFmtId="0" fontId="29" fillId="6" borderId="70" xfId="0" applyFont="1" applyFill="1" applyBorder="1" applyAlignment="1">
      <alignment vertical="center"/>
    </xf>
    <xf numFmtId="49" fontId="39" fillId="2" borderId="0" xfId="24" applyNumberFormat="1" applyFont="1" applyFill="1" applyAlignment="1" applyProtection="1">
      <alignment horizontal="center" vertical="center" wrapText="1"/>
      <protection hidden="1"/>
    </xf>
    <xf numFmtId="0" fontId="39" fillId="2" borderId="0" xfId="24" applyFont="1" applyFill="1" applyAlignment="1" applyProtection="1">
      <alignment vertical="center" wrapText="1"/>
      <protection hidden="1"/>
    </xf>
    <xf numFmtId="0" fontId="108" fillId="2" borderId="0" xfId="24" applyFont="1" applyFill="1" applyAlignment="1" applyProtection="1">
      <alignment vertical="center"/>
      <protection hidden="1"/>
    </xf>
    <xf numFmtId="49" fontId="114" fillId="2" borderId="0" xfId="25" applyNumberFormat="1" applyFont="1" applyFill="1" applyAlignment="1" applyProtection="1">
      <alignment horizontal="left" vertical="center"/>
      <protection hidden="1"/>
    </xf>
    <xf numFmtId="49" fontId="39" fillId="2" borderId="0" xfId="25" applyNumberFormat="1" applyFont="1" applyFill="1" applyAlignment="1" applyProtection="1">
      <alignment horizontal="center" vertical="center"/>
      <protection hidden="1"/>
    </xf>
    <xf numFmtId="0" fontId="39" fillId="2" borderId="0" xfId="0" applyFont="1" applyFill="1" applyAlignment="1">
      <alignment horizontal="center" vertical="center"/>
    </xf>
    <xf numFmtId="170" fontId="39" fillId="0" borderId="48" xfId="0" applyNumberFormat="1" applyFont="1" applyBorder="1" applyAlignment="1">
      <alignment horizontal="center" vertical="center"/>
    </xf>
    <xf numFmtId="0" fontId="31" fillId="0" borderId="1" xfId="22" applyFont="1" applyBorder="1" applyAlignment="1">
      <alignment horizontal="center" vertical="center"/>
    </xf>
    <xf numFmtId="0" fontId="31" fillId="0" borderId="33" xfId="22" applyFont="1" applyBorder="1" applyAlignment="1">
      <alignment horizontal="center" vertical="center"/>
    </xf>
    <xf numFmtId="0" fontId="31" fillId="0" borderId="48" xfId="22" applyFont="1" applyBorder="1" applyAlignment="1">
      <alignment horizontal="center" vertical="center"/>
    </xf>
    <xf numFmtId="0" fontId="0" fillId="0" borderId="1" xfId="0" applyBorder="1"/>
    <xf numFmtId="171" fontId="27" fillId="0" borderId="0" xfId="0" applyNumberFormat="1" applyFont="1"/>
    <xf numFmtId="171" fontId="27" fillId="0" borderId="1" xfId="0" applyNumberFormat="1" applyFont="1" applyBorder="1"/>
    <xf numFmtId="4" fontId="0" fillId="0" borderId="1" xfId="0" applyNumberFormat="1" applyBorder="1" applyAlignment="1">
      <alignment horizontal="center"/>
    </xf>
    <xf numFmtId="170" fontId="39" fillId="0" borderId="1" xfId="0" applyNumberFormat="1" applyFont="1" applyBorder="1" applyAlignment="1">
      <alignment horizontal="center" vertical="center"/>
    </xf>
    <xf numFmtId="10" fontId="0" fillId="0" borderId="0" xfId="357" applyNumberFormat="1" applyFont="1"/>
    <xf numFmtId="0" fontId="22" fillId="0" borderId="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71" fontId="27" fillId="0" borderId="52" xfId="0" applyNumberFormat="1" applyFont="1" applyBorder="1" applyAlignment="1">
      <alignment horizontal="left"/>
    </xf>
    <xf numFmtId="171" fontId="27" fillId="0" borderId="53" xfId="0" applyNumberFormat="1" applyFont="1" applyBorder="1" applyAlignment="1">
      <alignment horizontal="left"/>
    </xf>
    <xf numFmtId="0" fontId="22" fillId="0" borderId="6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115" fillId="0" borderId="6" xfId="22" applyFont="1" applyBorder="1" applyAlignment="1">
      <alignment horizontal="center" vertical="center"/>
    </xf>
    <xf numFmtId="0" fontId="115" fillId="0" borderId="10" xfId="22" applyFont="1" applyBorder="1" applyAlignment="1">
      <alignment horizontal="center" vertical="center"/>
    </xf>
    <xf numFmtId="0" fontId="30" fillId="0" borderId="47" xfId="22" applyFont="1" applyBorder="1" applyAlignment="1">
      <alignment horizontal="center" vertical="center"/>
    </xf>
    <xf numFmtId="0" fontId="30" fillId="0" borderId="50" xfId="22" applyFont="1" applyBorder="1" applyAlignment="1">
      <alignment horizontal="center" vertical="center"/>
    </xf>
    <xf numFmtId="0" fontId="116" fillId="0" borderId="48" xfId="22" applyFont="1" applyBorder="1" applyAlignment="1">
      <alignment horizontal="center" vertical="center" wrapText="1"/>
    </xf>
    <xf numFmtId="0" fontId="116" fillId="0" borderId="1" xfId="22" applyFont="1" applyBorder="1" applyAlignment="1">
      <alignment horizontal="center" vertical="center" wrapText="1"/>
    </xf>
    <xf numFmtId="0" fontId="117" fillId="0" borderId="48" xfId="22" applyFont="1" applyBorder="1" applyAlignment="1">
      <alignment horizontal="center" vertical="center" wrapText="1"/>
    </xf>
    <xf numFmtId="0" fontId="117" fillId="0" borderId="1" xfId="22" applyFont="1" applyBorder="1" applyAlignment="1">
      <alignment horizontal="center" vertical="center" wrapText="1"/>
    </xf>
    <xf numFmtId="0" fontId="31" fillId="0" borderId="48" xfId="22" applyFont="1" applyBorder="1" applyAlignment="1">
      <alignment horizontal="center" vertical="center"/>
    </xf>
    <xf numFmtId="0" fontId="31" fillId="0" borderId="1" xfId="22" applyFont="1" applyBorder="1" applyAlignment="1">
      <alignment horizontal="center" vertical="center"/>
    </xf>
    <xf numFmtId="177" fontId="30" fillId="81" borderId="48" xfId="22" applyNumberFormat="1" applyFont="1" applyFill="1" applyBorder="1" applyAlignment="1">
      <alignment horizontal="center" vertical="center"/>
    </xf>
    <xf numFmtId="177" fontId="30" fillId="81" borderId="1" xfId="22" applyNumberFormat="1" applyFont="1" applyFill="1" applyBorder="1" applyAlignment="1">
      <alignment horizontal="center" vertical="center"/>
    </xf>
    <xf numFmtId="177" fontId="30" fillId="81" borderId="49" xfId="22" applyNumberFormat="1" applyFont="1" applyFill="1" applyBorder="1" applyAlignment="1">
      <alignment horizontal="center" vertical="center"/>
    </xf>
    <xf numFmtId="177" fontId="30" fillId="81" borderId="58" xfId="22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31" fillId="0" borderId="33" xfId="22" applyFont="1" applyBorder="1" applyAlignment="1">
      <alignment horizontal="center" vertical="center"/>
    </xf>
    <xf numFmtId="177" fontId="30" fillId="81" borderId="33" xfId="22" applyNumberFormat="1" applyFont="1" applyFill="1" applyBorder="1" applyAlignment="1">
      <alignment horizontal="center" vertical="center"/>
    </xf>
    <xf numFmtId="177" fontId="30" fillId="81" borderId="35" xfId="22" applyNumberFormat="1" applyFont="1" applyFill="1" applyBorder="1" applyAlignment="1">
      <alignment horizontal="center" vertical="center"/>
    </xf>
    <xf numFmtId="0" fontId="30" fillId="0" borderId="34" xfId="22" applyFont="1" applyBorder="1" applyAlignment="1">
      <alignment horizontal="center" vertical="center"/>
    </xf>
    <xf numFmtId="0" fontId="116" fillId="0" borderId="33" xfId="22" applyFont="1" applyBorder="1" applyAlignment="1">
      <alignment horizontal="center" vertical="center" wrapText="1"/>
    </xf>
    <xf numFmtId="0" fontId="117" fillId="0" borderId="33" xfId="22" applyFont="1" applyBorder="1" applyAlignment="1">
      <alignment horizontal="center" vertical="center" wrapText="1"/>
    </xf>
    <xf numFmtId="0" fontId="115" fillId="0" borderId="5" xfId="22" applyFont="1" applyBorder="1" applyAlignment="1">
      <alignment horizontal="center" vertical="center"/>
    </xf>
    <xf numFmtId="177" fontId="30" fillId="82" borderId="58" xfId="22" applyNumberFormat="1" applyFont="1" applyFill="1" applyBorder="1" applyAlignment="1">
      <alignment horizontal="center" vertical="center"/>
    </xf>
    <xf numFmtId="177" fontId="30" fillId="82" borderId="35" xfId="22" applyNumberFormat="1" applyFont="1" applyFill="1" applyBorder="1" applyAlignment="1">
      <alignment horizontal="center" vertical="center"/>
    </xf>
    <xf numFmtId="169" fontId="31" fillId="0" borderId="1" xfId="22" applyNumberFormat="1" applyFont="1" applyBorder="1" applyAlignment="1">
      <alignment horizontal="center" vertical="center"/>
    </xf>
    <xf numFmtId="169" fontId="115" fillId="0" borderId="6" xfId="22" applyNumberFormat="1" applyFont="1" applyBorder="1" applyAlignment="1">
      <alignment horizontal="center" vertical="center"/>
    </xf>
    <xf numFmtId="177" fontId="30" fillId="82" borderId="49" xfId="22" applyNumberFormat="1" applyFont="1" applyFill="1" applyBorder="1" applyAlignment="1">
      <alignment horizontal="center" vertical="center"/>
    </xf>
    <xf numFmtId="0" fontId="42" fillId="80" borderId="39" xfId="0" applyFont="1" applyFill="1" applyBorder="1" applyAlignment="1">
      <alignment horizontal="center" vertical="center" wrapText="1"/>
    </xf>
    <xf numFmtId="0" fontId="42" fillId="8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1" fontId="27" fillId="0" borderId="5" xfId="0" applyNumberFormat="1" applyFont="1" applyBorder="1" applyAlignment="1">
      <alignment horizontal="left"/>
    </xf>
    <xf numFmtId="171" fontId="27" fillId="0" borderId="8" xfId="0" applyNumberFormat="1" applyFont="1" applyBorder="1" applyAlignment="1">
      <alignment horizontal="left"/>
    </xf>
    <xf numFmtId="0" fontId="22" fillId="80" borderId="44" xfId="0" applyFont="1" applyFill="1" applyBorder="1" applyAlignment="1">
      <alignment horizontal="center" vertical="center"/>
    </xf>
    <xf numFmtId="0" fontId="22" fillId="80" borderId="34" xfId="0" applyFont="1" applyFill="1" applyBorder="1" applyAlignment="1">
      <alignment horizontal="center" vertical="center"/>
    </xf>
    <xf numFmtId="0" fontId="22" fillId="80" borderId="3" xfId="0" applyFont="1" applyFill="1" applyBorder="1" applyAlignment="1">
      <alignment horizontal="center" vertical="center" wrapText="1"/>
    </xf>
    <xf numFmtId="0" fontId="22" fillId="80" borderId="46" xfId="0" applyFont="1" applyFill="1" applyBorder="1" applyAlignment="1">
      <alignment horizontal="center" vertical="center"/>
    </xf>
    <xf numFmtId="0" fontId="22" fillId="80" borderId="2" xfId="0" applyFont="1" applyFill="1" applyBorder="1" applyAlignment="1">
      <alignment horizontal="center" vertical="center"/>
    </xf>
    <xf numFmtId="0" fontId="22" fillId="80" borderId="33" xfId="0" applyFont="1" applyFill="1" applyBorder="1" applyAlignment="1">
      <alignment horizontal="center" vertical="center"/>
    </xf>
    <xf numFmtId="4" fontId="112" fillId="2" borderId="9" xfId="28" applyNumberFormat="1" applyFont="1" applyFill="1" applyBorder="1" applyAlignment="1">
      <alignment horizontal="center" vertical="center" wrapText="1" shrinkToFit="1"/>
    </xf>
    <xf numFmtId="4" fontId="112" fillId="2" borderId="0" xfId="28" applyNumberFormat="1" applyFont="1" applyFill="1" applyAlignment="1">
      <alignment horizontal="center" vertical="center" wrapText="1" shrinkToFit="1"/>
    </xf>
    <xf numFmtId="170" fontId="37" fillId="2" borderId="0" xfId="13" applyNumberFormat="1" applyFont="1" applyFill="1" applyAlignment="1">
      <alignment horizontal="left" vertical="center" wrapText="1"/>
    </xf>
    <xf numFmtId="170" fontId="38" fillId="2" borderId="0" xfId="13" applyNumberFormat="1" applyFont="1" applyFill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2" borderId="2" xfId="8" applyFont="1" applyFill="1" applyBorder="1" applyAlignment="1">
      <alignment horizontal="center" vertical="center" wrapText="1"/>
    </xf>
    <xf numFmtId="0" fontId="22" fillId="2" borderId="33" xfId="8" applyFont="1" applyFill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80" borderId="5" xfId="0" applyFont="1" applyFill="1" applyBorder="1" applyAlignment="1">
      <alignment horizontal="center" vertical="center" wrapText="1"/>
    </xf>
    <xf numFmtId="0" fontId="22" fillId="80" borderId="5" xfId="0" applyFont="1" applyFill="1" applyBorder="1" applyAlignment="1">
      <alignment horizontal="center" vertical="center"/>
    </xf>
    <xf numFmtId="0" fontId="22" fillId="80" borderId="47" xfId="0" applyFont="1" applyFill="1" applyBorder="1" applyAlignment="1">
      <alignment horizontal="center" vertical="center"/>
    </xf>
    <xf numFmtId="0" fontId="22" fillId="80" borderId="59" xfId="0" applyFont="1" applyFill="1" applyBorder="1" applyAlignment="1">
      <alignment horizontal="center" vertical="center" wrapText="1"/>
    </xf>
    <xf numFmtId="0" fontId="22" fillId="80" borderId="48" xfId="0" applyFont="1" applyFill="1" applyBorder="1" applyAlignment="1">
      <alignment horizontal="center" vertical="center"/>
    </xf>
    <xf numFmtId="0" fontId="22" fillId="0" borderId="59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/>
    </xf>
    <xf numFmtId="0" fontId="22" fillId="2" borderId="48" xfId="8" applyFont="1" applyFill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121" fillId="0" borderId="48" xfId="22" applyFont="1" applyBorder="1" applyAlignment="1">
      <alignment horizontal="center" vertical="center"/>
    </xf>
    <xf numFmtId="0" fontId="121" fillId="0" borderId="1" xfId="22" applyFont="1" applyBorder="1" applyAlignment="1">
      <alignment horizontal="center" vertical="center"/>
    </xf>
    <xf numFmtId="0" fontId="121" fillId="0" borderId="33" xfId="22" applyFont="1" applyBorder="1" applyAlignment="1">
      <alignment horizontal="center" vertical="center"/>
    </xf>
  </cellXfs>
  <cellStyles count="358">
    <cellStyle name="20% - Accent1" xfId="98" xr:uid="{00000000-0005-0000-0000-000000000000}"/>
    <cellStyle name="20% - Accent2" xfId="99" xr:uid="{00000000-0005-0000-0000-000001000000}"/>
    <cellStyle name="20% - Accent3" xfId="100" xr:uid="{00000000-0005-0000-0000-000002000000}"/>
    <cellStyle name="20% - Accent4" xfId="101" xr:uid="{00000000-0005-0000-0000-000003000000}"/>
    <cellStyle name="20% - Accent5" xfId="102" xr:uid="{00000000-0005-0000-0000-000004000000}"/>
    <cellStyle name="20% - Accent6" xfId="103" xr:uid="{00000000-0005-0000-0000-000005000000}"/>
    <cellStyle name="20% — акцент1" xfId="53" builtinId="30" customBuiltin="1"/>
    <cellStyle name="20% - Акцент1 2" xfId="200" xr:uid="{00000000-0005-0000-0000-000007000000}"/>
    <cellStyle name="20% — акцент1 2" xfId="264" xr:uid="{00000000-0005-0000-0000-000008000000}"/>
    <cellStyle name="20% - Акцент1 2 2" xfId="291" xr:uid="{00000000-0005-0000-0000-000009000000}"/>
    <cellStyle name="20% - Акцент1 3" xfId="201" xr:uid="{00000000-0005-0000-0000-00000A000000}"/>
    <cellStyle name="20% - Акцент1 3 2" xfId="292" xr:uid="{00000000-0005-0000-0000-00000B000000}"/>
    <cellStyle name="20% — акцент2" xfId="57" builtinId="34" customBuiltin="1"/>
    <cellStyle name="20% - Акцент2 2" xfId="202" xr:uid="{00000000-0005-0000-0000-00000D000000}"/>
    <cellStyle name="20% — акцент2 2" xfId="266" xr:uid="{00000000-0005-0000-0000-00000E000000}"/>
    <cellStyle name="20% - Акцент2 2 2" xfId="293" xr:uid="{00000000-0005-0000-0000-00000F000000}"/>
    <cellStyle name="20% - Акцент2 3" xfId="203" xr:uid="{00000000-0005-0000-0000-000010000000}"/>
    <cellStyle name="20% - Акцент2 3 2" xfId="294" xr:uid="{00000000-0005-0000-0000-000011000000}"/>
    <cellStyle name="20% — акцент3" xfId="61" builtinId="38" customBuiltin="1"/>
    <cellStyle name="20% - Акцент3 2" xfId="204" xr:uid="{00000000-0005-0000-0000-000013000000}"/>
    <cellStyle name="20% — акцент3 2" xfId="268" xr:uid="{00000000-0005-0000-0000-000014000000}"/>
    <cellStyle name="20% - Акцент3 2 2" xfId="295" xr:uid="{00000000-0005-0000-0000-000015000000}"/>
    <cellStyle name="20% - Акцент3 3" xfId="205" xr:uid="{00000000-0005-0000-0000-000016000000}"/>
    <cellStyle name="20% - Акцент3 3 2" xfId="296" xr:uid="{00000000-0005-0000-0000-000017000000}"/>
    <cellStyle name="20% — акцент4" xfId="65" builtinId="42" customBuiltin="1"/>
    <cellStyle name="20% - Акцент4 2" xfId="206" xr:uid="{00000000-0005-0000-0000-000019000000}"/>
    <cellStyle name="20% — акцент4 2" xfId="270" xr:uid="{00000000-0005-0000-0000-00001A000000}"/>
    <cellStyle name="20% - Акцент4 2 2" xfId="297" xr:uid="{00000000-0005-0000-0000-00001B000000}"/>
    <cellStyle name="20% - Акцент4 3" xfId="207" xr:uid="{00000000-0005-0000-0000-00001C000000}"/>
    <cellStyle name="20% - Акцент4 3 2" xfId="298" xr:uid="{00000000-0005-0000-0000-00001D000000}"/>
    <cellStyle name="20% — акцент5" xfId="69" builtinId="46" customBuiltin="1"/>
    <cellStyle name="20% - Акцент5 2" xfId="208" xr:uid="{00000000-0005-0000-0000-00001F000000}"/>
    <cellStyle name="20% — акцент5 2" xfId="272" xr:uid="{00000000-0005-0000-0000-000020000000}"/>
    <cellStyle name="20% - Акцент5 2 2" xfId="299" xr:uid="{00000000-0005-0000-0000-000021000000}"/>
    <cellStyle name="20% - Акцент5 3" xfId="209" xr:uid="{00000000-0005-0000-0000-000022000000}"/>
    <cellStyle name="20% - Акцент5 3 2" xfId="300" xr:uid="{00000000-0005-0000-0000-000023000000}"/>
    <cellStyle name="20% — акцент6" xfId="73" builtinId="50" customBuiltin="1"/>
    <cellStyle name="20% - Акцент6 2" xfId="210" xr:uid="{00000000-0005-0000-0000-000025000000}"/>
    <cellStyle name="20% — акцент6 2" xfId="274" xr:uid="{00000000-0005-0000-0000-000026000000}"/>
    <cellStyle name="20% - Акцент6 2 2" xfId="301" xr:uid="{00000000-0005-0000-0000-000027000000}"/>
    <cellStyle name="20% - Акцент6 3" xfId="211" xr:uid="{00000000-0005-0000-0000-000028000000}"/>
    <cellStyle name="20% - Акцент6 3 2" xfId="302" xr:uid="{00000000-0005-0000-0000-000029000000}"/>
    <cellStyle name="40% - Accent1" xfId="104" xr:uid="{00000000-0005-0000-0000-00002A000000}"/>
    <cellStyle name="40% - Accent2" xfId="105" xr:uid="{00000000-0005-0000-0000-00002B000000}"/>
    <cellStyle name="40% - Accent3" xfId="106" xr:uid="{00000000-0005-0000-0000-00002C000000}"/>
    <cellStyle name="40% - Accent4" xfId="107" xr:uid="{00000000-0005-0000-0000-00002D000000}"/>
    <cellStyle name="40% - Accent5" xfId="108" xr:uid="{00000000-0005-0000-0000-00002E000000}"/>
    <cellStyle name="40% - Accent6" xfId="109" xr:uid="{00000000-0005-0000-0000-00002F000000}"/>
    <cellStyle name="40% — акцент1" xfId="54" builtinId="31" customBuiltin="1"/>
    <cellStyle name="40% - Акцент1 2" xfId="212" xr:uid="{00000000-0005-0000-0000-000031000000}"/>
    <cellStyle name="40% — акцент1 2" xfId="265" xr:uid="{00000000-0005-0000-0000-000032000000}"/>
    <cellStyle name="40% - Акцент1 2 2" xfId="303" xr:uid="{00000000-0005-0000-0000-000033000000}"/>
    <cellStyle name="40% - Акцент1 3" xfId="213" xr:uid="{00000000-0005-0000-0000-000034000000}"/>
    <cellStyle name="40% - Акцент1 3 2" xfId="304" xr:uid="{00000000-0005-0000-0000-000035000000}"/>
    <cellStyle name="40% — акцент2" xfId="58" builtinId="35" customBuiltin="1"/>
    <cellStyle name="40% - Акцент2 2" xfId="214" xr:uid="{00000000-0005-0000-0000-000037000000}"/>
    <cellStyle name="40% — акцент2 2" xfId="267" xr:uid="{00000000-0005-0000-0000-000038000000}"/>
    <cellStyle name="40% - Акцент2 2 2" xfId="305" xr:uid="{00000000-0005-0000-0000-000039000000}"/>
    <cellStyle name="40% - Акцент2 3" xfId="215" xr:uid="{00000000-0005-0000-0000-00003A000000}"/>
    <cellStyle name="40% - Акцент2 3 2" xfId="306" xr:uid="{00000000-0005-0000-0000-00003B000000}"/>
    <cellStyle name="40% — акцент3" xfId="62" builtinId="39" customBuiltin="1"/>
    <cellStyle name="40% - Акцент3 2" xfId="216" xr:uid="{00000000-0005-0000-0000-00003D000000}"/>
    <cellStyle name="40% — акцент3 2" xfId="269" xr:uid="{00000000-0005-0000-0000-00003E000000}"/>
    <cellStyle name="40% - Акцент3 2 2" xfId="307" xr:uid="{00000000-0005-0000-0000-00003F000000}"/>
    <cellStyle name="40% - Акцент3 3" xfId="217" xr:uid="{00000000-0005-0000-0000-000040000000}"/>
    <cellStyle name="40% - Акцент3 3 2" xfId="308" xr:uid="{00000000-0005-0000-0000-000041000000}"/>
    <cellStyle name="40% — акцент4" xfId="66" builtinId="43" customBuiltin="1"/>
    <cellStyle name="40% - Акцент4 2" xfId="218" xr:uid="{00000000-0005-0000-0000-000043000000}"/>
    <cellStyle name="40% — акцент4 2" xfId="271" xr:uid="{00000000-0005-0000-0000-000044000000}"/>
    <cellStyle name="40% - Акцент4 2 2" xfId="309" xr:uid="{00000000-0005-0000-0000-000045000000}"/>
    <cellStyle name="40% - Акцент4 3" xfId="219" xr:uid="{00000000-0005-0000-0000-000046000000}"/>
    <cellStyle name="40% - Акцент4 3 2" xfId="310" xr:uid="{00000000-0005-0000-0000-000047000000}"/>
    <cellStyle name="40% — акцент5" xfId="70" builtinId="47" customBuiltin="1"/>
    <cellStyle name="40% - Акцент5 2" xfId="220" xr:uid="{00000000-0005-0000-0000-000049000000}"/>
    <cellStyle name="40% — акцент5 2" xfId="273" xr:uid="{00000000-0005-0000-0000-00004A000000}"/>
    <cellStyle name="40% - Акцент5 2 2" xfId="311" xr:uid="{00000000-0005-0000-0000-00004B000000}"/>
    <cellStyle name="40% - Акцент5 3" xfId="221" xr:uid="{00000000-0005-0000-0000-00004C000000}"/>
    <cellStyle name="40% - Акцент5 3 2" xfId="312" xr:uid="{00000000-0005-0000-0000-00004D000000}"/>
    <cellStyle name="40% — акцент6" xfId="74" builtinId="51" customBuiltin="1"/>
    <cellStyle name="40% - Акцент6 2" xfId="222" xr:uid="{00000000-0005-0000-0000-00004F000000}"/>
    <cellStyle name="40% — акцент6 2" xfId="275" xr:uid="{00000000-0005-0000-0000-000050000000}"/>
    <cellStyle name="40% - Акцент6 2 2" xfId="313" xr:uid="{00000000-0005-0000-0000-000051000000}"/>
    <cellStyle name="40% - Акцент6 3" xfId="223" xr:uid="{00000000-0005-0000-0000-000052000000}"/>
    <cellStyle name="40% - Акцент6 3 2" xfId="314" xr:uid="{00000000-0005-0000-0000-000053000000}"/>
    <cellStyle name="60% - Accent1" xfId="110" xr:uid="{00000000-0005-0000-0000-000054000000}"/>
    <cellStyle name="60% - Accent2" xfId="111" xr:uid="{00000000-0005-0000-0000-000055000000}"/>
    <cellStyle name="60% - Accent3" xfId="112" xr:uid="{00000000-0005-0000-0000-000056000000}"/>
    <cellStyle name="60% - Accent4" xfId="113" xr:uid="{00000000-0005-0000-0000-000057000000}"/>
    <cellStyle name="60% - Accent5" xfId="114" xr:uid="{00000000-0005-0000-0000-000058000000}"/>
    <cellStyle name="60% - Accent6" xfId="115" xr:uid="{00000000-0005-0000-0000-000059000000}"/>
    <cellStyle name="60% — акцент1" xfId="55" builtinId="32" customBuiltin="1"/>
    <cellStyle name="60% — акцент1 2" xfId="85" xr:uid="{00000000-0005-0000-0000-00005B000000}"/>
    <cellStyle name="60% — акцент2" xfId="59" builtinId="36" customBuiltin="1"/>
    <cellStyle name="60% — акцент2 2" xfId="86" xr:uid="{00000000-0005-0000-0000-00005D000000}"/>
    <cellStyle name="60% — акцент3" xfId="63" builtinId="40" customBuiltin="1"/>
    <cellStyle name="60% — акцент3 2" xfId="87" xr:uid="{00000000-0005-0000-0000-00005F000000}"/>
    <cellStyle name="60% — акцент4" xfId="67" builtinId="44" customBuiltin="1"/>
    <cellStyle name="60% — акцент4 2" xfId="88" xr:uid="{00000000-0005-0000-0000-000061000000}"/>
    <cellStyle name="60% — акцент5" xfId="71" builtinId="48" customBuiltin="1"/>
    <cellStyle name="60% — акцент5 2" xfId="89" xr:uid="{00000000-0005-0000-0000-000063000000}"/>
    <cellStyle name="60% — акцент6" xfId="75" builtinId="52" customBuiltin="1"/>
    <cellStyle name="60% — акцент6 2" xfId="90" xr:uid="{00000000-0005-0000-0000-000065000000}"/>
    <cellStyle name="Accent 1 1" xfId="234" xr:uid="{00000000-0005-0000-0000-000066000000}"/>
    <cellStyle name="Accent 2 1" xfId="235" xr:uid="{00000000-0005-0000-0000-000067000000}"/>
    <cellStyle name="Accent 3 1" xfId="236" xr:uid="{00000000-0005-0000-0000-000068000000}"/>
    <cellStyle name="Accent 4" xfId="237" xr:uid="{00000000-0005-0000-0000-000069000000}"/>
    <cellStyle name="Accent1" xfId="116" xr:uid="{00000000-0005-0000-0000-00006A000000}"/>
    <cellStyle name="Accent2" xfId="117" xr:uid="{00000000-0005-0000-0000-00006B000000}"/>
    <cellStyle name="Accent3" xfId="118" xr:uid="{00000000-0005-0000-0000-00006C000000}"/>
    <cellStyle name="Accent4" xfId="119" xr:uid="{00000000-0005-0000-0000-00006D000000}"/>
    <cellStyle name="Accent5" xfId="120" xr:uid="{00000000-0005-0000-0000-00006E000000}"/>
    <cellStyle name="Accent6" xfId="121" xr:uid="{00000000-0005-0000-0000-00006F000000}"/>
    <cellStyle name="Bad 1" xfId="238" xr:uid="{00000000-0005-0000-0000-000070000000}"/>
    <cellStyle name="Berekening" xfId="122" xr:uid="{00000000-0005-0000-0000-000071000000}"/>
    <cellStyle name="Comma [0]_RAC Price 2012 111026 - calculation2" xfId="23" xr:uid="{00000000-0005-0000-0000-000072000000}"/>
    <cellStyle name="Comma_RAC'09" xfId="278" xr:uid="{00000000-0005-0000-0000-000073000000}"/>
    <cellStyle name="Controlecel" xfId="123" xr:uid="{00000000-0005-0000-0000-000074000000}"/>
    <cellStyle name="Dezimal [0] 3" xfId="1" xr:uid="{00000000-0005-0000-0000-000075000000}"/>
    <cellStyle name="Error 1" xfId="239" xr:uid="{00000000-0005-0000-0000-000076000000}"/>
    <cellStyle name="Euro" xfId="2" xr:uid="{00000000-0005-0000-0000-000077000000}"/>
    <cellStyle name="Euro 2" xfId="3" xr:uid="{00000000-0005-0000-0000-000078000000}"/>
    <cellStyle name="Euro 2 2" xfId="124" xr:uid="{00000000-0005-0000-0000-000079000000}"/>
    <cellStyle name="Euro 3" xfId="4" xr:uid="{00000000-0005-0000-0000-00007A000000}"/>
    <cellStyle name="Excel Built-in Comma [0]" xfId="240" xr:uid="{00000000-0005-0000-0000-00007B000000}"/>
    <cellStyle name="Excel Built-in Comma [0] 1" xfId="81" xr:uid="{00000000-0005-0000-0000-00007C000000}"/>
    <cellStyle name="Excel Built-in Comma [0] 1 2" xfId="241" xr:uid="{00000000-0005-0000-0000-00007D000000}"/>
    <cellStyle name="Excel Built-in Explanatory Text" xfId="242" xr:uid="{00000000-0005-0000-0000-00007E000000}"/>
    <cellStyle name="Excel Built-in Normal" xfId="5" xr:uid="{00000000-0005-0000-0000-00007F000000}"/>
    <cellStyle name="Footnote 1" xfId="243" xr:uid="{00000000-0005-0000-0000-000080000000}"/>
    <cellStyle name="Gekoppelde cel" xfId="125" xr:uid="{00000000-0005-0000-0000-000081000000}"/>
    <cellStyle name="Goed" xfId="126" xr:uid="{00000000-0005-0000-0000-000082000000}"/>
    <cellStyle name="Good 1" xfId="244" xr:uid="{00000000-0005-0000-0000-000083000000}"/>
    <cellStyle name="Heading 1 1" xfId="245" xr:uid="{00000000-0005-0000-0000-000084000000}"/>
    <cellStyle name="Heading 2 1" xfId="246" xr:uid="{00000000-0005-0000-0000-000085000000}"/>
    <cellStyle name="Heading 3" xfId="247" xr:uid="{00000000-0005-0000-0000-000086000000}"/>
    <cellStyle name="Hyperlink 1" xfId="248" xr:uid="{00000000-0005-0000-0000-000087000000}"/>
    <cellStyle name="IBM Cognos - Column Name" xfId="127" xr:uid="{00000000-0005-0000-0000-000088000000}"/>
    <cellStyle name="IBM Cognos - Group Name" xfId="128" xr:uid="{00000000-0005-0000-0000-000089000000}"/>
    <cellStyle name="IBM Cognos - List Name" xfId="129" xr:uid="{00000000-0005-0000-0000-00008A000000}"/>
    <cellStyle name="IBM Cognos - Measure" xfId="130" xr:uid="{00000000-0005-0000-0000-00008B000000}"/>
    <cellStyle name="IBM Cognos - Measure Name" xfId="131" xr:uid="{00000000-0005-0000-0000-00008C000000}"/>
    <cellStyle name="IBM Cognos - Row Name" xfId="132" xr:uid="{00000000-0005-0000-0000-00008D000000}"/>
    <cellStyle name="IBM Cognos - Summary Column" xfId="133" xr:uid="{00000000-0005-0000-0000-00008E000000}"/>
    <cellStyle name="IBM Cognos - Summary Column Name" xfId="134" xr:uid="{00000000-0005-0000-0000-00008F000000}"/>
    <cellStyle name="IBM Cognos - Summary Row" xfId="135" xr:uid="{00000000-0005-0000-0000-000090000000}"/>
    <cellStyle name="IBM Cognos - Summary Row Name" xfId="136" xr:uid="{00000000-0005-0000-0000-000091000000}"/>
    <cellStyle name="Invoer" xfId="137" xr:uid="{00000000-0005-0000-0000-000092000000}"/>
    <cellStyle name="Kop 1" xfId="138" xr:uid="{00000000-0005-0000-0000-000093000000}"/>
    <cellStyle name="Kop 2" xfId="139" xr:uid="{00000000-0005-0000-0000-000094000000}"/>
    <cellStyle name="Kop 3" xfId="140" xr:uid="{00000000-0005-0000-0000-000095000000}"/>
    <cellStyle name="Kop 4" xfId="141" xr:uid="{00000000-0005-0000-0000-000096000000}"/>
    <cellStyle name="Neutraal" xfId="142" xr:uid="{00000000-0005-0000-0000-000097000000}"/>
    <cellStyle name="Neutral 1" xfId="249" xr:uid="{00000000-0005-0000-0000-000098000000}"/>
    <cellStyle name="Normal" xfId="143" xr:uid="{00000000-0005-0000-0000-000099000000}"/>
    <cellStyle name="Normal 10" xfId="329" xr:uid="{00000000-0005-0000-0000-00009A000000}"/>
    <cellStyle name="Normal_City Multi 2nd Half 2009" xfId="17" xr:uid="{00000000-0005-0000-0000-00009B000000}"/>
    <cellStyle name="Normal_RAC Price 2012 111026 - calculation2" xfId="22" xr:uid="{00000000-0005-0000-0000-00009C000000}"/>
    <cellStyle name="Note 1" xfId="250" xr:uid="{00000000-0005-0000-0000-00009D000000}"/>
    <cellStyle name="Notitie" xfId="144" xr:uid="{00000000-0005-0000-0000-00009E000000}"/>
    <cellStyle name="Ongeldig" xfId="145" xr:uid="{00000000-0005-0000-0000-00009F000000}"/>
    <cellStyle name="SAPBEXaggData" xfId="146" xr:uid="{00000000-0005-0000-0000-0000A0000000}"/>
    <cellStyle name="SAPBEXaggDataEmph" xfId="147" xr:uid="{00000000-0005-0000-0000-0000A1000000}"/>
    <cellStyle name="SAPBEXaggItem" xfId="148" xr:uid="{00000000-0005-0000-0000-0000A2000000}"/>
    <cellStyle name="SAPBEXaggItemX" xfId="149" xr:uid="{00000000-0005-0000-0000-0000A3000000}"/>
    <cellStyle name="SAPBEXchaText" xfId="150" xr:uid="{00000000-0005-0000-0000-0000A4000000}"/>
    <cellStyle name="SAPBEXexcBad7" xfId="151" xr:uid="{00000000-0005-0000-0000-0000A5000000}"/>
    <cellStyle name="SAPBEXexcBad8" xfId="152" xr:uid="{00000000-0005-0000-0000-0000A6000000}"/>
    <cellStyle name="SAPBEXexcBad9" xfId="153" xr:uid="{00000000-0005-0000-0000-0000A7000000}"/>
    <cellStyle name="SAPBEXexcCritical4" xfId="154" xr:uid="{00000000-0005-0000-0000-0000A8000000}"/>
    <cellStyle name="SAPBEXexcCritical5" xfId="155" xr:uid="{00000000-0005-0000-0000-0000A9000000}"/>
    <cellStyle name="SAPBEXexcCritical6" xfId="156" xr:uid="{00000000-0005-0000-0000-0000AA000000}"/>
    <cellStyle name="SAPBEXexcGood1" xfId="157" xr:uid="{00000000-0005-0000-0000-0000AB000000}"/>
    <cellStyle name="SAPBEXexcGood2" xfId="158" xr:uid="{00000000-0005-0000-0000-0000AC000000}"/>
    <cellStyle name="SAPBEXexcGood3" xfId="159" xr:uid="{00000000-0005-0000-0000-0000AD000000}"/>
    <cellStyle name="SAPBEXfilterDrill" xfId="160" xr:uid="{00000000-0005-0000-0000-0000AE000000}"/>
    <cellStyle name="SAPBEXfilterItem" xfId="161" xr:uid="{00000000-0005-0000-0000-0000AF000000}"/>
    <cellStyle name="SAPBEXfilterText" xfId="162" xr:uid="{00000000-0005-0000-0000-0000B0000000}"/>
    <cellStyle name="SAPBEXformats" xfId="163" xr:uid="{00000000-0005-0000-0000-0000B1000000}"/>
    <cellStyle name="SAPBEXheaderItem" xfId="164" xr:uid="{00000000-0005-0000-0000-0000B2000000}"/>
    <cellStyle name="SAPBEXheaderText" xfId="165" xr:uid="{00000000-0005-0000-0000-0000B3000000}"/>
    <cellStyle name="SAPBEXHLevel0" xfId="166" xr:uid="{00000000-0005-0000-0000-0000B4000000}"/>
    <cellStyle name="SAPBEXHLevel0X" xfId="167" xr:uid="{00000000-0005-0000-0000-0000B5000000}"/>
    <cellStyle name="SAPBEXHLevel1" xfId="168" xr:uid="{00000000-0005-0000-0000-0000B6000000}"/>
    <cellStyle name="SAPBEXHLevel1X" xfId="169" xr:uid="{00000000-0005-0000-0000-0000B7000000}"/>
    <cellStyle name="SAPBEXHLevel2" xfId="170" xr:uid="{00000000-0005-0000-0000-0000B8000000}"/>
    <cellStyle name="SAPBEXHLevel2X" xfId="171" xr:uid="{00000000-0005-0000-0000-0000B9000000}"/>
    <cellStyle name="SAPBEXHLevel3" xfId="172" xr:uid="{00000000-0005-0000-0000-0000BA000000}"/>
    <cellStyle name="SAPBEXHLevel3X" xfId="173" xr:uid="{00000000-0005-0000-0000-0000BB000000}"/>
    <cellStyle name="SAPBEXresData" xfId="174" xr:uid="{00000000-0005-0000-0000-0000BC000000}"/>
    <cellStyle name="SAPBEXresDataEmph" xfId="175" xr:uid="{00000000-0005-0000-0000-0000BD000000}"/>
    <cellStyle name="SAPBEXresItem" xfId="176" xr:uid="{00000000-0005-0000-0000-0000BE000000}"/>
    <cellStyle name="SAPBEXresItemX" xfId="177" xr:uid="{00000000-0005-0000-0000-0000BF000000}"/>
    <cellStyle name="SAPBEXstdData" xfId="178" xr:uid="{00000000-0005-0000-0000-0000C0000000}"/>
    <cellStyle name="SAPBEXstdDataEmph" xfId="179" xr:uid="{00000000-0005-0000-0000-0000C1000000}"/>
    <cellStyle name="SAPBEXstdItem" xfId="180" xr:uid="{00000000-0005-0000-0000-0000C2000000}"/>
    <cellStyle name="SAPBEXstdItemX" xfId="181" xr:uid="{00000000-0005-0000-0000-0000C3000000}"/>
    <cellStyle name="SAPBEXtitle" xfId="182" xr:uid="{00000000-0005-0000-0000-0000C4000000}"/>
    <cellStyle name="SAPBEXundefined" xfId="183" xr:uid="{00000000-0005-0000-0000-0000C5000000}"/>
    <cellStyle name="Standard 2" xfId="6" xr:uid="{00000000-0005-0000-0000-0000C6000000}"/>
    <cellStyle name="Standard 3" xfId="93" xr:uid="{00000000-0005-0000-0000-0000C7000000}"/>
    <cellStyle name="Standard_Business_Plan_2005_Master" xfId="184" xr:uid="{00000000-0005-0000-0000-0000C8000000}"/>
    <cellStyle name="Status 1" xfId="251" xr:uid="{00000000-0005-0000-0000-0000C9000000}"/>
    <cellStyle name="Text 1" xfId="252" xr:uid="{00000000-0005-0000-0000-0000CA000000}"/>
    <cellStyle name="Titel" xfId="185" xr:uid="{00000000-0005-0000-0000-0000CB000000}"/>
    <cellStyle name="Totaal" xfId="186" xr:uid="{00000000-0005-0000-0000-0000CC000000}"/>
    <cellStyle name="Uitvoer" xfId="187" xr:uid="{00000000-0005-0000-0000-0000CD000000}"/>
    <cellStyle name="Verklarende tekst" xfId="188" xr:uid="{00000000-0005-0000-0000-0000CE000000}"/>
    <cellStyle name="Waarschuwingstekst" xfId="189" xr:uid="{00000000-0005-0000-0000-0000CF000000}"/>
    <cellStyle name="Währung_090109_Calc_Rus_FY_09_18" xfId="7" xr:uid="{00000000-0005-0000-0000-0000D0000000}"/>
    <cellStyle name="Warning 1" xfId="253" xr:uid="{00000000-0005-0000-0000-0000D1000000}"/>
    <cellStyle name="Акцент1" xfId="52" builtinId="29" customBuiltin="1"/>
    <cellStyle name="Акцент2" xfId="56" builtinId="33" customBuiltin="1"/>
    <cellStyle name="Акцент3" xfId="60" builtinId="37" customBuiltin="1"/>
    <cellStyle name="Акцент4" xfId="64" builtinId="41" customBuiltin="1"/>
    <cellStyle name="Акцент5" xfId="68" builtinId="45" customBuiltin="1"/>
    <cellStyle name="Акцент6" xfId="72" builtinId="49" customBuiltin="1"/>
    <cellStyle name="Ввод " xfId="44" builtinId="20" customBuiltin="1"/>
    <cellStyle name="Вывод" xfId="45" builtinId="21" customBuiltin="1"/>
    <cellStyle name="Вычисление" xfId="46" builtinId="22" customBuiltin="1"/>
    <cellStyle name="Заголовок 1" xfId="37" builtinId="16" customBuiltin="1"/>
    <cellStyle name="Заголовок 2" xfId="38" builtinId="17" customBuiltin="1"/>
    <cellStyle name="Заголовок 3" xfId="39" builtinId="18" customBuiltin="1"/>
    <cellStyle name="Заголовок 4" xfId="40" builtinId="19" customBuiltin="1"/>
    <cellStyle name="Итог" xfId="51" builtinId="25" customBuiltin="1"/>
    <cellStyle name="Контрольная ячейка" xfId="48" builtinId="23" customBuiltin="1"/>
    <cellStyle name="Название 2" xfId="83" xr:uid="{00000000-0005-0000-0000-0000E1000000}"/>
    <cellStyle name="Нейтральный" xfId="43" builtinId="28" customBuiltin="1"/>
    <cellStyle name="Нейтральный 2" xfId="84" xr:uid="{00000000-0005-0000-0000-0000E3000000}"/>
    <cellStyle name="Обычный" xfId="0" builtinId="0"/>
    <cellStyle name="Обычный 10" xfId="231" xr:uid="{00000000-0005-0000-0000-0000E5000000}"/>
    <cellStyle name="Обычный 10 2" xfId="261" xr:uid="{00000000-0005-0000-0000-0000E6000000}"/>
    <cellStyle name="Обычный 11" xfId="224" xr:uid="{00000000-0005-0000-0000-0000E7000000}"/>
    <cellStyle name="Обычный 11 2" xfId="315" xr:uid="{00000000-0005-0000-0000-0000E8000000}"/>
    <cellStyle name="Обычный 12" xfId="233" xr:uid="{00000000-0005-0000-0000-0000E9000000}"/>
    <cellStyle name="Обычный 12 2" xfId="279" xr:uid="{00000000-0005-0000-0000-0000EA000000}"/>
    <cellStyle name="Обычный 13" xfId="276" xr:uid="{00000000-0005-0000-0000-0000EB000000}"/>
    <cellStyle name="Обычный 14" xfId="327" xr:uid="{00000000-0005-0000-0000-0000EC000000}"/>
    <cellStyle name="Обычный 2" xfId="8" xr:uid="{00000000-0005-0000-0000-0000ED000000}"/>
    <cellStyle name="Обычный 2 10" xfId="263" xr:uid="{00000000-0005-0000-0000-0000EE000000}"/>
    <cellStyle name="Обычный 2 11" xfId="343" xr:uid="{00000000-0005-0000-0000-0000EF000000}"/>
    <cellStyle name="Обычный 2 12" xfId="356" xr:uid="{00000000-0005-0000-0000-0000F0000000}"/>
    <cellStyle name="Обычный 2 2" xfId="9" xr:uid="{00000000-0005-0000-0000-0000F1000000}"/>
    <cellStyle name="Обычный 2 2 2" xfId="30" xr:uid="{00000000-0005-0000-0000-0000F2000000}"/>
    <cellStyle name="Обычный 2 2 2 2" xfId="288" xr:uid="{00000000-0005-0000-0000-0000F3000000}"/>
    <cellStyle name="Обычный 2 2 2 3" xfId="190" xr:uid="{00000000-0005-0000-0000-0000F4000000}"/>
    <cellStyle name="Обычный 2 2 2 4" xfId="349" xr:uid="{00000000-0005-0000-0000-0000F5000000}"/>
    <cellStyle name="Обычный 2 2 3" xfId="96" xr:uid="{00000000-0005-0000-0000-0000F6000000}"/>
    <cellStyle name="Обычный 2 2 4" xfId="77" xr:uid="{00000000-0005-0000-0000-0000F7000000}"/>
    <cellStyle name="Обычный 2 2 5" xfId="344" xr:uid="{00000000-0005-0000-0000-0000F8000000}"/>
    <cellStyle name="Обычный 2 3" xfId="10" xr:uid="{00000000-0005-0000-0000-0000F9000000}"/>
    <cellStyle name="Обычный 2 3 2" xfId="225" xr:uid="{00000000-0005-0000-0000-0000FA000000}"/>
    <cellStyle name="Обычный 2 4" xfId="29" xr:uid="{00000000-0005-0000-0000-0000FB000000}"/>
    <cellStyle name="Обычный 2 4 2" xfId="287" xr:uid="{00000000-0005-0000-0000-0000FC000000}"/>
    <cellStyle name="Обычный 2 4 3" xfId="94" xr:uid="{00000000-0005-0000-0000-0000FD000000}"/>
    <cellStyle name="Обычный 2 4 4" xfId="348" xr:uid="{00000000-0005-0000-0000-0000FE000000}"/>
    <cellStyle name="Обычный 2 5" xfId="34" xr:uid="{00000000-0005-0000-0000-0000FF000000}"/>
    <cellStyle name="Обычный 2 5 2" xfId="82" xr:uid="{00000000-0005-0000-0000-000000010000}"/>
    <cellStyle name="Обычный 2 5 3" xfId="353" xr:uid="{00000000-0005-0000-0000-000001010000}"/>
    <cellStyle name="Обычный 2 6" xfId="18" xr:uid="{00000000-0005-0000-0000-000002010000}"/>
    <cellStyle name="Обычный 2 6 2" xfId="31" xr:uid="{00000000-0005-0000-0000-000003010000}"/>
    <cellStyle name="Обычный 2 6 2 2" xfId="350" xr:uid="{00000000-0005-0000-0000-000004010000}"/>
    <cellStyle name="Обычный 2 6 3" xfId="78" xr:uid="{00000000-0005-0000-0000-000005010000}"/>
    <cellStyle name="Обычный 2 6 4" xfId="345" xr:uid="{00000000-0005-0000-0000-000006010000}"/>
    <cellStyle name="Обычный 2 7" xfId="254" xr:uid="{00000000-0005-0000-0000-000007010000}"/>
    <cellStyle name="Обычный 2 8" xfId="326" xr:uid="{00000000-0005-0000-0000-000008010000}"/>
    <cellStyle name="Обычный 2 9" xfId="76" xr:uid="{00000000-0005-0000-0000-000009010000}"/>
    <cellStyle name="Обычный 3" xfId="11" xr:uid="{00000000-0005-0000-0000-00000A010000}"/>
    <cellStyle name="Обычный 3 2" xfId="12" xr:uid="{00000000-0005-0000-0000-00000B010000}"/>
    <cellStyle name="Обычный 3 2 2" xfId="97" xr:uid="{00000000-0005-0000-0000-00000C010000}"/>
    <cellStyle name="Обычный 3 3" xfId="95" xr:uid="{00000000-0005-0000-0000-00000D010000}"/>
    <cellStyle name="Обычный 3 4" xfId="255" xr:uid="{00000000-0005-0000-0000-00000E010000}"/>
    <cellStyle name="Обычный 4" xfId="13" xr:uid="{00000000-0005-0000-0000-00000F010000}"/>
    <cellStyle name="Обычный 4 2" xfId="191" xr:uid="{00000000-0005-0000-0000-000010010000}"/>
    <cellStyle name="Обычный 4 3 2" xfId="262" xr:uid="{00000000-0005-0000-0000-000011010000}"/>
    <cellStyle name="Обычный 5" xfId="19" xr:uid="{00000000-0005-0000-0000-000012010000}"/>
    <cellStyle name="Обычный 5 2" xfId="32" xr:uid="{00000000-0005-0000-0000-000013010000}"/>
    <cellStyle name="Обычный 5 2 2" xfId="199" xr:uid="{00000000-0005-0000-0000-000014010000}"/>
    <cellStyle name="Обычный 5 2 3" xfId="351" xr:uid="{00000000-0005-0000-0000-000015010000}"/>
    <cellStyle name="Обычный 5 3" xfId="79" xr:uid="{00000000-0005-0000-0000-000016010000}"/>
    <cellStyle name="Обычный 5 4" xfId="346" xr:uid="{00000000-0005-0000-0000-000017010000}"/>
    <cellStyle name="Обычный 6" xfId="20" xr:uid="{00000000-0005-0000-0000-000018010000}"/>
    <cellStyle name="Обычный 6 2" xfId="228" xr:uid="{00000000-0005-0000-0000-000019010000}"/>
    <cellStyle name="Обычный 7" xfId="21" xr:uid="{00000000-0005-0000-0000-00001A010000}"/>
    <cellStyle name="Обычный 7 2" xfId="33" xr:uid="{00000000-0005-0000-0000-00001B010000}"/>
    <cellStyle name="Обычный 7 2 2" xfId="229" xr:uid="{00000000-0005-0000-0000-00001C010000}"/>
    <cellStyle name="Обычный 7 2 3" xfId="352" xr:uid="{00000000-0005-0000-0000-00001D010000}"/>
    <cellStyle name="Обычный 7 3" xfId="80" xr:uid="{00000000-0005-0000-0000-00001E010000}"/>
    <cellStyle name="Обычный 7 4" xfId="347" xr:uid="{00000000-0005-0000-0000-00001F010000}"/>
    <cellStyle name="Обычный 8" xfId="26" xr:uid="{00000000-0005-0000-0000-000020010000}"/>
    <cellStyle name="Обычный 8 2" xfId="230" xr:uid="{00000000-0005-0000-0000-000021010000}"/>
    <cellStyle name="Обычный 9" xfId="35" xr:uid="{00000000-0005-0000-0000-000022010000}"/>
    <cellStyle name="Обычный 9 2" xfId="285" xr:uid="{00000000-0005-0000-0000-000023010000}"/>
    <cellStyle name="Обычный 9 3" xfId="91" xr:uid="{00000000-0005-0000-0000-000024010000}"/>
    <cellStyle name="Обычный 9 4" xfId="354" xr:uid="{00000000-0005-0000-0000-000025010000}"/>
    <cellStyle name="Обычный_Lessar_fancoil_27.06.08" xfId="28" xr:uid="{00000000-0005-0000-0000-000026010000}"/>
    <cellStyle name="Плохой" xfId="42" builtinId="27" customBuiltin="1"/>
    <cellStyle name="Пояснение" xfId="50" builtinId="53" customBuiltin="1"/>
    <cellStyle name="Примечание 2" xfId="226" xr:uid="{00000000-0005-0000-0000-000029010000}"/>
    <cellStyle name="Примечание 2 2" xfId="316" xr:uid="{00000000-0005-0000-0000-00002A010000}"/>
    <cellStyle name="Примечание 3" xfId="227" xr:uid="{00000000-0005-0000-0000-00002B010000}"/>
    <cellStyle name="Примечание 3 2" xfId="317" xr:uid="{00000000-0005-0000-0000-00002C010000}"/>
    <cellStyle name="Примечание 4" xfId="198" xr:uid="{00000000-0005-0000-0000-00002D010000}"/>
    <cellStyle name="Примечание 4 2" xfId="290" xr:uid="{00000000-0005-0000-0000-00002E010000}"/>
    <cellStyle name="Процентный" xfId="357" builtinId="5"/>
    <cellStyle name="Процентный 2" xfId="14" xr:uid="{00000000-0005-0000-0000-000030010000}"/>
    <cellStyle name="Процентный 2 2" xfId="192" xr:uid="{00000000-0005-0000-0000-000031010000}"/>
    <cellStyle name="Процентный 3" xfId="36" xr:uid="{00000000-0005-0000-0000-000032010000}"/>
    <cellStyle name="Процентный 3 2" xfId="193" xr:uid="{00000000-0005-0000-0000-000033010000}"/>
    <cellStyle name="Процентный 3 3" xfId="355" xr:uid="{00000000-0005-0000-0000-000034010000}"/>
    <cellStyle name="Процентный 4" xfId="92" xr:uid="{00000000-0005-0000-0000-000035010000}"/>
    <cellStyle name="Процентный 4 2" xfId="286" xr:uid="{00000000-0005-0000-0000-000036010000}"/>
    <cellStyle name="Процентный 5" xfId="281" xr:uid="{00000000-0005-0000-0000-000037010000}"/>
    <cellStyle name="Процентный 6" xfId="277" xr:uid="{00000000-0005-0000-0000-000038010000}"/>
    <cellStyle name="Связанная ячейка" xfId="47" builtinId="24" customBuiltin="1"/>
    <cellStyle name="Стиль 1" xfId="256" xr:uid="{00000000-0005-0000-0000-00003A010000}"/>
    <cellStyle name="Текст предупреждения" xfId="49" builtinId="11" customBuiltin="1"/>
    <cellStyle name="Финансовый [0] 2" xfId="15" xr:uid="{00000000-0005-0000-0000-00003C010000}"/>
    <cellStyle name="Финансовый [0] 3" xfId="258" xr:uid="{00000000-0005-0000-0000-00003D010000}"/>
    <cellStyle name="Финансовый 10" xfId="321" xr:uid="{00000000-0005-0000-0000-00003E010000}"/>
    <cellStyle name="Финансовый 11" xfId="320" xr:uid="{00000000-0005-0000-0000-00003F010000}"/>
    <cellStyle name="Финансовый 12" xfId="284" xr:uid="{00000000-0005-0000-0000-000040010000}"/>
    <cellStyle name="Финансовый 13" xfId="318" xr:uid="{00000000-0005-0000-0000-000041010000}"/>
    <cellStyle name="Финансовый 14" xfId="319" xr:uid="{00000000-0005-0000-0000-000042010000}"/>
    <cellStyle name="Финансовый 15" xfId="325" xr:uid="{00000000-0005-0000-0000-000043010000}"/>
    <cellStyle name="Финансовый 16" xfId="323" xr:uid="{00000000-0005-0000-0000-000044010000}"/>
    <cellStyle name="Финансовый 17" xfId="324" xr:uid="{00000000-0005-0000-0000-000045010000}"/>
    <cellStyle name="Финансовый 18" xfId="331" xr:uid="{00000000-0005-0000-0000-000046010000}"/>
    <cellStyle name="Финансовый 19" xfId="332" xr:uid="{00000000-0005-0000-0000-000047010000}"/>
    <cellStyle name="Финансовый 2" xfId="194" xr:uid="{00000000-0005-0000-0000-000048010000}"/>
    <cellStyle name="Финансовый 20" xfId="333" xr:uid="{00000000-0005-0000-0000-000049010000}"/>
    <cellStyle name="Финансовый 21" xfId="334" xr:uid="{00000000-0005-0000-0000-00004A010000}"/>
    <cellStyle name="Финансовый 22" xfId="335" xr:uid="{00000000-0005-0000-0000-00004B010000}"/>
    <cellStyle name="Финансовый 23" xfId="336" xr:uid="{00000000-0005-0000-0000-00004C010000}"/>
    <cellStyle name="Финансовый 24" xfId="337" xr:uid="{00000000-0005-0000-0000-00004D010000}"/>
    <cellStyle name="Финансовый 25" xfId="338" xr:uid="{00000000-0005-0000-0000-00004E010000}"/>
    <cellStyle name="Финансовый 26" xfId="339" xr:uid="{00000000-0005-0000-0000-00004F010000}"/>
    <cellStyle name="Финансовый 27" xfId="340" xr:uid="{00000000-0005-0000-0000-000050010000}"/>
    <cellStyle name="Финансовый 28" xfId="341" xr:uid="{00000000-0005-0000-0000-000051010000}"/>
    <cellStyle name="Финансовый 29" xfId="342" xr:uid="{00000000-0005-0000-0000-000052010000}"/>
    <cellStyle name="Финансовый 3" xfId="16" xr:uid="{00000000-0005-0000-0000-000053010000}"/>
    <cellStyle name="Финансовый 3 2" xfId="195" xr:uid="{00000000-0005-0000-0000-000054010000}"/>
    <cellStyle name="Финансовый 4" xfId="196" xr:uid="{00000000-0005-0000-0000-000055010000}"/>
    <cellStyle name="Финансовый 5" xfId="197" xr:uid="{00000000-0005-0000-0000-000056010000}"/>
    <cellStyle name="Финансовый 5 2" xfId="289" xr:uid="{00000000-0005-0000-0000-000057010000}"/>
    <cellStyle name="Финансовый 6" xfId="257" xr:uid="{00000000-0005-0000-0000-000058010000}"/>
    <cellStyle name="Финансовый 6 2" xfId="280" xr:uid="{00000000-0005-0000-0000-000059010000}"/>
    <cellStyle name="Финансовый 7" xfId="260" xr:uid="{00000000-0005-0000-0000-00005A010000}"/>
    <cellStyle name="Финансовый 7 2" xfId="283" xr:uid="{00000000-0005-0000-0000-00005B010000}"/>
    <cellStyle name="Финансовый 8" xfId="282" xr:uid="{00000000-0005-0000-0000-00005C010000}"/>
    <cellStyle name="Финансовый 9" xfId="322" xr:uid="{00000000-0005-0000-0000-00005D010000}"/>
    <cellStyle name="Хороший" xfId="41" builtinId="26" customBuiltin="1"/>
    <cellStyle name="표준_★★LGEPL 08 Line-up Master v10★★" xfId="27" xr:uid="{00000000-0005-0000-0000-00005F010000}"/>
    <cellStyle name="표준_Single A - Outdoor unit(50Hz,R410A)" xfId="25" xr:uid="{00000000-0005-0000-0000-000060010000}"/>
    <cellStyle name="표준_기존 Spec등 정리-Multi F_Multi F DX(50Hz,Heat Pump,R410A)" xfId="24" xr:uid="{00000000-0005-0000-0000-000061010000}"/>
    <cellStyle name="常规 2" xfId="330" xr:uid="{00000000-0005-0000-0000-000062010000}"/>
    <cellStyle name="常规_R22 MDVD &amp; U &amp; WHS Modular Chiller" xfId="259" xr:uid="{00000000-0005-0000-0000-000063010000}"/>
    <cellStyle name="標準 2" xfId="232" xr:uid="{00000000-0005-0000-0000-000064010000}"/>
    <cellStyle name="標準_FS43R" xfId="328" xr:uid="{00000000-0005-0000-0000-000065010000}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  <mruColors>
      <color rgb="FF0082EE"/>
      <color rgb="FFD20000"/>
      <color rgb="FFFF2D2D"/>
      <color rgb="FF9A8040"/>
      <color rgb="FF0033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7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microsoft.com/office/2007/relationships/hdphoto" Target="../media/hdphoto2.wdp"/><Relationship Id="rId18" Type="http://schemas.openxmlformats.org/officeDocument/2006/relationships/image" Target="../media/image1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17" Type="http://schemas.openxmlformats.org/officeDocument/2006/relationships/image" Target="../media/image15.png"/><Relationship Id="rId2" Type="http://schemas.openxmlformats.org/officeDocument/2006/relationships/image" Target="../media/image20.png"/><Relationship Id="rId16" Type="http://schemas.openxmlformats.org/officeDocument/2006/relationships/image" Target="../media/image32.png"/><Relationship Id="rId20" Type="http://schemas.openxmlformats.org/officeDocument/2006/relationships/image" Target="../media/image18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microsoft.com/office/2007/relationships/hdphoto" Target="../media/hdphoto3.wdp"/><Relationship Id="rId10" Type="http://schemas.openxmlformats.org/officeDocument/2006/relationships/image" Target="../media/image28.png"/><Relationship Id="rId19" Type="http://schemas.openxmlformats.org/officeDocument/2006/relationships/image" Target="../media/image33.jpeg"/><Relationship Id="rId4" Type="http://schemas.openxmlformats.org/officeDocument/2006/relationships/image" Target="../media/image22.png"/><Relationship Id="rId9" Type="http://schemas.openxmlformats.org/officeDocument/2006/relationships/image" Target="../media/image27.jpeg"/><Relationship Id="rId14" Type="http://schemas.openxmlformats.org/officeDocument/2006/relationships/image" Target="../media/image3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13" Type="http://schemas.openxmlformats.org/officeDocument/2006/relationships/image" Target="../media/image45.png"/><Relationship Id="rId18" Type="http://schemas.openxmlformats.org/officeDocument/2006/relationships/image" Target="../media/image18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12" Type="http://schemas.microsoft.com/office/2007/relationships/hdphoto" Target="../media/hdphoto4.wdp"/><Relationship Id="rId17" Type="http://schemas.openxmlformats.org/officeDocument/2006/relationships/image" Target="../media/image15.png"/><Relationship Id="rId2" Type="http://schemas.openxmlformats.org/officeDocument/2006/relationships/image" Target="../media/image35.png"/><Relationship Id="rId16" Type="http://schemas.openxmlformats.org/officeDocument/2006/relationships/image" Target="../media/image14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11" Type="http://schemas.openxmlformats.org/officeDocument/2006/relationships/image" Target="../media/image44.png"/><Relationship Id="rId5" Type="http://schemas.openxmlformats.org/officeDocument/2006/relationships/image" Target="../media/image38.png"/><Relationship Id="rId15" Type="http://schemas.openxmlformats.org/officeDocument/2006/relationships/image" Target="../media/image46.png"/><Relationship Id="rId10" Type="http://schemas.openxmlformats.org/officeDocument/2006/relationships/image" Target="../media/image43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Relationship Id="rId14" Type="http://schemas.microsoft.com/office/2007/relationships/hdphoto" Target="../media/hdphoto5.wdp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13" Type="http://schemas.openxmlformats.org/officeDocument/2006/relationships/image" Target="../media/image15.png"/><Relationship Id="rId3" Type="http://schemas.openxmlformats.org/officeDocument/2006/relationships/image" Target="../media/image49.png"/><Relationship Id="rId7" Type="http://schemas.microsoft.com/office/2007/relationships/hdphoto" Target="../media/hdphoto6.wdp"/><Relationship Id="rId12" Type="http://schemas.microsoft.com/office/2007/relationships/hdphoto" Target="../media/hdphoto7.wdp"/><Relationship Id="rId2" Type="http://schemas.openxmlformats.org/officeDocument/2006/relationships/image" Target="../media/image48.png"/><Relationship Id="rId1" Type="http://schemas.openxmlformats.org/officeDocument/2006/relationships/image" Target="../media/image47.png"/><Relationship Id="rId6" Type="http://schemas.openxmlformats.org/officeDocument/2006/relationships/image" Target="../media/image52.png"/><Relationship Id="rId11" Type="http://schemas.openxmlformats.org/officeDocument/2006/relationships/image" Target="../media/image56.png"/><Relationship Id="rId5" Type="http://schemas.openxmlformats.org/officeDocument/2006/relationships/image" Target="../media/image51.png"/><Relationship Id="rId10" Type="http://schemas.openxmlformats.org/officeDocument/2006/relationships/image" Target="../media/image55.png"/><Relationship Id="rId4" Type="http://schemas.openxmlformats.org/officeDocument/2006/relationships/image" Target="../media/image50.png"/><Relationship Id="rId9" Type="http://schemas.openxmlformats.org/officeDocument/2006/relationships/image" Target="../media/image54.png"/><Relationship Id="rId1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7.jpeg"/><Relationship Id="rId18" Type="http://schemas.microsoft.com/office/2007/relationships/hdphoto" Target="../media/hdphoto11.wdp"/><Relationship Id="rId26" Type="http://schemas.openxmlformats.org/officeDocument/2006/relationships/image" Target="../media/image16.png"/><Relationship Id="rId3" Type="http://schemas.openxmlformats.org/officeDocument/2006/relationships/image" Target="../media/image59.emf"/><Relationship Id="rId21" Type="http://schemas.openxmlformats.org/officeDocument/2006/relationships/image" Target="../media/image73.jpeg"/><Relationship Id="rId34" Type="http://schemas.openxmlformats.org/officeDocument/2006/relationships/image" Target="../media/image82.png"/><Relationship Id="rId7" Type="http://schemas.openxmlformats.org/officeDocument/2006/relationships/image" Target="../media/image63.jpeg"/><Relationship Id="rId12" Type="http://schemas.microsoft.com/office/2007/relationships/hdphoto" Target="../media/hdphoto9.wdp"/><Relationship Id="rId17" Type="http://schemas.openxmlformats.org/officeDocument/2006/relationships/image" Target="../media/image70.png"/><Relationship Id="rId25" Type="http://schemas.openxmlformats.org/officeDocument/2006/relationships/image" Target="../media/image76.png"/><Relationship Id="rId33" Type="http://schemas.openxmlformats.org/officeDocument/2006/relationships/image" Target="../media/image81.png"/><Relationship Id="rId2" Type="http://schemas.openxmlformats.org/officeDocument/2006/relationships/image" Target="../media/image58.png"/><Relationship Id="rId16" Type="http://schemas.openxmlformats.org/officeDocument/2006/relationships/image" Target="../media/image69.png"/><Relationship Id="rId20" Type="http://schemas.openxmlformats.org/officeDocument/2006/relationships/image" Target="../media/image72.png"/><Relationship Id="rId29" Type="http://schemas.openxmlformats.org/officeDocument/2006/relationships/image" Target="../media/image79.jpeg"/><Relationship Id="rId1" Type="http://schemas.openxmlformats.org/officeDocument/2006/relationships/image" Target="../media/image57.jpeg"/><Relationship Id="rId6" Type="http://schemas.openxmlformats.org/officeDocument/2006/relationships/image" Target="../media/image62.png"/><Relationship Id="rId11" Type="http://schemas.openxmlformats.org/officeDocument/2006/relationships/image" Target="../media/image66.png"/><Relationship Id="rId24" Type="http://schemas.microsoft.com/office/2007/relationships/hdphoto" Target="../media/hdphoto12.wdp"/><Relationship Id="rId32" Type="http://schemas.openxmlformats.org/officeDocument/2006/relationships/image" Target="../media/image2.png"/><Relationship Id="rId5" Type="http://schemas.openxmlformats.org/officeDocument/2006/relationships/image" Target="../media/image61.jpeg"/><Relationship Id="rId15" Type="http://schemas.microsoft.com/office/2007/relationships/hdphoto" Target="../media/hdphoto10.wdp"/><Relationship Id="rId23" Type="http://schemas.openxmlformats.org/officeDocument/2006/relationships/image" Target="../media/image75.png"/><Relationship Id="rId28" Type="http://schemas.openxmlformats.org/officeDocument/2006/relationships/image" Target="../media/image78.jpeg"/><Relationship Id="rId36" Type="http://schemas.openxmlformats.org/officeDocument/2006/relationships/image" Target="../media/image18.png"/><Relationship Id="rId10" Type="http://schemas.openxmlformats.org/officeDocument/2006/relationships/image" Target="../media/image65.png"/><Relationship Id="rId19" Type="http://schemas.openxmlformats.org/officeDocument/2006/relationships/image" Target="../media/image71.jpeg"/><Relationship Id="rId31" Type="http://schemas.microsoft.com/office/2007/relationships/hdphoto" Target="../media/hdphoto13.wdp"/><Relationship Id="rId4" Type="http://schemas.openxmlformats.org/officeDocument/2006/relationships/image" Target="../media/image60.emf"/><Relationship Id="rId9" Type="http://schemas.microsoft.com/office/2007/relationships/hdphoto" Target="../media/hdphoto8.wdp"/><Relationship Id="rId14" Type="http://schemas.openxmlformats.org/officeDocument/2006/relationships/image" Target="../media/image68.png"/><Relationship Id="rId22" Type="http://schemas.openxmlformats.org/officeDocument/2006/relationships/image" Target="../media/image74.png"/><Relationship Id="rId27" Type="http://schemas.openxmlformats.org/officeDocument/2006/relationships/image" Target="../media/image77.png"/><Relationship Id="rId30" Type="http://schemas.openxmlformats.org/officeDocument/2006/relationships/image" Target="../media/image80.png"/><Relationship Id="rId35" Type="http://schemas.openxmlformats.org/officeDocument/2006/relationships/image" Target="../media/image83.png"/><Relationship Id="rId8" Type="http://schemas.openxmlformats.org/officeDocument/2006/relationships/image" Target="../media/image6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</xdr:row>
      <xdr:rowOff>7146</xdr:rowOff>
    </xdr:from>
    <xdr:to>
      <xdr:col>14</xdr:col>
      <xdr:colOff>676</xdr:colOff>
      <xdr:row>65</xdr:row>
      <xdr:rowOff>131883</xdr:rowOff>
    </xdr:to>
    <xdr:grpSp>
      <xdr:nvGrpSpPr>
        <xdr:cNvPr id="48" name="Группа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7214" y="1868184"/>
          <a:ext cx="12355962" cy="18295507"/>
          <a:chOff x="27214" y="1864521"/>
          <a:chExt cx="12308337" cy="18173804"/>
        </a:xfrm>
      </xdr:grpSpPr>
      <xdr:pic>
        <xdr:nvPicPr>
          <xdr:cNvPr id="42" name="Рисунок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b="28887"/>
          <a:stretch/>
        </xdr:blipFill>
        <xdr:spPr>
          <a:xfrm>
            <a:off x="3806601" y="14607265"/>
            <a:ext cx="761999" cy="789217"/>
          </a:xfrm>
          <a:prstGeom prst="rect">
            <a:avLst/>
          </a:prstGeom>
        </xdr:spPr>
      </xdr:pic>
      <xdr:pic>
        <xdr:nvPicPr>
          <xdr:cNvPr id="41" name="Рисунок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b="16447"/>
          <a:stretch/>
        </xdr:blipFill>
        <xdr:spPr>
          <a:xfrm>
            <a:off x="3792993" y="13668372"/>
            <a:ext cx="775606" cy="789217"/>
          </a:xfrm>
          <a:prstGeom prst="rect">
            <a:avLst/>
          </a:prstGeom>
        </xdr:spPr>
      </xdr:pic>
      <xdr:pic>
        <xdr:nvPicPr>
          <xdr:cNvPr id="37" name="Рисунок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7614063" y="15457091"/>
            <a:ext cx="447885" cy="1457971"/>
          </a:xfrm>
          <a:prstGeom prst="rect">
            <a:avLst/>
          </a:prstGeom>
        </xdr:spPr>
      </xdr:pic>
      <xdr:pic>
        <xdr:nvPicPr>
          <xdr:cNvPr id="38" name="Рисунок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7014482" y="15437304"/>
            <a:ext cx="399394" cy="1477760"/>
          </a:xfrm>
          <a:prstGeom prst="rect">
            <a:avLst/>
          </a:prstGeom>
        </xdr:spPr>
      </xdr:pic>
      <xdr:pic>
        <xdr:nvPicPr>
          <xdr:cNvPr id="36" name="Рисунок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375196" y="12783911"/>
            <a:ext cx="840957" cy="408214"/>
          </a:xfrm>
          <a:prstGeom prst="rect">
            <a:avLst/>
          </a:prstGeom>
        </xdr:spPr>
      </xdr:pic>
      <xdr:pic>
        <xdr:nvPicPr>
          <xdr:cNvPr id="35" name="Рисунок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6858000" y="13134044"/>
            <a:ext cx="5477551" cy="2735285"/>
          </a:xfrm>
          <a:prstGeom prst="rect">
            <a:avLst/>
          </a:prstGeom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/>
        </xdr:nvSpPr>
        <xdr:spPr>
          <a:xfrm>
            <a:off x="542582" y="16317499"/>
            <a:ext cx="11441909" cy="37208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Прогрессивный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стильный дизайн, матовый белый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цвет</a:t>
            </a:r>
          </a:p>
          <a:p>
            <a:r>
              <a:rPr lang="en-US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A+++/A++ </a:t>
            </a:r>
            <a:r>
              <a:rPr lang="en-US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—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наивысшая сезонная энергоэффективность</a:t>
            </a:r>
          </a:p>
          <a:p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Уровень шума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от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19 дБ(А)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Спокойный сон при работающем кондиционере</a:t>
            </a:r>
          </a:p>
          <a:p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Режим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Soft Air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мягкая подача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воздуха через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специальный дефлектор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на фронтальной панели при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полностью закрытых жалюзи</a:t>
            </a:r>
            <a:endPara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Два горизонтальных жалюзи</a:t>
            </a:r>
          </a:p>
          <a:p>
            <a:r>
              <a:rPr lang="en-US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Freeze Cleaning </a:t>
            </a:r>
            <a:r>
              <a:rPr lang="en-US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функция самоочистки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теплообменника внутреннего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блока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замораживанием</a:t>
            </a:r>
            <a:endPara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Функция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обнаружения открытых окон</a:t>
            </a:r>
          </a:p>
          <a:p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Датчик влажности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поддерживает комфортный уровень влажности</a:t>
            </a:r>
          </a:p>
          <a:p>
            <a:r>
              <a:rPr lang="en-US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Plasmaster Ionizer –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мощный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большой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ионизатор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стерилизует воздух</a:t>
            </a:r>
          </a:p>
          <a:p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Управление и самодиагностика через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встроенный </a:t>
            </a:r>
            <a:r>
              <a:rPr lang="en-US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Wi-Fi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модуль</a:t>
            </a:r>
          </a:p>
          <a:p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Голосовое управление через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Алису</a:t>
            </a:r>
          </a:p>
          <a:p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4-х ступенчатый контроль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энергопотребления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и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мониторинг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энергопотребления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</a:p>
          <a:p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Двойные автоматические жалюзи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Контроль направления воздуха с пульта</a:t>
            </a:r>
          </a:p>
          <a:p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Инверторный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компрессор </a:t>
            </a:r>
            <a:r>
              <a:rPr lang="en-US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LG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с двойным ротором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 Мощная работа с максимальной эффективностью и тихая работа без вибрации</a:t>
            </a:r>
          </a:p>
          <a:p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Защитное покрытие теплообменника наружного блока  </a:t>
            </a:r>
            <a:r>
              <a:rPr lang="en-US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GOLD FIN</a:t>
            </a:r>
          </a:p>
          <a:p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Гарантия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от авторизованных сервисных центров  </a:t>
            </a:r>
            <a:r>
              <a:rPr lang="en-US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LG: </a:t>
            </a:r>
            <a:r>
              <a:rPr lang="en-US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год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гарантии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+ 2 года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бесплатного гарантийного сервиса с заменой запчастей.</a:t>
            </a:r>
          </a:p>
          <a:p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 лет гарантии </a:t>
            </a:r>
            <a:r>
              <a:rPr lang="ru-RU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на </a:t>
            </a:r>
            <a:r>
              <a:rPr lang="ru-RU" sz="13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компрессор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ru-RU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Уникальная система монтажа. Удобно. Быстро. Полное прижимание внутреннего блока к стене</a:t>
            </a:r>
            <a:endParaRPr lang="ru-RU" sz="1400">
              <a:effectLst/>
            </a:endParaRPr>
          </a:p>
          <a:p>
            <a:endPara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grpSp>
        <xdr:nvGrpSpPr>
          <xdr:cNvPr id="5" name="Группа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>
            <a:grpSpLocks noChangeAspect="1"/>
          </xdr:cNvGrpSpPr>
        </xdr:nvGrpSpPr>
        <xdr:grpSpPr>
          <a:xfrm>
            <a:off x="1448834" y="12751733"/>
            <a:ext cx="1395120" cy="731518"/>
            <a:chOff x="2241880" y="998822"/>
            <a:chExt cx="1169516" cy="634586"/>
          </a:xfrm>
        </xdr:grpSpPr>
        <xdr:sp macro="" textlink="">
          <xdr:nvSpPr>
            <xdr:cNvPr id="29" name="TextBox 16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SpPr txBox="1"/>
          </xdr:nvSpPr>
          <xdr:spPr>
            <a:xfrm>
              <a:off x="2251813" y="998822"/>
              <a:ext cx="1131636" cy="40049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9A2166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Низкий уровень шума</a:t>
              </a:r>
            </a:p>
          </xdr:txBody>
        </xdr:sp>
        <xdr:sp macro="" textlink="">
          <xdr:nvSpPr>
            <xdr:cNvPr id="30" name="Прямоугольник 29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SpPr/>
          </xdr:nvSpPr>
          <xdr:spPr>
            <a:xfrm>
              <a:off x="2241880" y="1299778"/>
              <a:ext cx="1169516" cy="33363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867" b="0" i="0" u="none" strike="noStrike" kern="1200" cap="none" spc="0" normalizeH="0" baseline="0">
                  <a:ln>
                    <a:noFill/>
                  </a:ln>
                  <a:solidFill>
                    <a:srgbClr val="9A2166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от 19 дБ(А)</a:t>
              </a:r>
              <a:endParaRPr kumimoji="0" lang="ru-RU" sz="1867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6" name="TextBox 29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1438284" y="14669581"/>
            <a:ext cx="2397318" cy="64633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ru-RU" sz="1200" b="0" i="0" u="none" strike="noStrike" kern="1200" cap="none" spc="0" normalizeH="0" baseline="0">
              <a:ln>
                <a:noFill/>
              </a:ln>
              <a:solidFill>
                <a:srgbClr val="BA611F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BA611F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Скрытый дисплей </a:t>
            </a:r>
          </a:p>
        </xdr:txBody>
      </xdr:sp>
      <xdr:sp macro="" textlink="">
        <xdr:nvSpPr>
          <xdr:cNvPr id="7" name="TextBox 34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453334" y="13814716"/>
            <a:ext cx="2397318" cy="46974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715C3F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Встроенный </a:t>
            </a:r>
            <a:r>
              <a:rPr kumimoji="0" lang="en-US" sz="1200" b="0" i="0" u="none" strike="noStrike" kern="1200" cap="none" spc="0" normalizeH="0" baseline="0">
                <a:ln>
                  <a:noFill/>
                </a:ln>
                <a:solidFill>
                  <a:srgbClr val="715C3F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Wi-Fi</a:t>
            </a:r>
            <a:endParaRPr kumimoji="0" lang="ru-RU" sz="1200" b="0" i="0" u="none" strike="noStrike" kern="1200" cap="none" spc="0" normalizeH="0" baseline="0">
              <a:ln>
                <a:noFill/>
              </a:ln>
              <a:solidFill>
                <a:srgbClr val="715C3F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715C3F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и самодиагностика</a:t>
            </a:r>
          </a:p>
        </xdr:txBody>
      </xdr:sp>
      <xdr:sp macro="" textlink="">
        <xdr:nvSpPr>
          <xdr:cNvPr id="9" name="TextBox 37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/>
        </xdr:nvSpPr>
        <xdr:spPr>
          <a:xfrm>
            <a:off x="4700542" y="15764913"/>
            <a:ext cx="2045246" cy="27699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623D91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Покрытие </a:t>
            </a:r>
            <a:r>
              <a:rPr kumimoji="0" lang="en-US" sz="1200" b="0" i="0" u="none" strike="noStrike" kern="1200" cap="none" spc="0" normalizeH="0" baseline="0">
                <a:ln>
                  <a:noFill/>
                </a:ln>
                <a:solidFill>
                  <a:srgbClr val="623D91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Gold Fin</a:t>
            </a:r>
            <a:endParaRPr kumimoji="0" lang="ru-RU" sz="1200" b="0" i="0" u="none" strike="noStrike" kern="1200" cap="none" spc="0" normalizeH="0" baseline="0">
              <a:ln>
                <a:noFill/>
              </a:ln>
              <a:solidFill>
                <a:srgbClr val="623D91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0" name="TextBox 38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1438284" y="15615908"/>
            <a:ext cx="1508920" cy="64633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Компрессор </a:t>
            </a:r>
            <a:r>
              <a:rPr kumimoji="0" lang="en-US" sz="1200" b="0" i="0" u="none" strike="noStrike" kern="1200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LG </a:t>
            </a: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с двойным ротором</a:t>
            </a:r>
          </a:p>
        </xdr:txBody>
      </xdr:sp>
      <xdr:pic>
        <xdr:nvPicPr>
          <xdr:cNvPr id="11" name="Рисунок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36900" y="14475440"/>
            <a:ext cx="1001385" cy="925501"/>
          </a:xfrm>
          <a:prstGeom prst="rect">
            <a:avLst/>
          </a:prstGeom>
        </xdr:spPr>
      </xdr:pic>
      <xdr:pic>
        <xdr:nvPicPr>
          <xdr:cNvPr id="12" name="Рисунок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45491" y="12579679"/>
            <a:ext cx="1015195" cy="943022"/>
          </a:xfrm>
          <a:prstGeom prst="rect">
            <a:avLst/>
          </a:prstGeom>
        </xdr:spPr>
      </xdr:pic>
      <xdr:pic>
        <xdr:nvPicPr>
          <xdr:cNvPr id="13" name="Рисунок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695446" y="12560942"/>
            <a:ext cx="1006823" cy="943022"/>
          </a:xfrm>
          <a:prstGeom prst="rect">
            <a:avLst/>
          </a:prstGeom>
        </xdr:spPr>
      </xdr:pic>
      <xdr:sp macro="" textlink="">
        <xdr:nvSpPr>
          <xdr:cNvPr id="14" name="Прямоугольник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>
          <a:xfrm>
            <a:off x="4697544" y="12957574"/>
            <a:ext cx="1732159" cy="276999"/>
          </a:xfrm>
          <a:prstGeom prst="rect">
            <a:avLst/>
          </a:prstGeom>
        </xdr:spPr>
        <xdr:txBody>
          <a:bodyPr wrap="square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i="0" u="none" strike="noStrike" kern="1200" cap="none" spc="0" normalizeH="0" baseline="0">
                <a:ln>
                  <a:noFill/>
                </a:ln>
                <a:solidFill>
                  <a:srgbClr val="275F19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Calibri" panose="020F0502020204030204" pitchFamily="34" charset="0"/>
              </a:rPr>
              <a:t>Plasmaster Ioniser+</a:t>
            </a:r>
            <a:endParaRPr kumimoji="0" lang="ru-RU" sz="1200" b="0" i="0" u="none" strike="noStrike" kern="1200" cap="none" spc="0" normalizeH="0" baseline="0">
              <a:ln>
                <a:noFill/>
              </a:ln>
              <a:solidFill>
                <a:srgbClr val="275F19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Calibri" panose="020F0502020204030204" pitchFamily="34" charset="0"/>
            </a:endParaRPr>
          </a:p>
        </xdr:txBody>
      </xdr:sp>
      <xdr:pic>
        <xdr:nvPicPr>
          <xdr:cNvPr id="15" name="Рисунок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-2296"/>
          <a:stretch/>
        </xdr:blipFill>
        <xdr:spPr>
          <a:xfrm>
            <a:off x="428620" y="13640593"/>
            <a:ext cx="1006223" cy="864304"/>
          </a:xfrm>
          <a:prstGeom prst="rect">
            <a:avLst/>
          </a:prstGeom>
        </xdr:spPr>
      </xdr:pic>
      <xdr:pic>
        <xdr:nvPicPr>
          <xdr:cNvPr id="16" name="Рисунок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62618" y="15403886"/>
            <a:ext cx="1001384" cy="1002292"/>
          </a:xfrm>
          <a:prstGeom prst="rect">
            <a:avLst/>
          </a:prstGeom>
        </xdr:spPr>
      </xdr:pic>
      <xdr:pic>
        <xdr:nvPicPr>
          <xdr:cNvPr id="17" name="Рисунок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705543" y="15417035"/>
            <a:ext cx="1001383" cy="972754"/>
          </a:xfrm>
          <a:prstGeom prst="rect">
            <a:avLst/>
          </a:prstGeom>
        </xdr:spPr>
      </xdr:pic>
      <xdr:sp macro="" textlink="">
        <xdr:nvSpPr>
          <xdr:cNvPr id="20" name="Прямоугольник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4718888" y="13805639"/>
            <a:ext cx="1854303" cy="447843"/>
          </a:xfrm>
          <a:prstGeom prst="rect">
            <a:avLst/>
          </a:prstGeom>
        </xdr:spPr>
        <xdr:txBody>
          <a:bodyPr wrap="square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i="0" u="none" strike="noStrike" kern="1200" cap="none" spc="0" normalizeH="0" baseline="0">
                <a:ln>
                  <a:noFill/>
                </a:ln>
                <a:solidFill>
                  <a:srgbClr val="0070C0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Calibri" panose="020F0502020204030204" pitchFamily="34" charset="0"/>
              </a:rPr>
              <a:t>Soft Air</a:t>
            </a:r>
            <a:endParaRPr kumimoji="0" lang="ru-RU" sz="1200" b="0" i="0" u="none" strike="noStrike" kern="1200" cap="none" spc="0" normalizeH="0" baseline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Calibri" panose="020F0502020204030204" pitchFamily="34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0070C0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Calibri" panose="020F0502020204030204" pitchFamily="34" charset="0"/>
              </a:rPr>
              <a:t>- мягкое охлаждение</a:t>
            </a:r>
          </a:p>
        </xdr:txBody>
      </xdr:sp>
      <xdr:pic>
        <xdr:nvPicPr>
          <xdr:cNvPr id="24" name="Picture 2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 cstate="email">
            <a:extLst>
              <a:ext uri="{BEBA8EAE-BF5A-486C-A8C5-ECC9F3942E4B}">
                <a14:imgProps xmlns:a14="http://schemas.microsoft.com/office/drawing/2010/main">
                  <a14:imgLayer r:embed="rId14">
                    <a14:imgEffect>
                      <a14:sharpenSoften amount="25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 bwMode="auto">
          <a:xfrm>
            <a:off x="9667372" y="15716317"/>
            <a:ext cx="1126128" cy="1256553"/>
          </a:xfrm>
          <a:prstGeom prst="roundRect">
            <a:avLst>
              <a:gd name="adj" fmla="val 8746"/>
            </a:avLst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Рисунок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1011449" y="15704832"/>
            <a:ext cx="969344" cy="1264918"/>
          </a:xfrm>
          <a:prstGeom prst="rect">
            <a:avLst/>
          </a:prstGeom>
        </xdr:spPr>
      </xdr:pic>
      <xdr:pic>
        <xdr:nvPicPr>
          <xdr:cNvPr id="27" name="Рисунок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379100" y="15785796"/>
            <a:ext cx="1041883" cy="1214437"/>
          </a:xfrm>
          <a:prstGeom prst="rect">
            <a:avLst/>
          </a:prstGeom>
        </xdr:spPr>
      </xdr:pic>
      <xdr:pic>
        <xdr:nvPicPr>
          <xdr:cNvPr id="28" name="Рисунок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/>
        </xdr:nvPicPr>
        <xdr:blipFill>
          <a:blip xmlns:r="http://schemas.openxmlformats.org/officeDocument/2006/relationships" r:embed="rId1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7468352" y="12537282"/>
            <a:ext cx="737520" cy="763700"/>
          </a:xfrm>
          <a:prstGeom prst="rect">
            <a:avLst/>
          </a:prstGeom>
        </xdr:spPr>
      </xdr:pic>
      <xdr:pic>
        <xdr:nvPicPr>
          <xdr:cNvPr id="34" name="Рисунок 33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27214" y="1864521"/>
            <a:ext cx="12307661" cy="10662592"/>
          </a:xfrm>
          <a:prstGeom prst="rect">
            <a:avLst/>
          </a:prstGeom>
        </xdr:spPr>
      </xdr:pic>
      <xdr:sp macro="" textlink="">
        <xdr:nvSpPr>
          <xdr:cNvPr id="43" name="Прямоугольник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/>
        </xdr:nvSpPr>
        <xdr:spPr>
          <a:xfrm>
            <a:off x="4697861" y="14700819"/>
            <a:ext cx="2119317" cy="668448"/>
          </a:xfrm>
          <a:prstGeom prst="rect">
            <a:avLst/>
          </a:prstGeom>
        </xdr:spPr>
        <xdr:txBody>
          <a:bodyPr wrap="square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i="0" u="none" strike="noStrike" kern="1200" cap="none" spc="0" normalizeH="0" baseline="0">
                <a:ln>
                  <a:noFill/>
                </a:ln>
                <a:solidFill>
                  <a:srgbClr val="275F19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Calibri" panose="020F0502020204030204" pitchFamily="34" charset="0"/>
              </a:rPr>
              <a:t>Freeze Cleaning</a:t>
            </a:r>
            <a:endParaRPr kumimoji="0" lang="ru-RU" sz="1200" b="0" i="0" u="none" strike="noStrike" kern="1200" cap="none" spc="0" normalizeH="0" baseline="0">
              <a:ln>
                <a:noFill/>
              </a:ln>
              <a:solidFill>
                <a:srgbClr val="275F19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Calibri" panose="020F0502020204030204" pitchFamily="34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275F19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Calibri" panose="020F0502020204030204" pitchFamily="34" charset="0"/>
              </a:rPr>
              <a:t>- очистка замораживанием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816443</xdr:colOff>
      <xdr:row>1</xdr:row>
      <xdr:rowOff>43962</xdr:rowOff>
    </xdr:to>
    <xdr:pic>
      <xdr:nvPicPr>
        <xdr:cNvPr id="4" name="Picture 1047">
          <a:extLst>
            <a:ext uri="{FF2B5EF4-FFF2-40B4-BE49-F238E27FC236}">
              <a16:creationId xmlns:a16="http://schemas.microsoft.com/office/drawing/2014/main" id="{A4EC7740-07BB-4FEF-9DE1-BB0ACA643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0" y="0"/>
          <a:ext cx="12363674" cy="1905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43962</xdr:rowOff>
    </xdr:from>
    <xdr:to>
      <xdr:col>13</xdr:col>
      <xdr:colOff>816443</xdr:colOff>
      <xdr:row>85</xdr:row>
      <xdr:rowOff>219808</xdr:rowOff>
    </xdr:to>
    <xdr:pic>
      <xdr:nvPicPr>
        <xdr:cNvPr id="8" name="Picture 1047">
          <a:extLst>
            <a:ext uri="{FF2B5EF4-FFF2-40B4-BE49-F238E27FC236}">
              <a16:creationId xmlns:a16="http://schemas.microsoft.com/office/drawing/2014/main" id="{3265C0E1-3F84-4841-B6F0-CB9D9CDDB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0" y="23006539"/>
          <a:ext cx="12363674" cy="1905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583403</xdr:colOff>
      <xdr:row>52</xdr:row>
      <xdr:rowOff>47628</xdr:rowOff>
    </xdr:from>
    <xdr:to>
      <xdr:col>13</xdr:col>
      <xdr:colOff>523874</xdr:colOff>
      <xdr:row>63</xdr:row>
      <xdr:rowOff>247650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583403" y="6596066"/>
          <a:ext cx="11489534" cy="295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Уникальный стильный дизайн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премиальный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чёрный цвет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зеркальная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лицевая панель из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закалённого стекла</a:t>
          </a:r>
        </a:p>
        <a:p>
          <a:r>
            <a: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A++/</a:t>
          </a:r>
          <a:r>
            <a:rPr lang="en-US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A+ —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высокая сезонная энергоэффективность</a:t>
          </a:r>
        </a:p>
        <a:p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Уровень шума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от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19 дБ(А)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Спокойный сон при работающем кондиционере</a:t>
          </a:r>
        </a:p>
        <a:p>
          <a:r>
            <a: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UV Nano </a:t>
          </a:r>
          <a:r>
            <a:rPr lang="en-US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–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эффективная система очистки ультрафиолетом</a:t>
          </a:r>
        </a:p>
        <a:p>
          <a:r>
            <a: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Plasmaster Ionizer </a:t>
          </a:r>
          <a:r>
            <a:rPr lang="en-US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запатентованная технология </a:t>
          </a:r>
          <a:r>
            <a:rPr lang="en-US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LG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для создания мощного потока ионов с целью очистки воздуха</a:t>
          </a:r>
        </a:p>
        <a:p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Управление и самодиагностика через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встроенный </a:t>
          </a:r>
          <a:r>
            <a: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Wi-Fi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модуль</a:t>
          </a:r>
        </a:p>
        <a:p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Голосовое управление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через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Алису</a:t>
          </a:r>
        </a:p>
        <a:p>
          <a:r>
            <a:rPr lang="ru-RU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Двойные</a:t>
          </a:r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автоматические жалюзи</a:t>
          </a:r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Контроль направления воздуха </a:t>
          </a:r>
          <a:r>
            <a:rPr lang="ru-RU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 пульта</a:t>
          </a:r>
          <a:endParaRPr lang="ru-RU" sz="1300">
            <a:effectLst/>
          </a:endParaRPr>
        </a:p>
        <a:p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Скрытый дисплей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 мониторингом электропотребления</a:t>
          </a:r>
        </a:p>
        <a:p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Инверторный </a:t>
          </a:r>
          <a:r>
            <a:rPr lang="ru-RU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компрессор </a:t>
          </a:r>
          <a:r>
            <a:rPr lang="en-US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LG </a:t>
          </a:r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 </a:t>
          </a:r>
          <a:r>
            <a:rPr lang="ru-RU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двойным ротором</a:t>
          </a:r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Мощная работа с максимальной эффективностью и тихая работа без вибрации</a:t>
          </a:r>
          <a:endParaRPr lang="ru-RU" sz="1300">
            <a:effectLst/>
          </a:endParaRPr>
        </a:p>
        <a:p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Защитное покрытие теплообменника наружного блока </a:t>
          </a:r>
          <a:r>
            <a: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GOLD FIN</a:t>
          </a:r>
          <a:endParaRPr lang="ru-RU" sz="13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Гарантия</a:t>
          </a:r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от авторизованных сервисных центров </a:t>
          </a:r>
          <a:r>
            <a:rPr lang="en-US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LG:</a:t>
          </a:r>
          <a:r>
            <a:rPr lang="en-US" sz="13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3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год </a:t>
          </a:r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гарантии + </a:t>
          </a:r>
          <a:r>
            <a:rPr lang="ru-RU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года </a:t>
          </a:r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бесплатного гарантийного сервиса с заменой запчастей.</a:t>
          </a:r>
          <a:endParaRPr lang="ru-RU" sz="1300">
            <a:effectLst/>
          </a:endParaRPr>
        </a:p>
        <a:p>
          <a:r>
            <a: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лет гарантии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на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компрессор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Уникальная система монтажа. Удобно. Быстро. Полное прижимание внутреннего блока к стене</a:t>
          </a:r>
          <a:endParaRPr lang="ru-RU" sz="13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491751</xdr:colOff>
      <xdr:row>28</xdr:row>
      <xdr:rowOff>107157</xdr:rowOff>
    </xdr:from>
    <xdr:to>
      <xdr:col>13</xdr:col>
      <xdr:colOff>571497</xdr:colOff>
      <xdr:row>51</xdr:row>
      <xdr:rowOff>188608</xdr:rowOff>
    </xdr:to>
    <xdr:grpSp>
      <xdr:nvGrpSpPr>
        <xdr:cNvPr id="47" name="Группа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pSpPr/>
      </xdr:nvGrpSpPr>
      <xdr:grpSpPr>
        <a:xfrm>
          <a:off x="491751" y="8951800"/>
          <a:ext cx="11604996" cy="4462951"/>
          <a:chOff x="1432345" y="2083595"/>
          <a:chExt cx="11628808" cy="4462951"/>
        </a:xfrm>
      </xdr:grpSpPr>
      <xdr:grpSp>
        <xdr:nvGrpSpPr>
          <xdr:cNvPr id="10" name="Группа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GrpSpPr>
            <a:grpSpLocks noChangeAspect="1"/>
          </xdr:cNvGrpSpPr>
        </xdr:nvGrpSpPr>
        <xdr:grpSpPr>
          <a:xfrm>
            <a:off x="2456760" y="2298046"/>
            <a:ext cx="1400864" cy="731518"/>
            <a:chOff x="2241880" y="998822"/>
            <a:chExt cx="1169516" cy="634586"/>
          </a:xfrm>
        </xdr:grpSpPr>
        <xdr:sp macro="" textlink="">
          <xdr:nvSpPr>
            <xdr:cNvPr id="32" name="TextBox 16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 txBox="1"/>
          </xdr:nvSpPr>
          <xdr:spPr>
            <a:xfrm>
              <a:off x="2251813" y="998822"/>
              <a:ext cx="1131636" cy="40049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9A2166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Низкий уровень шума</a:t>
              </a:r>
            </a:p>
          </xdr:txBody>
        </xdr:sp>
        <xdr:sp macro="" textlink="">
          <xdr:nvSpPr>
            <xdr:cNvPr id="33" name="Прямоугольник 32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2241880" y="1299778"/>
              <a:ext cx="1169516" cy="33363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867" b="0" i="0" u="none" strike="noStrike" kern="1200" cap="none" spc="0" normalizeH="0" baseline="0">
                  <a:ln>
                    <a:noFill/>
                  </a:ln>
                  <a:solidFill>
                    <a:srgbClr val="9A2166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от 19 дБ(А)</a:t>
              </a:r>
              <a:endParaRPr kumimoji="0" lang="ru-RU" sz="1867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2" name="TextBox 29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2446166" y="4215894"/>
            <a:ext cx="2407189" cy="64633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BA611F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Скрытый дисплей с мониторингом энергопотребления</a:t>
            </a:r>
          </a:p>
        </xdr:txBody>
      </xdr:sp>
      <xdr:sp macro="" textlink="">
        <xdr:nvSpPr>
          <xdr:cNvPr id="13" name="TextBox 34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2461278" y="3361029"/>
            <a:ext cx="2407189" cy="46974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715C3F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Встроенный </a:t>
            </a:r>
            <a:r>
              <a:rPr kumimoji="0" lang="en-US" sz="1200" b="0" i="0" u="none" strike="noStrike" kern="1200" cap="none" spc="0" normalizeH="0" baseline="0">
                <a:ln>
                  <a:noFill/>
                </a:ln>
                <a:solidFill>
                  <a:srgbClr val="715C3F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Wi-Fi</a:t>
            </a:r>
            <a:endParaRPr kumimoji="0" lang="ru-RU" sz="1200" b="0" i="0" u="none" strike="noStrike" kern="1200" cap="none" spc="0" normalizeH="0" baseline="0">
              <a:ln>
                <a:noFill/>
              </a:ln>
              <a:solidFill>
                <a:srgbClr val="715C3F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715C3F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и самодиагностика</a:t>
            </a:r>
          </a:p>
        </xdr:txBody>
      </xdr:sp>
      <xdr:sp macro="" textlink="">
        <xdr:nvSpPr>
          <xdr:cNvPr id="14" name="TextBox 36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5742877" y="5290872"/>
            <a:ext cx="2317654" cy="28103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A12E70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Быстрый удобный монтаж</a:t>
            </a:r>
          </a:p>
        </xdr:txBody>
      </xdr:sp>
      <xdr:sp macro="" textlink="">
        <xdr:nvSpPr>
          <xdr:cNvPr id="15" name="TextBox 37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5735496" y="4358726"/>
            <a:ext cx="2053667" cy="27699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623D91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Покрытие </a:t>
            </a:r>
            <a:r>
              <a:rPr kumimoji="0" lang="en-US" sz="1200" b="0" i="0" u="none" strike="noStrike" kern="1200" cap="none" spc="0" normalizeH="0" baseline="0">
                <a:ln>
                  <a:noFill/>
                </a:ln>
                <a:solidFill>
                  <a:srgbClr val="623D91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Gold Fin</a:t>
            </a:r>
            <a:endParaRPr kumimoji="0" lang="ru-RU" sz="1200" b="0" i="0" u="none" strike="noStrike" kern="1200" cap="none" spc="0" normalizeH="0" baseline="0">
              <a:ln>
                <a:noFill/>
              </a:ln>
              <a:solidFill>
                <a:srgbClr val="623D91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6" name="TextBox 38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2446166" y="5162221"/>
            <a:ext cx="1515133" cy="64633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Компрессор </a:t>
            </a:r>
            <a:r>
              <a:rPr kumimoji="0" lang="en-US" sz="1200" b="0" i="0" u="none" strike="noStrike" kern="1200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LG </a:t>
            </a: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rPr>
              <a:t>с двойным ротором</a:t>
            </a:r>
          </a:p>
        </xdr:txBody>
      </xdr:sp>
      <xdr:pic>
        <xdr:nvPicPr>
          <xdr:cNvPr id="17" name="Рисунок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5632"/>
          <a:stretch/>
        </xdr:blipFill>
        <xdr:spPr>
          <a:xfrm>
            <a:off x="1440659" y="4021753"/>
            <a:ext cx="1005508" cy="925501"/>
          </a:xfrm>
          <a:prstGeom prst="rect">
            <a:avLst/>
          </a:prstGeom>
        </xdr:spPr>
      </xdr:pic>
      <xdr:pic>
        <xdr:nvPicPr>
          <xdr:cNvPr id="19" name="Рисунок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4993"/>
          <a:stretch/>
        </xdr:blipFill>
        <xdr:spPr>
          <a:xfrm>
            <a:off x="1449285" y="2125992"/>
            <a:ext cx="1019375" cy="943022"/>
          </a:xfrm>
          <a:prstGeom prst="rect">
            <a:avLst/>
          </a:prstGeom>
        </xdr:spPr>
      </xdr:pic>
      <xdr:pic>
        <xdr:nvPicPr>
          <xdr:cNvPr id="20" name="Рисунок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4453"/>
          <a:stretch/>
        </xdr:blipFill>
        <xdr:spPr>
          <a:xfrm>
            <a:off x="4712622" y="2107255"/>
            <a:ext cx="1010968" cy="943022"/>
          </a:xfrm>
          <a:prstGeom prst="rect">
            <a:avLst/>
          </a:prstGeom>
        </xdr:spPr>
      </xdr:pic>
      <xdr:sp macro="" textlink="">
        <xdr:nvSpPr>
          <xdr:cNvPr id="21" name="Прямоугольник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/>
        </xdr:nvSpPr>
        <xdr:spPr>
          <a:xfrm>
            <a:off x="5718846" y="2503887"/>
            <a:ext cx="1739291" cy="276999"/>
          </a:xfrm>
          <a:prstGeom prst="rect">
            <a:avLst/>
          </a:prstGeom>
        </xdr:spPr>
        <xdr:txBody>
          <a:bodyPr wrap="square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i="0" u="none" strike="noStrike" kern="1200" cap="none" spc="0" normalizeH="0" baseline="0">
                <a:ln>
                  <a:noFill/>
                </a:ln>
                <a:solidFill>
                  <a:srgbClr val="275F19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Calibri" panose="020F0502020204030204" pitchFamily="34" charset="0"/>
              </a:rPr>
              <a:t>Plasmaster Ioniser+</a:t>
            </a:r>
            <a:endParaRPr kumimoji="0" lang="ru-RU" sz="1200" b="0" i="0" u="none" strike="noStrike" kern="1200" cap="none" spc="0" normalizeH="0" baseline="0">
              <a:ln>
                <a:noFill/>
              </a:ln>
              <a:solidFill>
                <a:srgbClr val="275F19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Calibri" panose="020F0502020204030204" pitchFamily="34" charset="0"/>
            </a:endParaRPr>
          </a:p>
        </xdr:txBody>
      </xdr:sp>
      <xdr:pic>
        <xdr:nvPicPr>
          <xdr:cNvPr id="23" name="Рисунок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2244" t="7930" r="2244" b="32162"/>
          <a:stretch/>
        </xdr:blipFill>
        <xdr:spPr>
          <a:xfrm>
            <a:off x="1432345" y="3186906"/>
            <a:ext cx="1010366" cy="864304"/>
          </a:xfrm>
          <a:prstGeom prst="rect">
            <a:avLst/>
          </a:prstGeom>
        </xdr:spPr>
      </xdr:pic>
      <xdr:pic>
        <xdr:nvPicPr>
          <xdr:cNvPr id="24" name="Рисунок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0190"/>
          <a:stretch/>
        </xdr:blipFill>
        <xdr:spPr>
          <a:xfrm>
            <a:off x="1466483" y="4950199"/>
            <a:ext cx="1005507" cy="1002292"/>
          </a:xfrm>
          <a:prstGeom prst="rect">
            <a:avLst/>
          </a:prstGeom>
        </xdr:spPr>
      </xdr:pic>
      <xdr:pic>
        <xdr:nvPicPr>
          <xdr:cNvPr id="25" name="Рисунок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2018"/>
          <a:stretch/>
        </xdr:blipFill>
        <xdr:spPr>
          <a:xfrm>
            <a:off x="4736400" y="4010848"/>
            <a:ext cx="1005506" cy="972754"/>
          </a:xfrm>
          <a:prstGeom prst="rect">
            <a:avLst/>
          </a:prstGeom>
        </xdr:spPr>
      </xdr:pic>
      <xdr:pic>
        <xdr:nvPicPr>
          <xdr:cNvPr id="26" name="Рисунок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4993"/>
          <a:stretch/>
        </xdr:blipFill>
        <xdr:spPr>
          <a:xfrm>
            <a:off x="4729872" y="4933240"/>
            <a:ext cx="1019376" cy="943023"/>
          </a:xfrm>
          <a:prstGeom prst="rect">
            <a:avLst/>
          </a:prstGeom>
        </xdr:spPr>
      </xdr:pic>
      <xdr:pic>
        <xdr:nvPicPr>
          <xdr:cNvPr id="29" name="Рисунок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28890"/>
          <a:stretch/>
        </xdr:blipFill>
        <xdr:spPr>
          <a:xfrm>
            <a:off x="4718722" y="3027758"/>
            <a:ext cx="1020088" cy="1032275"/>
          </a:xfrm>
          <a:prstGeom prst="rect">
            <a:avLst/>
          </a:prstGeom>
        </xdr:spPr>
      </xdr:pic>
      <xdr:sp macro="" textlink="">
        <xdr:nvSpPr>
          <xdr:cNvPr id="30" name="Прямоугольник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5740277" y="3406380"/>
            <a:ext cx="1739291" cy="281039"/>
          </a:xfrm>
          <a:prstGeom prst="rect">
            <a:avLst/>
          </a:prstGeom>
        </xdr:spPr>
        <xdr:txBody>
          <a:bodyPr wrap="square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275F19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Calibri" panose="020F0502020204030204" pitchFamily="34" charset="0"/>
              </a:rPr>
              <a:t>Автоочистка</a:t>
            </a:r>
          </a:p>
        </xdr:txBody>
      </xdr:sp>
      <xdr:pic>
        <xdr:nvPicPr>
          <xdr:cNvPr id="38" name="Рисунок 37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257" t="15232" r="13589" b="21273"/>
          <a:stretch/>
        </xdr:blipFill>
        <xdr:spPr>
          <a:xfrm>
            <a:off x="8501059" y="2322222"/>
            <a:ext cx="4560094" cy="2626851"/>
          </a:xfrm>
          <a:prstGeom prst="rect">
            <a:avLst/>
          </a:prstGeom>
        </xdr:spPr>
      </xdr:pic>
      <xdr:pic>
        <xdr:nvPicPr>
          <xdr:cNvPr id="39" name="Рисунок 38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9417842" y="2250281"/>
            <a:ext cx="725240" cy="349190"/>
          </a:xfrm>
          <a:prstGeom prst="rect">
            <a:avLst/>
          </a:prstGeom>
        </xdr:spPr>
      </xdr:pic>
      <xdr:pic>
        <xdr:nvPicPr>
          <xdr:cNvPr id="40" name="Рисунок 39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PicPr/>
        </xdr:nvPicPr>
        <xdr:blipFill rotWithShape="1">
          <a:blip xmlns:r="http://schemas.openxmlformats.org/officeDocument/2006/relationships" r:embed="rId11"/>
          <a:srcRect l="32474" b="11409"/>
          <a:stretch/>
        </xdr:blipFill>
        <xdr:spPr bwMode="auto">
          <a:xfrm>
            <a:off x="10346532" y="2190751"/>
            <a:ext cx="989965" cy="419100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42" name="Picture 2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sharpenSoften amount="25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4103" t="1360" r="51318" b="8245"/>
          <a:stretch/>
        </xdr:blipFill>
        <xdr:spPr bwMode="auto">
          <a:xfrm>
            <a:off x="10709136" y="5262630"/>
            <a:ext cx="1130765" cy="1256553"/>
          </a:xfrm>
          <a:prstGeom prst="roundRect">
            <a:avLst>
              <a:gd name="adj" fmla="val 8746"/>
            </a:avLst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3" name="Рисунок 42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BEBA8EAE-BF5A-486C-A8C5-ECC9F3942E4B}">
                <a14:imgProps xmlns:a14="http://schemas.microsoft.com/office/drawing/2010/main">
                  <a14:imgLayer r:embed="rId15">
                    <a14:imgEffect>
                      <a14:sharpenSoften amount="25000"/>
                    </a14:imgEffect>
                    <a14:imgEffect>
                      <a14:brightnessContrast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48684" y="5143503"/>
            <a:ext cx="717968" cy="1399574"/>
          </a:xfrm>
          <a:prstGeom prst="rect">
            <a:avLst/>
          </a:prstGeom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</xdr:pic>
      <xdr:pic>
        <xdr:nvPicPr>
          <xdr:cNvPr id="44" name="Рисунок 43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2058747" y="5251145"/>
            <a:ext cx="973335" cy="1264918"/>
          </a:xfrm>
          <a:prstGeom prst="rect">
            <a:avLst/>
          </a:prstGeom>
        </xdr:spPr>
      </xdr:pic>
      <xdr:pic>
        <xdr:nvPicPr>
          <xdr:cNvPr id="45" name="Рисунок 44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9415560" y="5332109"/>
            <a:ext cx="1046173" cy="1214437"/>
          </a:xfrm>
          <a:prstGeom prst="rect">
            <a:avLst/>
          </a:prstGeom>
        </xdr:spPr>
      </xdr:pic>
      <xdr:pic>
        <xdr:nvPicPr>
          <xdr:cNvPr id="46" name="Рисунок 45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PicPr/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8501063" y="2083595"/>
            <a:ext cx="615208" cy="63443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23079</xdr:colOff>
      <xdr:row>0</xdr:row>
      <xdr:rowOff>1828108</xdr:rowOff>
    </xdr:from>
    <xdr:to>
      <xdr:col>14</xdr:col>
      <xdr:colOff>0</xdr:colOff>
      <xdr:row>27</xdr:row>
      <xdr:rowOff>93898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079" y="1828108"/>
          <a:ext cx="12345814" cy="685189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13</xdr:col>
      <xdr:colOff>838424</xdr:colOff>
      <xdr:row>1</xdr:row>
      <xdr:rowOff>40821</xdr:rowOff>
    </xdr:to>
    <xdr:pic>
      <xdr:nvPicPr>
        <xdr:cNvPr id="3" name="Picture 1047">
          <a:extLst>
            <a:ext uri="{FF2B5EF4-FFF2-40B4-BE49-F238E27FC236}">
              <a16:creationId xmlns:a16="http://schemas.microsoft.com/office/drawing/2014/main" id="{BDFF5109-5A9C-4A63-B435-EC352C8C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0" y="0"/>
          <a:ext cx="12363674" cy="1905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27214</xdr:rowOff>
    </xdr:from>
    <xdr:to>
      <xdr:col>13</xdr:col>
      <xdr:colOff>838424</xdr:colOff>
      <xdr:row>81</xdr:row>
      <xdr:rowOff>204106</xdr:rowOff>
    </xdr:to>
    <xdr:pic>
      <xdr:nvPicPr>
        <xdr:cNvPr id="4" name="Picture 1047">
          <a:extLst>
            <a:ext uri="{FF2B5EF4-FFF2-40B4-BE49-F238E27FC236}">
              <a16:creationId xmlns:a16="http://schemas.microsoft.com/office/drawing/2014/main" id="{931BFC2E-86A8-4AE4-8CC0-322459BB9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0" y="18546535"/>
          <a:ext cx="12363674" cy="1905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499169</xdr:colOff>
      <xdr:row>2</xdr:row>
      <xdr:rowOff>94285</xdr:rowOff>
    </xdr:from>
    <xdr:to>
      <xdr:col>13</xdr:col>
      <xdr:colOff>773644</xdr:colOff>
      <xdr:row>37</xdr:row>
      <xdr:rowOff>345282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499169" y="2067321"/>
          <a:ext cx="11799725" cy="7585247"/>
          <a:chOff x="500065" y="2119161"/>
          <a:chExt cx="11822549" cy="7775455"/>
        </a:xfrm>
      </xdr:grpSpPr>
      <xdr:grpSp>
        <xdr:nvGrpSpPr>
          <xdr:cNvPr id="56" name="Группа 55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GrpSpPr/>
        </xdr:nvGrpSpPr>
        <xdr:grpSpPr>
          <a:xfrm>
            <a:off x="500065" y="2119161"/>
            <a:ext cx="11822549" cy="7775455"/>
            <a:chOff x="500065" y="2119161"/>
            <a:chExt cx="11822549" cy="7775455"/>
          </a:xfrm>
        </xdr:grpSpPr>
        <xdr:pic>
          <xdr:nvPicPr>
            <xdr:cNvPr id="29" name="Рисунок 28">
              <a:extLst>
                <a:ext uri="{FF2B5EF4-FFF2-40B4-BE49-F238E27FC236}">
                  <a16:creationId xmlns:a16="http://schemas.microsoft.com/office/drawing/2014/main" id="{00000000-0008-0000-0400-00001D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7100680" y="2155035"/>
              <a:ext cx="5221934" cy="3143246"/>
            </a:xfrm>
            <a:prstGeom prst="rect">
              <a:avLst/>
            </a:prstGeom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</xdr:pic>
        <xdr:sp macro="" textlink="">
          <xdr:nvSpPr>
            <xdr:cNvPr id="30" name="TextBox 7">
              <a:extLst>
                <a:ext uri="{FF2B5EF4-FFF2-40B4-BE49-F238E27FC236}">
                  <a16:creationId xmlns:a16="http://schemas.microsoft.com/office/drawing/2014/main" id="{00000000-0008-0000-0400-00001E000000}"/>
                </a:ext>
              </a:extLst>
            </xdr:cNvPr>
            <xdr:cNvSpPr txBox="1"/>
          </xdr:nvSpPr>
          <xdr:spPr>
            <a:xfrm>
              <a:off x="1505573" y="2434992"/>
              <a:ext cx="2407189" cy="46974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Двойной пластик - </a:t>
              </a: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уникальный внешний вид</a:t>
              </a:r>
            </a:p>
          </xdr:txBody>
        </xdr:sp>
        <xdr:grpSp>
          <xdr:nvGrpSpPr>
            <xdr:cNvPr id="31" name="Группа 30">
              <a:extLst>
                <a:ext uri="{FF2B5EF4-FFF2-40B4-BE49-F238E27FC236}">
                  <a16:creationId xmlns:a16="http://schemas.microsoft.com/office/drawing/2014/main" id="{00000000-0008-0000-0400-00001F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516166" y="4179231"/>
              <a:ext cx="1400864" cy="731518"/>
              <a:chOff x="2241880" y="998822"/>
              <a:chExt cx="1169516" cy="634586"/>
            </a:xfrm>
          </xdr:grpSpPr>
          <xdr:sp macro="" textlink="">
            <xdr:nvSpPr>
              <xdr:cNvPr id="50" name="TextBox 16">
                <a:extLst>
                  <a:ext uri="{FF2B5EF4-FFF2-40B4-BE49-F238E27FC236}">
                    <a16:creationId xmlns:a16="http://schemas.microsoft.com/office/drawing/2014/main" id="{00000000-0008-0000-0400-000032000000}"/>
                  </a:ext>
                </a:extLst>
              </xdr:cNvPr>
              <xdr:cNvSpPr txBox="1"/>
            </xdr:nvSpPr>
            <xdr:spPr>
              <a:xfrm>
                <a:off x="2251813" y="998822"/>
                <a:ext cx="1131636" cy="40049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s-E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ru-RU" sz="1200" b="0" i="0" u="none" strike="noStrike" kern="1200" cap="none" spc="0" normalizeH="0" baseline="0">
                    <a:ln>
                      <a:noFill/>
                    </a:ln>
                    <a:solidFill>
                      <a:srgbClr val="9A2166"/>
                    </a:solidFill>
                    <a:effectLst/>
                    <a:uLnTx/>
                    <a:uFillTx/>
                    <a:latin typeface="Century Gothic" panose="020B0502020202020204" pitchFamily="34" charset="0"/>
                    <a:ea typeface="+mn-ea"/>
                    <a:cs typeface="+mn-cs"/>
                  </a:rPr>
                  <a:t>Низкий уровень шума</a:t>
                </a:r>
              </a:p>
            </xdr:txBody>
          </xdr:sp>
          <xdr:sp macro="" textlink="">
            <xdr:nvSpPr>
              <xdr:cNvPr id="51" name="Прямоугольник 50">
                <a:extLst>
                  <a:ext uri="{FF2B5EF4-FFF2-40B4-BE49-F238E27FC236}">
                    <a16:creationId xmlns:a16="http://schemas.microsoft.com/office/drawing/2014/main" id="{00000000-0008-0000-0400-000033000000}"/>
                  </a:ext>
                </a:extLst>
              </xdr:cNvPr>
              <xdr:cNvSpPr/>
            </xdr:nvSpPr>
            <xdr:spPr>
              <a:xfrm>
                <a:off x="2241880" y="1299778"/>
                <a:ext cx="1169516" cy="333630"/>
              </a:xfrm>
              <a:prstGeom prst="rect">
                <a:avLst/>
              </a:prstGeom>
            </xdr:spPr>
            <xdr:txBody>
              <a:bodyPr wrap="square">
                <a:spAutoFit/>
              </a:bodyPr>
              <a:lstStyle>
                <a:defPPr>
                  <a:defRPr lang="es-E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ru-RU" sz="1867" b="0" i="0" u="none" strike="noStrike" kern="1200" cap="none" spc="0" normalizeH="0" baseline="0">
                    <a:ln>
                      <a:noFill/>
                    </a:ln>
                    <a:solidFill>
                      <a:srgbClr val="9A2166"/>
                    </a:solidFill>
                    <a:effectLst/>
                    <a:uLnTx/>
                    <a:uFillTx/>
                    <a:latin typeface="Calibri" panose="020F0502020204030204"/>
                    <a:ea typeface="+mn-ea"/>
                    <a:cs typeface="+mn-cs"/>
                  </a:rPr>
                  <a:t>от 19 дБ(А)</a:t>
                </a:r>
                <a:endParaRPr kumimoji="0" lang="ru-RU" sz="1867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32" name="Прямоугольник 31">
              <a:extLst>
                <a:ext uri="{FF2B5EF4-FFF2-40B4-BE49-F238E27FC236}">
                  <a16:creationId xmlns:a16="http://schemas.microsoft.com/office/drawing/2014/main" id="{00000000-0008-0000-0400-000020000000}"/>
                </a:ext>
              </a:extLst>
            </xdr:cNvPr>
            <xdr:cNvSpPr/>
          </xdr:nvSpPr>
          <xdr:spPr>
            <a:xfrm>
              <a:off x="4782996" y="4308232"/>
              <a:ext cx="1739291" cy="46166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Calibri" panose="020F0502020204030204" pitchFamily="34" charset="0"/>
                </a:rPr>
                <a:t>Дополнительный угольный фильтр</a:t>
              </a:r>
            </a:p>
          </xdr:txBody>
        </xdr:sp>
        <xdr:sp macro="" textlink="">
          <xdr:nvSpPr>
            <xdr:cNvPr id="33" name="TextBox 29">
              <a:extLst>
                <a:ext uri="{FF2B5EF4-FFF2-40B4-BE49-F238E27FC236}">
                  <a16:creationId xmlns:a16="http://schemas.microsoft.com/office/drawing/2014/main" id="{00000000-0008-0000-0400-000021000000}"/>
                </a:ext>
              </a:extLst>
            </xdr:cNvPr>
            <xdr:cNvSpPr txBox="1"/>
          </xdr:nvSpPr>
          <xdr:spPr>
            <a:xfrm>
              <a:off x="1505572" y="3275304"/>
              <a:ext cx="2407189" cy="64633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BA611F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Скрытый дисплей с мониторингом энергопотребления</a:t>
              </a:r>
            </a:p>
          </xdr:txBody>
        </xdr:sp>
        <xdr:sp macro="" textlink="">
          <xdr:nvSpPr>
            <xdr:cNvPr id="34" name="TextBox 34">
              <a:extLst>
                <a:ext uri="{FF2B5EF4-FFF2-40B4-BE49-F238E27FC236}">
                  <a16:creationId xmlns:a16="http://schemas.microsoft.com/office/drawing/2014/main" id="{00000000-0008-0000-0400-000022000000}"/>
                </a:ext>
              </a:extLst>
            </xdr:cNvPr>
            <xdr:cNvSpPr txBox="1"/>
          </xdr:nvSpPr>
          <xdr:spPr>
            <a:xfrm>
              <a:off x="4782996" y="5230310"/>
              <a:ext cx="2407189" cy="46974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715C3F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Встроенный </a:t>
              </a:r>
              <a:r>
                <a:rPr kumimoji="0" lang="en-US" sz="1200" b="0" i="0" u="none" strike="noStrike" kern="1200" cap="none" spc="0" normalizeH="0" baseline="0">
                  <a:ln>
                    <a:noFill/>
                  </a:ln>
                  <a:solidFill>
                    <a:srgbClr val="715C3F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Wi-Fi</a:t>
              </a:r>
              <a:endPara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715C3F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715C3F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и самодиагностика</a:t>
              </a:r>
            </a:p>
          </xdr:txBody>
        </xdr:sp>
        <xdr:sp macro="" textlink="">
          <xdr:nvSpPr>
            <xdr:cNvPr id="35" name="TextBox 36">
              <a:extLst>
                <a:ext uri="{FF2B5EF4-FFF2-40B4-BE49-F238E27FC236}">
                  <a16:creationId xmlns:a16="http://schemas.microsoft.com/office/drawing/2014/main" id="{00000000-0008-0000-0400-000023000000}"/>
                </a:ext>
              </a:extLst>
            </xdr:cNvPr>
            <xdr:cNvSpPr txBox="1"/>
          </xdr:nvSpPr>
          <xdr:spPr>
            <a:xfrm>
              <a:off x="1528065" y="6267184"/>
              <a:ext cx="2317654" cy="28103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A12E70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Быстрый удобный монтаж</a:t>
              </a:r>
            </a:p>
          </xdr:txBody>
        </xdr:sp>
        <xdr:sp macro="" textlink="">
          <xdr:nvSpPr>
            <xdr:cNvPr id="36" name="TextBox 37">
              <a:extLst>
                <a:ext uri="{FF2B5EF4-FFF2-40B4-BE49-F238E27FC236}">
                  <a16:creationId xmlns:a16="http://schemas.microsoft.com/office/drawing/2014/main" id="{00000000-0008-0000-0400-000024000000}"/>
                </a:ext>
              </a:extLst>
            </xdr:cNvPr>
            <xdr:cNvSpPr txBox="1"/>
          </xdr:nvSpPr>
          <xdr:spPr>
            <a:xfrm>
              <a:off x="4782996" y="6239914"/>
              <a:ext cx="2053667" cy="27699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623D91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Покрытие </a:t>
              </a:r>
              <a:r>
                <a:rPr kumimoji="0" lang="en-US" sz="1200" b="0" i="0" u="none" strike="noStrike" kern="1200" cap="none" spc="0" normalizeH="0" baseline="0">
                  <a:ln>
                    <a:noFill/>
                  </a:ln>
                  <a:solidFill>
                    <a:srgbClr val="623D91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Gold Fin</a:t>
              </a:r>
              <a:endPara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623D91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37" name="TextBox 38">
              <a:extLst>
                <a:ext uri="{FF2B5EF4-FFF2-40B4-BE49-F238E27FC236}">
                  <a16:creationId xmlns:a16="http://schemas.microsoft.com/office/drawing/2014/main" id="{00000000-0008-0000-0400-000025000000}"/>
                </a:ext>
              </a:extLst>
            </xdr:cNvPr>
            <xdr:cNvSpPr txBox="1"/>
          </xdr:nvSpPr>
          <xdr:spPr>
            <a:xfrm>
              <a:off x="1505572" y="5162221"/>
              <a:ext cx="1515133" cy="64633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Компрессор </a:t>
              </a:r>
              <a:r>
                <a:rPr kumimoji="0" lang="en-US" sz="1200" b="0" i="0" u="none" strike="noStrike" kern="1200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LG </a:t>
              </a: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с двойным ротором</a:t>
              </a:r>
            </a:p>
          </xdr:txBody>
        </xdr:sp>
        <xdr:pic>
          <xdr:nvPicPr>
            <xdr:cNvPr id="38" name="Рисунок 37">
              <a:extLst>
                <a:ext uri="{FF2B5EF4-FFF2-40B4-BE49-F238E27FC236}">
                  <a16:creationId xmlns:a16="http://schemas.microsoft.com/office/drawing/2014/main" id="{00000000-0008-0000-0400-000026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500065" y="3081163"/>
              <a:ext cx="1005508" cy="925501"/>
            </a:xfrm>
            <a:prstGeom prst="rect">
              <a:avLst/>
            </a:prstGeom>
          </xdr:spPr>
        </xdr:pic>
        <xdr:pic>
          <xdr:nvPicPr>
            <xdr:cNvPr id="39" name="Рисунок 38">
              <a:extLst>
                <a:ext uri="{FF2B5EF4-FFF2-40B4-BE49-F238E27FC236}">
                  <a16:creationId xmlns:a16="http://schemas.microsoft.com/office/drawing/2014/main" id="{00000000-0008-0000-0400-00002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515060" y="2151105"/>
              <a:ext cx="1005508" cy="943022"/>
            </a:xfrm>
            <a:prstGeom prst="rect">
              <a:avLst/>
            </a:prstGeom>
          </xdr:spPr>
        </xdr:pic>
        <xdr:pic>
          <xdr:nvPicPr>
            <xdr:cNvPr id="40" name="Рисунок 39">
              <a:extLst>
                <a:ext uri="{FF2B5EF4-FFF2-40B4-BE49-F238E27FC236}">
                  <a16:creationId xmlns:a16="http://schemas.microsoft.com/office/drawing/2014/main" id="{00000000-0008-0000-0400-00002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508691" y="4007177"/>
              <a:ext cx="1019375" cy="943022"/>
            </a:xfrm>
            <a:prstGeom prst="rect">
              <a:avLst/>
            </a:prstGeom>
          </xdr:spPr>
        </xdr:pic>
        <xdr:pic>
          <xdr:nvPicPr>
            <xdr:cNvPr id="41" name="Рисунок 40">
              <a:extLst>
                <a:ext uri="{FF2B5EF4-FFF2-40B4-BE49-F238E27FC236}">
                  <a16:creationId xmlns:a16="http://schemas.microsoft.com/office/drawing/2014/main" id="{00000000-0008-0000-0400-000029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3772028" y="2119161"/>
              <a:ext cx="1010968" cy="943022"/>
            </a:xfrm>
            <a:prstGeom prst="rect">
              <a:avLst/>
            </a:prstGeom>
          </xdr:spPr>
        </xdr:pic>
        <xdr:sp macro="" textlink="">
          <xdr:nvSpPr>
            <xdr:cNvPr id="42" name="Прямоугольник 41">
              <a:extLst>
                <a:ext uri="{FF2B5EF4-FFF2-40B4-BE49-F238E27FC236}">
                  <a16:creationId xmlns:a16="http://schemas.microsoft.com/office/drawing/2014/main" id="{00000000-0008-0000-0400-00002A000000}"/>
                </a:ext>
              </a:extLst>
            </xdr:cNvPr>
            <xdr:cNvSpPr/>
          </xdr:nvSpPr>
          <xdr:spPr>
            <a:xfrm>
              <a:off x="4754440" y="2515793"/>
              <a:ext cx="1739291" cy="27699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200" b="0" i="0" u="none" strike="noStrike" kern="1200" cap="none" spc="0" normalizeH="0" baseline="0">
                  <a:ln>
                    <a:noFill/>
                  </a:ln>
                  <a:solidFill>
                    <a:srgbClr val="275F19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Calibri" panose="020F0502020204030204" pitchFamily="34" charset="0"/>
                </a:rPr>
                <a:t>Plasmaster Ioniser+</a:t>
              </a:r>
              <a:endPara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275F19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Calibri" panose="020F0502020204030204" pitchFamily="34" charset="0"/>
              </a:endParaRPr>
            </a:p>
          </xdr:txBody>
        </xdr:sp>
        <xdr:pic>
          <xdr:nvPicPr>
            <xdr:cNvPr id="43" name="Рисунок 42">
              <a:extLst>
                <a:ext uri="{FF2B5EF4-FFF2-40B4-BE49-F238E27FC236}">
                  <a16:creationId xmlns:a16="http://schemas.microsoft.com/office/drawing/2014/main" id="{00000000-0008-0000-0400-00002B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3780654" y="4023697"/>
              <a:ext cx="1005508" cy="978594"/>
            </a:xfrm>
            <a:prstGeom prst="rect">
              <a:avLst/>
            </a:prstGeom>
          </xdr:spPr>
        </xdr:pic>
        <xdr:pic>
          <xdr:nvPicPr>
            <xdr:cNvPr id="44" name="Рисунок 43">
              <a:extLst>
                <a:ext uri="{FF2B5EF4-FFF2-40B4-BE49-F238E27FC236}">
                  <a16:creationId xmlns:a16="http://schemas.microsoft.com/office/drawing/2014/main" id="{00000000-0008-0000-0400-00002C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-2296"/>
            <a:stretch/>
          </xdr:blipFill>
          <xdr:spPr>
            <a:xfrm>
              <a:off x="3765969" y="5056187"/>
              <a:ext cx="1010366" cy="864304"/>
            </a:xfrm>
            <a:prstGeom prst="rect">
              <a:avLst/>
            </a:prstGeom>
          </xdr:spPr>
        </xdr:pic>
        <xdr:pic>
          <xdr:nvPicPr>
            <xdr:cNvPr id="45" name="Рисунок 44">
              <a:extLst>
                <a:ext uri="{FF2B5EF4-FFF2-40B4-BE49-F238E27FC236}">
                  <a16:creationId xmlns:a16="http://schemas.microsoft.com/office/drawing/2014/main" id="{00000000-0008-0000-0400-00002D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525889" y="4950199"/>
              <a:ext cx="1005507" cy="1002292"/>
            </a:xfrm>
            <a:prstGeom prst="rect">
              <a:avLst/>
            </a:prstGeom>
          </xdr:spPr>
        </xdr:pic>
        <xdr:pic>
          <xdr:nvPicPr>
            <xdr:cNvPr id="46" name="Рисунок 45">
              <a:extLst>
                <a:ext uri="{FF2B5EF4-FFF2-40B4-BE49-F238E27FC236}">
                  <a16:creationId xmlns:a16="http://schemas.microsoft.com/office/drawing/2014/main" id="{00000000-0008-0000-0400-00002E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3783900" y="5892036"/>
              <a:ext cx="1005506" cy="972754"/>
            </a:xfrm>
            <a:prstGeom prst="rect">
              <a:avLst/>
            </a:prstGeom>
          </xdr:spPr>
        </xdr:pic>
        <xdr:pic>
          <xdr:nvPicPr>
            <xdr:cNvPr id="47" name="Рисунок 46">
              <a:extLst>
                <a:ext uri="{FF2B5EF4-FFF2-40B4-BE49-F238E27FC236}">
                  <a16:creationId xmlns:a16="http://schemas.microsoft.com/office/drawing/2014/main" id="{00000000-0008-0000-0400-00002F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0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515060" y="5897646"/>
              <a:ext cx="1019376" cy="943023"/>
            </a:xfrm>
            <a:prstGeom prst="rect">
              <a:avLst/>
            </a:prstGeom>
          </xdr:spPr>
        </xdr:pic>
        <xdr:pic>
          <xdr:nvPicPr>
            <xdr:cNvPr id="48" name="Picture 2">
              <a:extLst>
                <a:ext uri="{FF2B5EF4-FFF2-40B4-BE49-F238E27FC236}">
                  <a16:creationId xmlns:a16="http://schemas.microsoft.com/office/drawing/2014/main" id="{00000000-0008-0000-0400-00003000000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1" cstate="email">
              <a:extLst>
                <a:ext uri="{BEBA8EAE-BF5A-486C-A8C5-ECC9F3942E4B}">
                  <a14:imgProps xmlns:a14="http://schemas.microsoft.com/office/drawing/2010/main">
                    <a14:imgLayer r:embed="rId12">
                      <a14:imgEffect>
                        <a14:sharpenSoften amount="25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 bwMode="auto">
            <a:xfrm>
              <a:off x="9782733" y="5560097"/>
              <a:ext cx="1130765" cy="1289198"/>
            </a:xfrm>
            <a:prstGeom prst="roundRect">
              <a:avLst>
                <a:gd name="adj" fmla="val 8746"/>
              </a:avLst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9" name="Рисунок 48">
              <a:extLst>
                <a:ext uri="{FF2B5EF4-FFF2-40B4-BE49-F238E27FC236}">
                  <a16:creationId xmlns:a16="http://schemas.microsoft.com/office/drawing/2014/main" id="{00000000-0008-0000-0400-00003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 cstate="email">
              <a:extLst>
                <a:ext uri="{BEBA8EAE-BF5A-486C-A8C5-ECC9F3942E4B}">
                  <a14:imgProps xmlns:a14="http://schemas.microsoft.com/office/drawing/2010/main">
                    <a14:imgLayer r:embed="rId14">
                      <a14:imgEffect>
                        <a14:sharpenSoften amount="25000"/>
                      </a14:imgEffect>
                      <a14:imgEffect>
                        <a14:brightnessContrast contrast="2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7622281" y="5437875"/>
              <a:ext cx="717968" cy="1435935"/>
            </a:xfrm>
            <a:prstGeom prst="rect">
              <a:avLst/>
            </a:prstGeom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</xdr:pic>
        <xdr:pic>
          <xdr:nvPicPr>
            <xdr:cNvPr id="52" name="Рисунок 51">
              <a:extLst>
                <a:ext uri="{FF2B5EF4-FFF2-40B4-BE49-F238E27FC236}">
                  <a16:creationId xmlns:a16="http://schemas.microsoft.com/office/drawing/2014/main" id="{00000000-0008-0000-0400-000034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5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3778128" y="3015852"/>
              <a:ext cx="1020088" cy="1032275"/>
            </a:xfrm>
            <a:prstGeom prst="rect">
              <a:avLst/>
            </a:prstGeom>
          </xdr:spPr>
        </xdr:pic>
        <xdr:sp macro="" textlink="">
          <xdr:nvSpPr>
            <xdr:cNvPr id="53" name="Прямоугольник 52">
              <a:extLst>
                <a:ext uri="{FF2B5EF4-FFF2-40B4-BE49-F238E27FC236}">
                  <a16:creationId xmlns:a16="http://schemas.microsoft.com/office/drawing/2014/main" id="{00000000-0008-0000-0400-000035000000}"/>
                </a:ext>
              </a:extLst>
            </xdr:cNvPr>
            <xdr:cNvSpPr/>
          </xdr:nvSpPr>
          <xdr:spPr>
            <a:xfrm>
              <a:off x="4752059" y="3406380"/>
              <a:ext cx="1739291" cy="2810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275F19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Calibri" panose="020F0502020204030204" pitchFamily="34" charset="0"/>
                </a:rPr>
                <a:t>Автоочистка</a:t>
              </a:r>
            </a:p>
          </xdr:txBody>
        </xdr:sp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SpPr txBox="1"/>
          </xdr:nvSpPr>
          <xdr:spPr>
            <a:xfrm>
              <a:off x="559591" y="7086999"/>
              <a:ext cx="11632410" cy="28076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3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Уникальный дизайн</a:t>
              </a:r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передней панели. </a:t>
              </a:r>
              <a:r>
                <a:rPr lang="ru-RU" sz="13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Прозрачный пластик </a:t>
              </a:r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поверх белого пластика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Уровень шума</a:t>
              </a:r>
              <a:r>
                <a:rPr lang="ru-RU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от </a:t>
              </a:r>
              <a:r>
                <a:rPr lang="ru-RU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19 дБ(А)</a:t>
              </a:r>
              <a:r>
                <a:rPr lang="ru-RU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Спокойный сон при работающем кондиционере</a:t>
              </a:r>
              <a:endParaRPr lang="ru-RU" sz="1300">
                <a:effectLst/>
              </a:endParaRPr>
            </a:p>
            <a:p>
              <a:r>
                <a:rPr lang="en-US" sz="13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Plasmaster Ionizer </a:t>
              </a:r>
              <a:r>
                <a:rPr lang="en-US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</a:t>
              </a:r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запатентованная технология </a:t>
              </a:r>
              <a:r>
                <a:rPr lang="en-US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 </a:t>
              </a:r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для создания мощного потока ионов с целью очистки воздуха</a:t>
              </a:r>
            </a:p>
            <a:p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Дополнительный </a:t>
              </a:r>
              <a:r>
                <a:rPr lang="ru-RU" sz="13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угольный фильтр  </a:t>
              </a:r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(для моделей 7К/9К/12К)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Управление и самодиагностика через </a:t>
              </a:r>
              <a:r>
                <a:rPr lang="ru-RU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встроенный </a:t>
              </a:r>
              <a:r>
                <a:rPr lang="en-US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Wi</a:t>
              </a:r>
              <a:r>
                <a:rPr lang="ru-RU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US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Fi </a:t>
              </a:r>
              <a:r>
                <a:rPr lang="ru-RU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модуль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Голосовое управление через </a:t>
              </a:r>
              <a:r>
                <a:rPr lang="ru-RU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Алису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Двойные</a:t>
              </a:r>
              <a:r>
                <a:rPr lang="ru-RU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автоматические жалюзи</a:t>
              </a:r>
              <a:r>
                <a:rPr lang="ru-RU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Контроль направления воздуха </a:t>
              </a:r>
              <a:r>
                <a:rPr lang="ru-RU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с пульта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Скрытый дисплей </a:t>
              </a:r>
              <a:r>
                <a:rPr lang="ru-RU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с мониторингом электропотребления</a:t>
              </a:r>
              <a:endParaRPr lang="ru-RU" sz="1300">
                <a:effectLst/>
              </a:endParaRPr>
            </a:p>
            <a:p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Инверторный </a:t>
              </a:r>
              <a:r>
                <a:rPr lang="ru-RU" sz="13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компрессор </a:t>
              </a:r>
              <a:r>
                <a:rPr lang="en-US" sz="13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 </a:t>
              </a:r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с </a:t>
              </a:r>
              <a:r>
                <a:rPr lang="ru-RU" sz="13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двойным ротором</a:t>
              </a:r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Мощная работа с максимальной эффективностью и тихая работа без вибрации</a:t>
              </a:r>
            </a:p>
            <a:p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Защитное покрытие теплообменника внешнего блока </a:t>
              </a:r>
              <a:r>
                <a:rPr lang="en-US" sz="13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GOLD FIN</a:t>
              </a:r>
              <a:endParaRPr lang="ru-RU" sz="1300">
                <a:effectLst/>
              </a:endParaRPr>
            </a:p>
            <a:p>
              <a:r>
                <a:rPr lang="ru-RU" sz="13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Гарантия</a:t>
              </a:r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от авторизованных сервисных центров </a:t>
              </a:r>
              <a:r>
                <a:rPr lang="en-US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LG:</a:t>
              </a:r>
              <a:r>
                <a:rPr lang="en-US" sz="13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300" b="1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ru-RU" sz="13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год </a:t>
              </a:r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гарантии + </a:t>
              </a:r>
              <a:r>
                <a:rPr lang="ru-RU" sz="13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 года </a:t>
              </a:r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бесплатного гарантийного сервиса с заменой запчастей.</a:t>
              </a:r>
              <a:endParaRPr lang="en-US" sz="13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ru-RU" sz="13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10 лет гарантии на компрессор</a:t>
              </a:r>
            </a:p>
            <a:p>
              <a:r>
                <a:rPr lang="ru-RU" sz="13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Уникальная система монтажа. Удобно. Быстро. Полное прижимание внутреннего блока к стене</a:t>
              </a:r>
              <a:endParaRPr lang="ru-RU" sz="1300"/>
            </a:p>
          </xdr:txBody>
        </xdr:sp>
      </xdr:grpSp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1132344" y="5548313"/>
            <a:ext cx="973335" cy="1297781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678656</xdr:colOff>
      <xdr:row>20</xdr:row>
      <xdr:rowOff>83344</xdr:rowOff>
    </xdr:from>
    <xdr:to>
      <xdr:col>10</xdr:col>
      <xdr:colOff>653267</xdr:colOff>
      <xdr:row>26</xdr:row>
      <xdr:rowOff>154781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429750" y="5488782"/>
          <a:ext cx="1046173" cy="121443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13608</xdr:rowOff>
    </xdr:from>
    <xdr:to>
      <xdr:col>13</xdr:col>
      <xdr:colOff>838424</xdr:colOff>
      <xdr:row>61</xdr:row>
      <xdr:rowOff>190501</xdr:rowOff>
    </xdr:to>
    <xdr:pic>
      <xdr:nvPicPr>
        <xdr:cNvPr id="6" name="Picture 1047">
          <a:extLst>
            <a:ext uri="{FF2B5EF4-FFF2-40B4-BE49-F238E27FC236}">
              <a16:creationId xmlns:a16="http://schemas.microsoft.com/office/drawing/2014/main" id="{CCDD7527-E630-4AC3-92E7-FA902C4A1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3049251"/>
          <a:ext cx="12363674" cy="1905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13</xdr:col>
      <xdr:colOff>838424</xdr:colOff>
      <xdr:row>1</xdr:row>
      <xdr:rowOff>81643</xdr:rowOff>
    </xdr:to>
    <xdr:pic>
      <xdr:nvPicPr>
        <xdr:cNvPr id="7" name="Picture 1047">
          <a:extLst>
            <a:ext uri="{FF2B5EF4-FFF2-40B4-BE49-F238E27FC236}">
              <a16:creationId xmlns:a16="http://schemas.microsoft.com/office/drawing/2014/main" id="{D44A5F72-C68B-4A98-A6FB-41229B664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0"/>
          <a:ext cx="12363674" cy="1905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571498</xdr:colOff>
      <xdr:row>23</xdr:row>
      <xdr:rowOff>47626</xdr:rowOff>
    </xdr:from>
    <xdr:to>
      <xdr:col>12</xdr:col>
      <xdr:colOff>1440656</xdr:colOff>
      <xdr:row>34</xdr:row>
      <xdr:rowOff>157165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1512092" y="6024564"/>
          <a:ext cx="11560970" cy="2312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Минималистичный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современный дизайн</a:t>
          </a:r>
        </a:p>
        <a:p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От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дБ(А) — низкий уровень шума</a:t>
          </a:r>
        </a:p>
        <a:p>
          <a:r>
            <a: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Comfort Air </a:t>
          </a:r>
          <a:r>
            <a:rPr lang="en-US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—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комфортное распределение воздуха</a:t>
          </a:r>
        </a:p>
        <a:p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Умная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самодиагностика</a:t>
          </a:r>
        </a:p>
        <a:p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Скрытый дисплей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 мониторингом электропотребления</a:t>
          </a:r>
        </a:p>
        <a:p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Активный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контроль электропотребления</a:t>
          </a:r>
        </a:p>
        <a:p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Инверторный </a:t>
          </a:r>
          <a:r>
            <a:rPr lang="ru-RU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компрессор </a:t>
          </a:r>
          <a:r>
            <a:rPr lang="en-US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LG </a:t>
          </a:r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 </a:t>
          </a:r>
          <a:r>
            <a:rPr lang="ru-RU" sz="13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двойным ротором</a:t>
          </a:r>
          <a:r>
            <a:rPr lang="ru-RU" sz="13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Мощная работа с максимальной эффективностью и тихая работа без вибрации</a:t>
          </a:r>
          <a:endParaRPr lang="ru-RU" sz="1300">
            <a:effectLst/>
          </a:endParaRPr>
        </a:p>
        <a:p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Защитное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покрытие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теплообменника наружного блока </a:t>
          </a:r>
          <a:r>
            <a: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GOLD FIN</a:t>
          </a:r>
          <a:endParaRPr lang="ru-RU" sz="13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Гарантия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от авторизованных сервисных центров </a:t>
          </a:r>
          <a:r>
            <a:rPr lang="en-US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LG: </a:t>
          </a:r>
          <a:r>
            <a: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год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гарантии +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года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бесплатного гарантийного сервиса с заменой запчастей</a:t>
          </a:r>
        </a:p>
        <a:p>
          <a:r>
            <a:rPr lang="en-US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лет гарантии </a:t>
          </a:r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на </a:t>
          </a:r>
          <a:r>
            <a:rPr lang="ru-RU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компрессор</a:t>
          </a:r>
        </a:p>
        <a:p>
          <a:r>
            <a:rPr lang="ru-RU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Уникальная система монтажа. Удобно. Быстро. Полное прижимание внутреннего блока к стене</a:t>
          </a:r>
          <a:endParaRPr lang="ru-RU" sz="1300"/>
        </a:p>
      </xdr:txBody>
    </xdr:sp>
    <xdr:clientData/>
  </xdr:twoCellAnchor>
  <xdr:twoCellAnchor>
    <xdr:from>
      <xdr:col>1</xdr:col>
      <xdr:colOff>499169</xdr:colOff>
      <xdr:row>2</xdr:row>
      <xdr:rowOff>11191</xdr:rowOff>
    </xdr:from>
    <xdr:to>
      <xdr:col>12</xdr:col>
      <xdr:colOff>1414504</xdr:colOff>
      <xdr:row>23</xdr:row>
      <xdr:rowOff>46988</xdr:rowOff>
    </xdr:to>
    <xdr:grpSp>
      <xdr:nvGrpSpPr>
        <xdr:cNvPr id="53" name="Группа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GrpSpPr/>
      </xdr:nvGrpSpPr>
      <xdr:grpSpPr>
        <a:xfrm>
          <a:off x="499169" y="2052262"/>
          <a:ext cx="11583335" cy="4036297"/>
          <a:chOff x="1440659" y="1983119"/>
          <a:chExt cx="11605739" cy="4040808"/>
        </a:xfrm>
      </xdr:grpSpPr>
      <xdr:grpSp>
        <xdr:nvGrpSpPr>
          <xdr:cNvPr id="51" name="Группа 50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GrpSpPr/>
        </xdr:nvGrpSpPr>
        <xdr:grpSpPr>
          <a:xfrm>
            <a:off x="1440659" y="1983119"/>
            <a:ext cx="11605739" cy="4040808"/>
            <a:chOff x="500065" y="1983119"/>
            <a:chExt cx="11605740" cy="4040808"/>
          </a:xfrm>
        </xdr:grpSpPr>
        <xdr:grpSp>
          <xdr:nvGrpSpPr>
            <xdr:cNvPr id="10" name="Группа 9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516167" y="2155169"/>
              <a:ext cx="1400863" cy="731519"/>
              <a:chOff x="2241880" y="-757033"/>
              <a:chExt cx="1169516" cy="634587"/>
            </a:xfrm>
          </xdr:grpSpPr>
          <xdr:sp macro="" textlink="">
            <xdr:nvSpPr>
              <xdr:cNvPr id="32" name="TextBox 16">
                <a:extLst>
                  <a:ext uri="{FF2B5EF4-FFF2-40B4-BE49-F238E27FC236}">
                    <a16:creationId xmlns:a16="http://schemas.microsoft.com/office/drawing/2014/main" id="{00000000-0008-0000-0500-000020000000}"/>
                  </a:ext>
                </a:extLst>
              </xdr:cNvPr>
              <xdr:cNvSpPr txBox="1"/>
            </xdr:nvSpPr>
            <xdr:spPr>
              <a:xfrm>
                <a:off x="2251813" y="-757033"/>
                <a:ext cx="1131636" cy="40049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s-E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ru-RU" sz="1200" b="0" i="0" u="none" strike="noStrike" kern="1200" cap="none" spc="0" normalizeH="0" baseline="0">
                    <a:ln>
                      <a:noFill/>
                    </a:ln>
                    <a:solidFill>
                      <a:srgbClr val="9A2166"/>
                    </a:solidFill>
                    <a:effectLst/>
                    <a:uLnTx/>
                    <a:uFillTx/>
                    <a:latin typeface="Century Gothic" panose="020B0502020202020204" pitchFamily="34" charset="0"/>
                    <a:ea typeface="+mn-ea"/>
                    <a:cs typeface="+mn-cs"/>
                  </a:rPr>
                  <a:t>Низкий уровень шума</a:t>
                </a:r>
              </a:p>
            </xdr:txBody>
          </xdr:sp>
          <xdr:sp macro="" textlink="">
            <xdr:nvSpPr>
              <xdr:cNvPr id="33" name="Прямоугольник 32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SpPr/>
            </xdr:nvSpPr>
            <xdr:spPr>
              <a:xfrm>
                <a:off x="2241880" y="-456076"/>
                <a:ext cx="1169516" cy="333630"/>
              </a:xfrm>
              <a:prstGeom prst="rect">
                <a:avLst/>
              </a:prstGeom>
            </xdr:spPr>
            <xdr:txBody>
              <a:bodyPr wrap="square">
                <a:spAutoFit/>
              </a:bodyPr>
              <a:lstStyle>
                <a:defPPr>
                  <a:defRPr lang="es-E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ru-RU" sz="1867" b="0" i="0" u="none" strike="noStrike" kern="1200" cap="none" spc="0" normalizeH="0" baseline="0">
                    <a:ln>
                      <a:noFill/>
                    </a:ln>
                    <a:solidFill>
                      <a:srgbClr val="9A2166"/>
                    </a:solidFill>
                    <a:effectLst/>
                    <a:uLnTx/>
                    <a:uFillTx/>
                    <a:latin typeface="Calibri" panose="020F0502020204030204"/>
                    <a:ea typeface="+mn-ea"/>
                    <a:cs typeface="+mn-cs"/>
                  </a:rPr>
                  <a:t>от 21 дБ(А)</a:t>
                </a:r>
                <a:endParaRPr kumimoji="0" lang="ru-RU" sz="1867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12" name="TextBox 29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 txBox="1"/>
          </xdr:nvSpPr>
          <xdr:spPr>
            <a:xfrm>
              <a:off x="1505573" y="3215774"/>
              <a:ext cx="2407188" cy="646331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BA611F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Скрытый дисплей с мониторингом энергопотребления</a:t>
              </a:r>
            </a:p>
          </xdr:txBody>
        </xdr:sp>
        <xdr:sp macro="" textlink="">
          <xdr:nvSpPr>
            <xdr:cNvPr id="14" name="TextBox 36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:cNvPr>
            <xdr:cNvSpPr txBox="1"/>
          </xdr:nvSpPr>
          <xdr:spPr>
            <a:xfrm>
              <a:off x="4968971" y="5398028"/>
              <a:ext cx="2317654" cy="281039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A12E70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Быстрый удобный монтаж</a:t>
              </a:r>
            </a:p>
          </xdr:txBody>
        </xdr:sp>
        <xdr:sp macro="" textlink="">
          <xdr:nvSpPr>
            <xdr:cNvPr id="15" name="TextBox 37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:cNvPr>
            <xdr:cNvSpPr txBox="1"/>
          </xdr:nvSpPr>
          <xdr:spPr>
            <a:xfrm>
              <a:off x="4961576" y="4358726"/>
              <a:ext cx="2053667" cy="276999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623D91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Покрытие </a:t>
              </a:r>
              <a:r>
                <a:rPr kumimoji="0" lang="en-US" sz="1200" b="0" i="0" u="none" strike="noStrike" kern="1200" cap="none" spc="0" normalizeH="0" baseline="0">
                  <a:ln>
                    <a:noFill/>
                  </a:ln>
                  <a:solidFill>
                    <a:srgbClr val="623D91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Gold Fin</a:t>
              </a:r>
              <a:endParaRPr kumimoji="0" lang="ru-RU" sz="1200" b="0" i="0" u="none" strike="noStrike" kern="1200" cap="none" spc="0" normalizeH="0" baseline="0">
                <a:ln>
                  <a:noFill/>
                </a:ln>
                <a:solidFill>
                  <a:srgbClr val="623D91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16" name="TextBox 38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 txBox="1"/>
          </xdr:nvSpPr>
          <xdr:spPr>
            <a:xfrm>
              <a:off x="1505573" y="5233657"/>
              <a:ext cx="1515132" cy="646331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Компрессор </a:t>
              </a:r>
              <a:r>
                <a:rPr kumimoji="0" lang="en-US" sz="1200" b="0" i="0" u="none" strike="noStrike" kern="1200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LG </a:t>
              </a: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с двойным ротором</a:t>
              </a:r>
            </a:p>
          </xdr:txBody>
        </xdr:sp>
        <xdr:pic>
          <xdr:nvPicPr>
            <xdr:cNvPr id="17" name="Рисунок 16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500065" y="3021633"/>
              <a:ext cx="1005509" cy="925501"/>
            </a:xfrm>
            <a:prstGeom prst="rect">
              <a:avLst/>
            </a:prstGeom>
          </xdr:spPr>
        </xdr:pic>
        <xdr:pic>
          <xdr:nvPicPr>
            <xdr:cNvPr id="19" name="Рисунок 1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508691" y="1983119"/>
              <a:ext cx="1019376" cy="943022"/>
            </a:xfrm>
            <a:prstGeom prst="rect">
              <a:avLst/>
            </a:prstGeom>
          </xdr:spPr>
        </xdr:pic>
        <xdr:pic>
          <xdr:nvPicPr>
            <xdr:cNvPr id="24" name="Рисунок 23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525889" y="5021635"/>
              <a:ext cx="1005508" cy="1002292"/>
            </a:xfrm>
            <a:prstGeom prst="rect">
              <a:avLst/>
            </a:prstGeom>
          </xdr:spPr>
        </xdr:pic>
        <xdr:pic>
          <xdr:nvPicPr>
            <xdr:cNvPr id="25" name="Рисунок 24">
              <a:extLst>
                <a:ext uri="{FF2B5EF4-FFF2-40B4-BE49-F238E27FC236}">
                  <a16:creationId xmlns:a16="http://schemas.microsoft.com/office/drawing/2014/main" id="{00000000-0008-0000-0500-000019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3962480" y="4010848"/>
              <a:ext cx="1005506" cy="972754"/>
            </a:xfrm>
            <a:prstGeom prst="rect">
              <a:avLst/>
            </a:prstGeom>
          </xdr:spPr>
        </xdr:pic>
        <xdr:pic>
          <xdr:nvPicPr>
            <xdr:cNvPr id="26" name="Рисунок 25">
              <a:extLst>
                <a:ext uri="{FF2B5EF4-FFF2-40B4-BE49-F238E27FC236}">
                  <a16:creationId xmlns:a16="http://schemas.microsoft.com/office/drawing/2014/main" id="{00000000-0008-0000-0500-00001A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3955966" y="5028490"/>
              <a:ext cx="1019376" cy="943023"/>
            </a:xfrm>
            <a:prstGeom prst="rect">
              <a:avLst/>
            </a:prstGeom>
          </xdr:spPr>
        </xdr:pic>
        <xdr:pic>
          <xdr:nvPicPr>
            <xdr:cNvPr id="28" name="Рисунок 27">
              <a:extLst>
                <a:ext uri="{FF2B5EF4-FFF2-40B4-BE49-F238E27FC236}">
                  <a16:creationId xmlns:a16="http://schemas.microsoft.com/office/drawing/2014/main" id="{00000000-0008-0000-0500-00001C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email">
              <a:extLst>
                <a:ext uri="{BEBA8EAE-BF5A-486C-A8C5-ECC9F3942E4B}">
                  <a14:imgProps xmlns:a14="http://schemas.microsoft.com/office/drawing/2010/main">
                    <a14:imgLayer r:embed="rId7">
                      <a14:imgEffect>
                        <a14:sharpenSoften amount="25000"/>
                      </a14:imgEffect>
                      <a14:imgEffect>
                        <a14:brightnessContrast contrast="2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1277499" y="4474397"/>
              <a:ext cx="717968" cy="1435935"/>
            </a:xfrm>
            <a:prstGeom prst="rect">
              <a:avLst/>
            </a:prstGeom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</xdr:pic>
        <xdr:pic>
          <xdr:nvPicPr>
            <xdr:cNvPr id="29" name="Рисунок 28">
              <a:extLst>
                <a:ext uri="{FF2B5EF4-FFF2-40B4-BE49-F238E27FC236}">
                  <a16:creationId xmlns:a16="http://schemas.microsoft.com/office/drawing/2014/main" id="{00000000-0008-0000-0500-00001D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503910" y="4004071"/>
              <a:ext cx="1020089" cy="1032275"/>
            </a:xfrm>
            <a:prstGeom prst="rect">
              <a:avLst/>
            </a:prstGeom>
          </xdr:spPr>
        </xdr:pic>
        <xdr:sp macro="" textlink="">
          <xdr:nvSpPr>
            <xdr:cNvPr id="30" name="Прямоугольник 29">
              <a:extLst>
                <a:ext uri="{FF2B5EF4-FFF2-40B4-BE49-F238E27FC236}">
                  <a16:creationId xmlns:a16="http://schemas.microsoft.com/office/drawing/2014/main" id="{00000000-0008-0000-0500-00001E000000}"/>
                </a:ext>
              </a:extLst>
            </xdr:cNvPr>
            <xdr:cNvSpPr/>
          </xdr:nvSpPr>
          <xdr:spPr>
            <a:xfrm>
              <a:off x="1501654" y="4394599"/>
              <a:ext cx="1739290" cy="281039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275F19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Calibri" panose="020F0502020204030204" pitchFamily="34" charset="0"/>
                </a:rPr>
                <a:t>Автоочистка</a:t>
              </a:r>
            </a:p>
          </xdr:txBody>
        </xdr:sp>
        <xdr:pic>
          <xdr:nvPicPr>
            <xdr:cNvPr id="44" name="Рисунок 43">
              <a:extLst>
                <a:ext uri="{FF2B5EF4-FFF2-40B4-BE49-F238E27FC236}">
                  <a16:creationId xmlns:a16="http://schemas.microsoft.com/office/drawing/2014/main" id="{00000000-0008-0000-0500-00002C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4083844" y="2143132"/>
              <a:ext cx="753233" cy="750094"/>
            </a:xfrm>
            <a:prstGeom prst="rect">
              <a:avLst/>
            </a:prstGeom>
          </xdr:spPr>
        </xdr:pic>
        <xdr:sp macro="" textlink="">
          <xdr:nvSpPr>
            <xdr:cNvPr id="45" name="TextBox 29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:cNvPr>
            <xdr:cNvSpPr txBox="1"/>
          </xdr:nvSpPr>
          <xdr:spPr>
            <a:xfrm>
              <a:off x="4953003" y="2381253"/>
              <a:ext cx="1774030" cy="345282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9A8040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Умная диагностика</a:t>
              </a:r>
            </a:p>
          </xdr:txBody>
        </xdr:sp>
        <xdr:pic>
          <xdr:nvPicPr>
            <xdr:cNvPr id="46" name="Рисунок 45">
              <a:extLst>
                <a:ext uri="{FF2B5EF4-FFF2-40B4-BE49-F238E27FC236}">
                  <a16:creationId xmlns:a16="http://schemas.microsoft.com/office/drawing/2014/main" id="{00000000-0008-0000-0500-00002E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4083843" y="3155159"/>
              <a:ext cx="773903" cy="780247"/>
            </a:xfrm>
            <a:prstGeom prst="rect">
              <a:avLst/>
            </a:prstGeom>
          </xdr:spPr>
        </xdr:pic>
        <xdr:sp macro="" textlink="">
          <xdr:nvSpPr>
            <xdr:cNvPr id="47" name="TextBox 16">
              <a:extLst>
                <a:ext uri="{FF2B5EF4-FFF2-40B4-BE49-F238E27FC236}">
                  <a16:creationId xmlns:a16="http://schemas.microsoft.com/office/drawing/2014/main" id="{00000000-0008-0000-0500-00002F000000}"/>
                </a:ext>
              </a:extLst>
            </xdr:cNvPr>
            <xdr:cNvSpPr txBox="1"/>
          </xdr:nvSpPr>
          <xdr:spPr>
            <a:xfrm>
              <a:off x="4988718" y="3262315"/>
              <a:ext cx="1547810" cy="666751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1200" cap="none" spc="0" normalizeH="0" baseline="0">
                  <a:ln>
                    <a:noFill/>
                  </a:ln>
                  <a:solidFill>
                    <a:srgbClr val="9A2166"/>
                  </a:solidFill>
                  <a:effectLst/>
                  <a:uLnTx/>
                  <a:uFillTx/>
                  <a:latin typeface="Century Gothic" panose="020B0502020202020204" pitchFamily="34" charset="0"/>
                  <a:ea typeface="+mn-ea"/>
                  <a:cs typeface="+mn-cs"/>
                </a:rPr>
                <a:t>Комфортное распределение воздуха</a:t>
              </a:r>
            </a:p>
          </xdr:txBody>
        </xdr:sp>
        <xdr:pic>
          <xdr:nvPicPr>
            <xdr:cNvPr id="50" name="Рисунок 49">
              <a:extLst>
                <a:ext uri="{FF2B5EF4-FFF2-40B4-BE49-F238E27FC236}">
                  <a16:creationId xmlns:a16="http://schemas.microsoft.com/office/drawing/2014/main" id="{00000000-0008-0000-0500-000032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1" cstate="email">
              <a:extLst>
                <a:ext uri="{BEBA8EAE-BF5A-486C-A8C5-ECC9F3942E4B}">
                  <a14:imgProps xmlns:a14="http://schemas.microsoft.com/office/drawing/2010/main">
                    <a14:imgLayer r:embed="rId12">
                      <a14:imgEffect>
                        <a14:sharpenSoften amount="5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rcRect l="11876" t="23607" r="13078" b="23850"/>
            <a:stretch/>
          </xdr:blipFill>
          <xdr:spPr>
            <a:xfrm>
              <a:off x="7467809" y="2166938"/>
              <a:ext cx="4637996" cy="2155030"/>
            </a:xfrm>
            <a:prstGeom prst="rect">
              <a:avLst/>
            </a:prstGeom>
          </xdr:spPr>
        </xdr:pic>
      </xdr:grpSp>
      <xdr:pic>
        <xdr:nvPicPr>
          <xdr:cNvPr id="52" name="Рисунок 51">
            <a:extLst>
              <a:ext uri="{FF2B5EF4-FFF2-40B4-BE49-F238E27FC236}">
                <a16:creationId xmlns:a16="http://schemas.microsoft.com/office/drawing/2014/main" id="{00000000-0008-0000-05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953750" y="4631531"/>
            <a:ext cx="1046173" cy="121443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48</xdr:row>
      <xdr:rowOff>40821</xdr:rowOff>
    </xdr:from>
    <xdr:to>
      <xdr:col>12</xdr:col>
      <xdr:colOff>1695674</xdr:colOff>
      <xdr:row>55</xdr:row>
      <xdr:rowOff>217714</xdr:rowOff>
    </xdr:to>
    <xdr:pic>
      <xdr:nvPicPr>
        <xdr:cNvPr id="3" name="Picture 1047">
          <a:extLst>
            <a:ext uri="{FF2B5EF4-FFF2-40B4-BE49-F238E27FC236}">
              <a16:creationId xmlns:a16="http://schemas.microsoft.com/office/drawing/2014/main" id="{03ED9363-8C71-406B-BE06-798665758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11293928"/>
          <a:ext cx="12363674" cy="1905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1695674</xdr:colOff>
      <xdr:row>1</xdr:row>
      <xdr:rowOff>13607</xdr:rowOff>
    </xdr:to>
    <xdr:pic>
      <xdr:nvPicPr>
        <xdr:cNvPr id="4" name="Picture 1047">
          <a:extLst>
            <a:ext uri="{FF2B5EF4-FFF2-40B4-BE49-F238E27FC236}">
              <a16:creationId xmlns:a16="http://schemas.microsoft.com/office/drawing/2014/main" id="{67B0D263-5C8D-42FB-BFB4-9876C8810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0"/>
          <a:ext cx="12363674" cy="1905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214312</xdr:colOff>
      <xdr:row>28</xdr:row>
      <xdr:rowOff>47626</xdr:rowOff>
    </xdr:from>
    <xdr:to>
      <xdr:col>15</xdr:col>
      <xdr:colOff>964408</xdr:colOff>
      <xdr:row>33</xdr:row>
      <xdr:rowOff>321469</xdr:rowOff>
    </xdr:to>
    <xdr:grpSp>
      <xdr:nvGrpSpPr>
        <xdr:cNvPr id="22" name="Группа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pSpPr/>
      </xdr:nvGrpSpPr>
      <xdr:grpSpPr>
        <a:xfrm>
          <a:off x="4242026" y="11069412"/>
          <a:ext cx="9472275" cy="2178843"/>
          <a:chOff x="4250531" y="10513220"/>
          <a:chExt cx="9465471" cy="2178843"/>
        </a:xfrm>
      </xdr:grpSpPr>
      <xdr:grpSp>
        <xdr:nvGrpSpPr>
          <xdr:cNvPr id="54" name="Группа 53">
            <a:extLst>
              <a:ext uri="{FF2B5EF4-FFF2-40B4-BE49-F238E27FC236}">
                <a16:creationId xmlns:a16="http://schemas.microsoft.com/office/drawing/2014/main" id="{00000000-0008-0000-0600-000036000000}"/>
              </a:ext>
            </a:extLst>
          </xdr:cNvPr>
          <xdr:cNvGrpSpPr/>
        </xdr:nvGrpSpPr>
        <xdr:grpSpPr>
          <a:xfrm>
            <a:off x="4250531" y="10513220"/>
            <a:ext cx="9465471" cy="2155031"/>
            <a:chOff x="4560094" y="10870406"/>
            <a:chExt cx="9465470" cy="2155031"/>
          </a:xfrm>
        </xdr:grpSpPr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00000000-0008-0000-0600-00002C000000}"/>
                </a:ext>
              </a:extLst>
            </xdr:cNvPr>
            <xdr:cNvSpPr txBox="1"/>
          </xdr:nvSpPr>
          <xdr:spPr>
            <a:xfrm>
              <a:off x="10453690" y="11632403"/>
              <a:ext cx="3571874" cy="1393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Регулируемый напор вентилятора (до </a:t>
              </a:r>
              <a:r>
                <a:rPr lang="ru-RU" sz="1100" b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50</a:t>
              </a:r>
              <a:r>
                <a: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Па)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От </a:t>
              </a:r>
              <a:r>
                <a:rPr lang="ru-RU" sz="1100" b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27</a:t>
              </a:r>
              <a:r>
                <a: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дБ(А) — низкий уровень шума</a:t>
              </a:r>
              <a:endParaRPr lang="en-US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Компактные размеры – рекордная высота всего </a:t>
              </a:r>
              <a:r>
                <a:rPr lang="ru-RU" sz="1100" b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190</a:t>
              </a:r>
              <a:r>
                <a: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мм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Встроенный дренажный насос (</a:t>
              </a:r>
              <a:r>
                <a:rPr lang="ru-RU" sz="1100" b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700</a:t>
              </a:r>
              <a:r>
                <a: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мм)</a:t>
              </a:r>
              <a:endParaRPr lang="en-US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Совместим с </a:t>
              </a:r>
              <a:r>
                <a:rPr lang="en-US" sz="1100" b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Wi-Fi</a:t>
              </a:r>
              <a:r>
                <a:rPr lang="en-US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модулем (опция)</a:t>
              </a:r>
              <a:endParaRPr lang="en-US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Проводной пульт в комплекте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Сделано в </a:t>
              </a:r>
              <a:r>
                <a:rPr lang="ru-RU" sz="1100" b="1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Южной Корее</a:t>
              </a:r>
              <a:endParaRPr lang="ru-RU">
                <a:effectLst/>
              </a:endParaRPr>
            </a:p>
          </xdr:txBody>
        </xdr:sp>
        <xdr:pic>
          <xdr:nvPicPr>
            <xdr:cNvPr id="46" name="Picture 2" descr="https://lg-b2b.ru/upload/iblock/c11/arhu24gc3g2_3.jpg">
              <a:extLst>
                <a:ext uri="{FF2B5EF4-FFF2-40B4-BE49-F238E27FC236}">
                  <a16:creationId xmlns:a16="http://schemas.microsoft.com/office/drawing/2014/main" id="{00000000-0008-0000-0600-00002E00000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 bwMode="auto">
            <a:xfrm>
              <a:off x="4560094" y="11668125"/>
              <a:ext cx="3393281" cy="102881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" name="Рисунок 47">
              <a:extLst>
                <a:ext uri="{FF2B5EF4-FFF2-40B4-BE49-F238E27FC236}">
                  <a16:creationId xmlns:a16="http://schemas.microsoft.com/office/drawing/2014/main" id="{00000000-0008-0000-0600-00003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0453686" y="10870406"/>
              <a:ext cx="712960" cy="666750"/>
            </a:xfrm>
            <a:prstGeom prst="rect">
              <a:avLst/>
            </a:prstGeom>
          </xdr:spPr>
        </xdr:pic>
        <xdr:pic>
          <xdr:nvPicPr>
            <xdr:cNvPr id="50" name="Рисунок 49">
              <a:extLst>
                <a:ext uri="{FF2B5EF4-FFF2-40B4-BE49-F238E27FC236}">
                  <a16:creationId xmlns:a16="http://schemas.microsoft.com/office/drawing/2014/main" id="{00000000-0008-0000-0600-00003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334375" y="11834812"/>
              <a:ext cx="711994" cy="6858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" name="Рисунок 50">
              <a:extLst>
                <a:ext uri="{FF2B5EF4-FFF2-40B4-BE49-F238E27FC236}">
                  <a16:creationId xmlns:a16="http://schemas.microsoft.com/office/drawing/2014/main" id="{00000000-0008-0000-0600-000033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525375" y="10953749"/>
              <a:ext cx="1403123" cy="46434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pic>
        <xdr:nvPicPr>
          <xdr:cNvPr id="28" name="Picture 16" descr="PQWRHQ0FDB.jpg">
            <a:extLst>
              <a:ext uri="{FF2B5EF4-FFF2-40B4-BE49-F238E27FC236}">
                <a16:creationId xmlns:a16="http://schemas.microsoft.com/office/drawing/2014/main" id="{00000000-0008-0000-06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 rot="5400000">
            <a:off x="8834438" y="11596688"/>
            <a:ext cx="1149021" cy="3619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SpPr txBox="1"/>
        </xdr:nvSpPr>
        <xdr:spPr>
          <a:xfrm>
            <a:off x="7846219" y="12394406"/>
            <a:ext cx="1035844" cy="2738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ru-RU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В комплекте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SpPr txBox="1"/>
        </xdr:nvSpPr>
        <xdr:spPr>
          <a:xfrm>
            <a:off x="9103513" y="12413455"/>
            <a:ext cx="611984" cy="27860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ru-RU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Опция</a:t>
            </a:r>
          </a:p>
        </xdr:txBody>
      </xdr:sp>
    </xdr:grpSp>
    <xdr:clientData/>
  </xdr:twoCellAnchor>
  <xdr:twoCellAnchor>
    <xdr:from>
      <xdr:col>5</xdr:col>
      <xdr:colOff>130968</xdr:colOff>
      <xdr:row>18</xdr:row>
      <xdr:rowOff>83343</xdr:rowOff>
    </xdr:from>
    <xdr:to>
      <xdr:col>15</xdr:col>
      <xdr:colOff>607219</xdr:colOff>
      <xdr:row>23</xdr:row>
      <xdr:rowOff>416719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pSpPr/>
      </xdr:nvGrpSpPr>
      <xdr:grpSpPr>
        <a:xfrm>
          <a:off x="4158682" y="7907450"/>
          <a:ext cx="9198430" cy="2238376"/>
          <a:chOff x="5012531" y="7346156"/>
          <a:chExt cx="9191626" cy="2238376"/>
        </a:xfrm>
      </xdr:grpSpPr>
      <xdr:grpSp>
        <xdr:nvGrpSpPr>
          <xdr:cNvPr id="2" name="Группа 1">
            <a:extLst>
              <a:ext uri="{FF2B5EF4-FFF2-40B4-BE49-F238E27FC236}">
                <a16:creationId xmlns:a16="http://schemas.microsoft.com/office/drawing/2014/main" id="{00000000-0008-0000-0600-000002000000}"/>
              </a:ext>
            </a:extLst>
          </xdr:cNvPr>
          <xdr:cNvGrpSpPr/>
        </xdr:nvGrpSpPr>
        <xdr:grpSpPr>
          <a:xfrm>
            <a:off x="5012531" y="7346156"/>
            <a:ext cx="9191626" cy="2238376"/>
            <a:chOff x="5012531" y="7429499"/>
            <a:chExt cx="9191626" cy="2238376"/>
          </a:xfrm>
        </xdr:grpSpPr>
        <xdr:grpSp>
          <xdr:nvGrpSpPr>
            <xdr:cNvPr id="53" name="Группа 52">
              <a:extLst>
                <a:ext uri="{FF2B5EF4-FFF2-40B4-BE49-F238E27FC236}">
                  <a16:creationId xmlns:a16="http://schemas.microsoft.com/office/drawing/2014/main" id="{00000000-0008-0000-0600-000035000000}"/>
                </a:ext>
              </a:extLst>
            </xdr:cNvPr>
            <xdr:cNvGrpSpPr/>
          </xdr:nvGrpSpPr>
          <xdr:grpSpPr>
            <a:xfrm>
              <a:off x="5012531" y="7429499"/>
              <a:ext cx="9191626" cy="2238376"/>
              <a:chOff x="4524376" y="7584280"/>
              <a:chExt cx="9191625" cy="2238376"/>
            </a:xfrm>
          </xdr:grpSpPr>
          <xdr:pic>
            <xdr:nvPicPr>
              <xdr:cNvPr id="36" name="Рисунок 35">
                <a:extLst>
                  <a:ext uri="{FF2B5EF4-FFF2-40B4-BE49-F238E27FC236}">
                    <a16:creationId xmlns:a16="http://schemas.microsoft.com/office/drawing/2014/main" id="{00000000-0008-0000-0600-000024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tretch>
                <a:fillRect/>
              </a:stretch>
            </xdr:blipFill>
            <xdr:spPr>
              <a:xfrm>
                <a:off x="10477498" y="7584280"/>
                <a:ext cx="1340451" cy="761999"/>
              </a:xfrm>
              <a:prstGeom prst="rect">
                <a:avLst/>
              </a:prstGeom>
            </xdr:spPr>
          </xdr:pic>
          <xdr:pic>
            <xdr:nvPicPr>
              <xdr:cNvPr id="37" name="Picture 4" descr="LG Кондиционер DELUXE с контролем энергопотребления, PM09SP">
                <a:extLst>
                  <a:ext uri="{FF2B5EF4-FFF2-40B4-BE49-F238E27FC236}">
                    <a16:creationId xmlns:a16="http://schemas.microsoft.com/office/drawing/2014/main" id="{00000000-0008-0000-0600-000025000000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7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 bwMode="auto">
              <a:xfrm>
                <a:off x="4524376" y="7858128"/>
                <a:ext cx="3474628" cy="1631156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sp macro="" textlink="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00000000-0008-0000-0600-000027000000}"/>
                  </a:ext>
                </a:extLst>
              </xdr:cNvPr>
              <xdr:cNvSpPr txBox="1"/>
            </xdr:nvSpPr>
            <xdr:spPr>
              <a:xfrm>
                <a:off x="10489405" y="8429622"/>
                <a:ext cx="3226596" cy="139303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square" rtlCol="0" anchor="t">
                <a:noAutofit/>
              </a:bodyPr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ru-RU" sz="110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От </a:t>
                </a:r>
                <a:r>
                  <a:rPr lang="ru-RU" sz="1100" b="1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19</a:t>
                </a:r>
                <a:r>
                  <a:rPr lang="ru-RU" sz="110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 дБ(А) — низкий уровень шума</a:t>
                </a:r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ru-RU" sz="110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Встроенный </a:t>
                </a:r>
                <a:r>
                  <a:rPr lang="en-US" sz="1100" b="1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Wi-Fi</a:t>
                </a:r>
                <a:endParaRPr lang="ru-RU" sz="1100" b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endParaRPr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ru-RU" sz="1100" b="1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Скрытый дисплей</a:t>
                </a:r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ru-RU" sz="110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Управление горизонтальными и </a:t>
                </a:r>
                <a:r>
                  <a:rPr lang="ru-RU" sz="1100" b="1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вертикальными</a:t>
                </a:r>
                <a:r>
                  <a:rPr lang="ru-RU" sz="110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 жалюзи с пульта ДУ</a:t>
                </a:r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ru-RU" sz="110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Самоочистка</a:t>
                </a:r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ru-RU" sz="110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Комфортная подача воздуха</a:t>
                </a:r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ru-RU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endParaRPr>
              </a:p>
            </xdr:txBody>
          </xdr:sp>
          <xdr:pic>
            <xdr:nvPicPr>
              <xdr:cNvPr id="40" name="Picture 2">
                <a:extLst>
                  <a:ext uri="{FF2B5EF4-FFF2-40B4-BE49-F238E27FC236}">
                    <a16:creationId xmlns:a16="http://schemas.microsoft.com/office/drawing/2014/main" id="{00000000-0008-0000-0600-000028000000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8" cstate="email">
                <a:extLst>
                  <a:ext uri="{BEBA8EAE-BF5A-486C-A8C5-ECC9F3942E4B}">
                    <a14:imgProps xmlns:a14="http://schemas.microsoft.com/office/drawing/2010/main">
                      <a14:imgLayer r:embed="rId9">
                        <a14:imgEffect>
                          <a14:sharpenSoften amount="25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 bwMode="auto">
              <a:xfrm>
                <a:off x="11870529" y="7643812"/>
                <a:ext cx="595312" cy="678722"/>
              </a:xfrm>
              <a:prstGeom prst="roundRect">
                <a:avLst>
                  <a:gd name="adj" fmla="val 8746"/>
                </a:avLst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47" name="Рисунок 46">
                <a:extLst>
                  <a:ext uri="{FF2B5EF4-FFF2-40B4-BE49-F238E27FC236}">
                    <a16:creationId xmlns:a16="http://schemas.microsoft.com/office/drawing/2014/main" id="{00000000-0008-0000-0600-00002F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tretch>
                <a:fillRect/>
              </a:stretch>
            </xdr:blipFill>
            <xdr:spPr>
              <a:xfrm>
                <a:off x="12525372" y="7659687"/>
                <a:ext cx="476250" cy="635000"/>
              </a:xfrm>
              <a:prstGeom prst="rect">
                <a:avLst/>
              </a:prstGeom>
            </xdr:spPr>
          </xdr:pic>
        </xdr:grpSp>
        <xdr:pic>
          <xdr:nvPicPr>
            <xdr:cNvPr id="43" name="Рисунок 42">
              <a:extLst>
                <a:ext uri="{FF2B5EF4-FFF2-40B4-BE49-F238E27FC236}">
                  <a16:creationId xmlns:a16="http://schemas.microsoft.com/office/drawing/2014/main" id="{00000000-0008-0000-0600-00002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email">
              <a:extLst>
                <a:ext uri="{BEBA8EAE-BF5A-486C-A8C5-ECC9F3942E4B}">
                  <a14:imgProps xmlns:a14="http://schemas.microsoft.com/office/drawing/2010/main">
                    <a14:imgLayer r:embed="rId12">
                      <a14:imgEffect>
                        <a14:sharpenSoften amount="25000"/>
                      </a14:imgEffect>
                      <a14:imgEffect>
                        <a14:brightnessContrast contrast="2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8941594" y="8072437"/>
              <a:ext cx="545327" cy="1090654"/>
            </a:xfrm>
            <a:prstGeom prst="rect">
              <a:avLst/>
            </a:prstGeom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</xdr:pic>
      </xdr:grp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00000000-0008-0000-0600-000056000000}"/>
              </a:ext>
            </a:extLst>
          </xdr:cNvPr>
          <xdr:cNvSpPr txBox="1"/>
        </xdr:nvSpPr>
        <xdr:spPr>
          <a:xfrm>
            <a:off x="8679656" y="9084470"/>
            <a:ext cx="1035844" cy="2738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ru-RU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В комплекте</a:t>
            </a:r>
          </a:p>
        </xdr:txBody>
      </xdr:sp>
    </xdr:grpSp>
    <xdr:clientData/>
  </xdr:twoCellAnchor>
  <xdr:twoCellAnchor>
    <xdr:from>
      <xdr:col>5</xdr:col>
      <xdr:colOff>485480</xdr:colOff>
      <xdr:row>49</xdr:row>
      <xdr:rowOff>35722</xdr:rowOff>
    </xdr:from>
    <xdr:to>
      <xdr:col>15</xdr:col>
      <xdr:colOff>785812</xdr:colOff>
      <xdr:row>53</xdr:row>
      <xdr:rowOff>500061</xdr:rowOff>
    </xdr:to>
    <xdr:grpSp>
      <xdr:nvGrpSpPr>
        <xdr:cNvPr id="7" name="Группа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pSpPr/>
      </xdr:nvGrpSpPr>
      <xdr:grpSpPr>
        <a:xfrm>
          <a:off x="4513194" y="18092401"/>
          <a:ext cx="9022511" cy="2804767"/>
          <a:chOff x="5367043" y="13846972"/>
          <a:chExt cx="9015707" cy="2797964"/>
        </a:xfrm>
      </xdr:grpSpPr>
      <xdr:grpSp>
        <xdr:nvGrpSpPr>
          <xdr:cNvPr id="5" name="Группа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GrpSpPr/>
        </xdr:nvGrpSpPr>
        <xdr:grpSpPr>
          <a:xfrm>
            <a:off x="5367043" y="13846972"/>
            <a:ext cx="9015707" cy="2797964"/>
            <a:chOff x="5367043" y="13846972"/>
            <a:chExt cx="9015707" cy="2797964"/>
          </a:xfrm>
        </xdr:grpSpPr>
        <xdr:pic>
          <xdr:nvPicPr>
            <xdr:cNvPr id="80" name="Picture 2" descr="LG ARTCOOL Mirror, кондиционер DUAL Inverter, до 27 м², экологически чистый R32, умный дом ThinQ, AC09BK">
              <a:extLst>
                <a:ext uri="{FF2B5EF4-FFF2-40B4-BE49-F238E27FC236}">
                  <a16:creationId xmlns:a16="http://schemas.microsoft.com/office/drawing/2014/main" id="{00000000-0008-0000-0600-00005000000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3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 bwMode="auto">
            <a:xfrm>
              <a:off x="5367043" y="14478000"/>
              <a:ext cx="3547762" cy="163115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" name="Рисунок 80">
              <a:extLst>
                <a:ext uri="{FF2B5EF4-FFF2-40B4-BE49-F238E27FC236}">
                  <a16:creationId xmlns:a16="http://schemas.microsoft.com/office/drawing/2014/main" id="{00000000-0008-0000-0600-00005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 cstate="email">
              <a:extLst>
                <a:ext uri="{BEBA8EAE-BF5A-486C-A8C5-ECC9F3942E4B}">
                  <a14:imgProps xmlns:a14="http://schemas.microsoft.com/office/drawing/2010/main">
                    <a14:imgLayer r:embed="rId15">
                      <a14:imgEffect>
                        <a14:sharpenSoften amount="25000"/>
                      </a14:imgEffect>
                      <a14:imgEffect>
                        <a14:brightnessContrast contrast="2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9441656" y="14728031"/>
              <a:ext cx="521346" cy="1042692"/>
            </a:xfrm>
            <a:prstGeom prst="rect">
              <a:avLst/>
            </a:prstGeom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</xdr:pic>
        <xdr:pic>
          <xdr:nvPicPr>
            <xdr:cNvPr id="82" name="Рисунок 81">
              <a:extLst>
                <a:ext uri="{FF2B5EF4-FFF2-40B4-BE49-F238E27FC236}">
                  <a16:creationId xmlns:a16="http://schemas.microsoft.com/office/drawing/2014/main" id="{00000000-0008-0000-0600-000052000000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6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 bwMode="auto">
            <a:xfrm>
              <a:off x="13192126" y="14025566"/>
              <a:ext cx="989965" cy="419100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pic>
          <xdr:nvPicPr>
            <xdr:cNvPr id="83" name="Рисунок 82">
              <a:extLst>
                <a:ext uri="{FF2B5EF4-FFF2-40B4-BE49-F238E27FC236}">
                  <a16:creationId xmlns:a16="http://schemas.microsoft.com/office/drawing/2014/main" id="{00000000-0008-0000-0600-000053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1025188" y="13846972"/>
              <a:ext cx="1340451" cy="761999"/>
            </a:xfrm>
            <a:prstGeom prst="rect">
              <a:avLst/>
            </a:prstGeom>
          </xdr:spPr>
        </xdr:pic>
        <xdr:pic>
          <xdr:nvPicPr>
            <xdr:cNvPr id="84" name="Picture 2">
              <a:extLst>
                <a:ext uri="{FF2B5EF4-FFF2-40B4-BE49-F238E27FC236}">
                  <a16:creationId xmlns:a16="http://schemas.microsoft.com/office/drawing/2014/main" id="{00000000-0008-0000-0600-00005400000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7" cstate="email">
              <a:extLst>
                <a:ext uri="{BEBA8EAE-BF5A-486C-A8C5-ECC9F3942E4B}">
                  <a14:imgProps xmlns:a14="http://schemas.microsoft.com/office/drawing/2010/main">
                    <a14:imgLayer r:embed="rId18">
                      <a14:imgEffect>
                        <a14:sharpenSoften amount="25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 bwMode="auto">
            <a:xfrm>
              <a:off x="12418219" y="13906504"/>
              <a:ext cx="595312" cy="678722"/>
            </a:xfrm>
            <a:prstGeom prst="roundRect">
              <a:avLst>
                <a:gd name="adj" fmla="val 8746"/>
              </a:avLst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00000000-0008-0000-0600-000055000000}"/>
                </a:ext>
              </a:extLst>
            </xdr:cNvPr>
            <xdr:cNvSpPr txBox="1"/>
          </xdr:nvSpPr>
          <xdr:spPr>
            <a:xfrm>
              <a:off x="10977562" y="14656871"/>
              <a:ext cx="3405188" cy="19880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noAutofit/>
            </a:bodyPr>
            <a:lstStyle/>
            <a:p>
              <a:pPr rtl="0" eaLnBrk="1" latinLnBrk="0" hangingPunct="1"/>
              <a:r>
                <a:rPr lang="ru-RU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Уникальный стильный дизайн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: премиальный </a:t>
              </a:r>
              <a:r>
                <a:rPr lang="ru-RU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чёрный цвет 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и </a:t>
              </a:r>
              <a:r>
                <a:rPr lang="ru-RU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зеркальная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лицевая панель из </a:t>
              </a:r>
              <a:r>
                <a:rPr lang="ru-RU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закалённого стекла</a:t>
              </a:r>
              <a:endParaRPr lang="ru-RU">
                <a:effectLst/>
              </a:endParaRPr>
            </a:p>
            <a:p>
              <a:pPr rtl="0" eaLnBrk="1" latinLnBrk="0" hangingPunct="1"/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От </a:t>
              </a:r>
              <a:r>
                <a:rPr lang="ru-RU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19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дБ(А) — низкий уровень шума</a:t>
              </a:r>
              <a:endParaRPr lang="ru-RU">
                <a:effectLst/>
              </a:endParaRPr>
            </a:p>
            <a:p>
              <a:pPr rtl="0" eaLnBrk="1" latinLnBrk="0" hangingPunct="1"/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Система очистки ультрафиолетом </a:t>
              </a:r>
              <a:r>
                <a:rPr lang="en-US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UV</a:t>
              </a:r>
              <a:r>
                <a:rPr lang="en-US" sz="1100" b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Nano</a:t>
              </a:r>
              <a:endParaRPr lang="ru-RU" b="1">
                <a:effectLst/>
              </a:endParaRPr>
            </a:p>
            <a:p>
              <a:pPr rtl="0" eaLnBrk="1" latinLnBrk="0" hangingPunct="1"/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Мощный ионизатор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Plasmaster Ionizer plus</a:t>
              </a:r>
              <a:endParaRPr lang="ru-RU" b="1">
                <a:effectLst/>
              </a:endParaRPr>
            </a:p>
            <a:p>
              <a:pPr rtl="0" eaLnBrk="1" latinLnBrk="0" hangingPunct="1"/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Встроенный </a:t>
              </a:r>
              <a:r>
                <a:rPr lang="ru-RU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Wi-Fi</a:t>
              </a:r>
              <a:endParaRPr lang="ru-RU" b="1">
                <a:effectLst/>
              </a:endParaRPr>
            </a:p>
            <a:p>
              <a:pPr rtl="0" eaLnBrk="1" latinLnBrk="0" hangingPunct="1"/>
              <a:r>
                <a:rPr lang="ru-RU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Голосовое управление 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через </a:t>
              </a:r>
              <a:r>
                <a:rPr lang="ru-RU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Алису</a:t>
              </a:r>
              <a:endParaRPr lang="ru-RU" b="1">
                <a:effectLst/>
              </a:endParaRPr>
            </a:p>
            <a:p>
              <a:pPr rtl="0" eaLnBrk="1" latinLnBrk="0" hangingPunct="1"/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Управление горизонтальными и </a:t>
              </a:r>
              <a:r>
                <a:rPr lang="ru-RU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вертикальными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жалюзи с пульта</a:t>
              </a:r>
              <a:endParaRPr lang="ru-RU">
                <a:effectLst/>
              </a:endParaRPr>
            </a:p>
            <a:p>
              <a:pPr rtl="0" eaLnBrk="1" latinLnBrk="0" hangingPunct="1"/>
              <a:r>
                <a:rPr lang="ru-RU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Скрытый дисплей</a:t>
              </a:r>
              <a:endParaRPr lang="ru-RU" b="1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600-000057000000}"/>
              </a:ext>
            </a:extLst>
          </xdr:cNvPr>
          <xdr:cNvSpPr txBox="1"/>
        </xdr:nvSpPr>
        <xdr:spPr>
          <a:xfrm>
            <a:off x="9203532" y="15775781"/>
            <a:ext cx="1035844" cy="2738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ru-RU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В комплекте</a:t>
            </a:r>
          </a:p>
        </xdr:txBody>
      </xdr:sp>
    </xdr:grpSp>
    <xdr:clientData/>
  </xdr:twoCellAnchor>
  <xdr:twoCellAnchor>
    <xdr:from>
      <xdr:col>5</xdr:col>
      <xdr:colOff>773907</xdr:colOff>
      <xdr:row>65</xdr:row>
      <xdr:rowOff>119065</xdr:rowOff>
    </xdr:from>
    <xdr:to>
      <xdr:col>15</xdr:col>
      <xdr:colOff>892968</xdr:colOff>
      <xdr:row>70</xdr:row>
      <xdr:rowOff>369094</xdr:rowOff>
    </xdr:to>
    <xdr:grpSp>
      <xdr:nvGrpSpPr>
        <xdr:cNvPr id="23" name="Группа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pSpPr/>
      </xdr:nvGrpSpPr>
      <xdr:grpSpPr>
        <a:xfrm>
          <a:off x="4801621" y="24489458"/>
          <a:ext cx="8841240" cy="2155029"/>
          <a:chOff x="4810126" y="20443032"/>
          <a:chExt cx="8834436" cy="2228915"/>
        </a:xfrm>
      </xdr:grpSpPr>
      <xdr:pic>
        <xdr:nvPicPr>
          <xdr:cNvPr id="21" name="Рисунок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810126" y="20562092"/>
            <a:ext cx="2917618" cy="1762126"/>
          </a:xfrm>
          <a:prstGeom prst="rect">
            <a:avLst/>
          </a:prstGeom>
        </xdr:spPr>
      </xdr:pic>
      <xdr:pic>
        <xdr:nvPicPr>
          <xdr:cNvPr id="92" name="Рисунок 91">
            <a:extLst>
              <a:ext uri="{FF2B5EF4-FFF2-40B4-BE49-F238E27FC236}">
                <a16:creationId xmlns:a16="http://schemas.microsoft.com/office/drawing/2014/main" id="{00000000-0008-0000-0600-00005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8060531" y="21121688"/>
            <a:ext cx="711994" cy="6858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600-00005D000000}"/>
              </a:ext>
            </a:extLst>
          </xdr:cNvPr>
          <xdr:cNvSpPr txBox="1"/>
        </xdr:nvSpPr>
        <xdr:spPr>
          <a:xfrm>
            <a:off x="7905750" y="21931312"/>
            <a:ext cx="1035844" cy="2738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ru-RU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В комплекте</a:t>
            </a: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600-00005E000000}"/>
              </a:ext>
            </a:extLst>
          </xdr:cNvPr>
          <xdr:cNvSpPr txBox="1"/>
        </xdr:nvSpPr>
        <xdr:spPr>
          <a:xfrm>
            <a:off x="10191750" y="21109780"/>
            <a:ext cx="3452812" cy="15621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rtl="0" eaLnBrk="1" latinLnBrk="0" hangingPunct="1"/>
            <a:r>
              <a:rPr lang="ru-RU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Уникальный блок – </a:t>
            </a:r>
            <a:r>
              <a: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идеален для </a:t>
            </a:r>
            <a:r>
              <a:rPr lang="ru-RU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жилых помещений</a:t>
            </a:r>
            <a:endParaRPr lang="ru-RU" sz="1100">
              <a:effectLst/>
            </a:endParaRPr>
          </a:p>
          <a:p>
            <a:pPr rtl="0" eaLnBrk="1" latinLnBrk="0" hangingPunct="1"/>
            <a:r>
              <a: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Компактные размеры – высота всего </a:t>
            </a:r>
            <a:r>
              <a:rPr lang="ru-RU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166</a:t>
            </a:r>
            <a:r>
              <a: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мм</a:t>
            </a:r>
            <a:endParaRPr lang="ru-RU">
              <a:effectLst/>
            </a:endParaRPr>
          </a:p>
          <a:p>
            <a:pPr rtl="0" eaLnBrk="1" latinLnBrk="0" hangingPunct="1"/>
            <a:r>
              <a: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6 ступеней управления жалюзи</a:t>
            </a:r>
            <a:endParaRPr lang="ru-RU">
              <a:effectLst/>
            </a:endParaRPr>
          </a:p>
          <a:p>
            <a:pPr rtl="0" eaLnBrk="1" latinLnBrk="0" hangingPunct="1"/>
            <a:r>
              <a: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Встроенный </a:t>
            </a:r>
            <a:r>
              <a:rPr lang="ru-RU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дренажный насос </a:t>
            </a:r>
            <a:r>
              <a: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ru-RU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700 </a:t>
            </a:r>
            <a:r>
              <a: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мм)</a:t>
            </a:r>
            <a:endParaRPr lang="ru-RU">
              <a:effectLst/>
            </a:endParaRPr>
          </a:p>
          <a:p>
            <a:pPr rtl="0" eaLnBrk="1" latinLnBrk="0" hangingPunct="1"/>
            <a:r>
              <a:rPr lang="ru-RU" sz="1100" b="0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Управление и самодиагностика через </a:t>
            </a:r>
            <a:r>
              <a:rPr lang="en-US" sz="110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Wi</a:t>
            </a:r>
            <a:r>
              <a:rPr lang="ru-RU" sz="110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lang="en-US" sz="110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Fi</a:t>
            </a:r>
            <a:r>
              <a:rPr lang="en-US" sz="1100" b="0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ru-RU" sz="1100" b="0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модуль (опция)</a:t>
            </a:r>
            <a:br>
              <a: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Проводной </a:t>
            </a:r>
            <a:r>
              <a:rPr lang="ru-RU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пульт</a:t>
            </a:r>
            <a:r>
              <a: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в комплекте</a:t>
            </a:r>
            <a:endParaRPr lang="ru-RU">
              <a:effectLst/>
            </a:endParaRPr>
          </a:p>
          <a:p>
            <a:pPr rtl="0" eaLnBrk="1" latinLnBrk="0" hangingPunct="1"/>
            <a:r>
              <a:rPr lang="ru-RU" sz="1100" b="0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Сделано в </a:t>
            </a:r>
            <a:r>
              <a:rPr lang="ru-RU" sz="110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Южной Корее</a:t>
            </a:r>
            <a:endPara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</xdr:txBody>
      </xdr:sp>
      <xdr:pic>
        <xdr:nvPicPr>
          <xdr:cNvPr id="95" name="Рисунок 94">
            <a:extLst>
              <a:ext uri="{FF2B5EF4-FFF2-40B4-BE49-F238E27FC236}">
                <a16:creationId xmlns:a16="http://schemas.microsoft.com/office/drawing/2014/main" id="{00000000-0008-0000-06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251282" y="20443032"/>
            <a:ext cx="712959" cy="666750"/>
          </a:xfrm>
          <a:prstGeom prst="rect">
            <a:avLst/>
          </a:prstGeom>
        </xdr:spPr>
      </xdr:pic>
      <xdr:pic>
        <xdr:nvPicPr>
          <xdr:cNvPr id="96" name="Picture 16" descr="PQWRHQ0FDB.jpg">
            <a:extLst>
              <a:ext uri="{FF2B5EF4-FFF2-40B4-BE49-F238E27FC236}">
                <a16:creationId xmlns:a16="http://schemas.microsoft.com/office/drawing/2014/main" id="{00000000-0008-0000-0600-00006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 rot="5400000">
            <a:off x="8815394" y="21336633"/>
            <a:ext cx="1149021" cy="3619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0000000-0008-0000-0600-000061000000}"/>
              </a:ext>
            </a:extLst>
          </xdr:cNvPr>
          <xdr:cNvSpPr txBox="1"/>
        </xdr:nvSpPr>
        <xdr:spPr>
          <a:xfrm>
            <a:off x="9084469" y="22153400"/>
            <a:ext cx="611984" cy="27860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ru-RU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Опция</a:t>
            </a:r>
          </a:p>
        </xdr:txBody>
      </xdr:sp>
    </xdr:grpSp>
    <xdr:clientData/>
  </xdr:twoCellAnchor>
  <xdr:twoCellAnchor>
    <xdr:from>
      <xdr:col>5</xdr:col>
      <xdr:colOff>59530</xdr:colOff>
      <xdr:row>4</xdr:row>
      <xdr:rowOff>95250</xdr:rowOff>
    </xdr:from>
    <xdr:to>
      <xdr:col>15</xdr:col>
      <xdr:colOff>909639</xdr:colOff>
      <xdr:row>9</xdr:row>
      <xdr:rowOff>1224643</xdr:rowOff>
    </xdr:to>
    <xdr:grpSp>
      <xdr:nvGrpSpPr>
        <xdr:cNvPr id="71" name="Группа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GrpSpPr/>
      </xdr:nvGrpSpPr>
      <xdr:grpSpPr>
        <a:xfrm>
          <a:off x="4087244" y="3020786"/>
          <a:ext cx="9572288" cy="3034393"/>
          <a:chOff x="4138614" y="2976562"/>
          <a:chExt cx="9565484" cy="3034393"/>
        </a:xfrm>
      </xdr:grpSpPr>
      <xdr:grpSp>
        <xdr:nvGrpSpPr>
          <xdr:cNvPr id="72" name="Группа 71">
            <a:extLst>
              <a:ext uri="{FF2B5EF4-FFF2-40B4-BE49-F238E27FC236}">
                <a16:creationId xmlns:a16="http://schemas.microsoft.com/office/drawing/2014/main" id="{00000000-0008-0000-0600-000048000000}"/>
              </a:ext>
            </a:extLst>
          </xdr:cNvPr>
          <xdr:cNvGrpSpPr/>
        </xdr:nvGrpSpPr>
        <xdr:grpSpPr>
          <a:xfrm>
            <a:off x="4138614" y="3048001"/>
            <a:ext cx="9565484" cy="2962954"/>
            <a:chOff x="4233863" y="3405189"/>
            <a:chExt cx="9565483" cy="2962953"/>
          </a:xfrm>
        </xdr:grpSpPr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00000000-0008-0000-0600-00004A000000}"/>
                </a:ext>
              </a:extLst>
            </xdr:cNvPr>
            <xdr:cNvSpPr txBox="1"/>
          </xdr:nvSpPr>
          <xdr:spPr>
            <a:xfrm>
              <a:off x="10215564" y="4048125"/>
              <a:ext cx="3583782" cy="2320017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noAutofit/>
            </a:bodyPr>
            <a:lstStyle/>
            <a:p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От</a:t>
              </a:r>
              <a:r>
                <a:rPr lang="ru-RU" sz="1100" b="1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A+++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/</a:t>
              </a:r>
              <a:r>
                <a:rPr lang="en-US" sz="1100" b="1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A+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— </a:t>
              </a:r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выдающаяся сезонная энергоэффективность</a:t>
              </a:r>
              <a:endParaRPr lang="en-US" sz="1100" b="0" i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От </a:t>
              </a:r>
              <a:r>
                <a:rPr lang="ru-RU" sz="1100" b="1" i="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ru-RU" sz="1100" b="0" i="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до </a:t>
              </a:r>
              <a:r>
                <a:rPr lang="en-US" sz="1100" b="1" i="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5</a:t>
              </a:r>
              <a:r>
                <a:rPr lang="ru-RU" sz="1100" b="0" i="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внутренних блоков</a:t>
              </a:r>
              <a:endParaRPr lang="ru-RU" sz="1100" b="0" i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Внутренние блоки от </a:t>
              </a:r>
              <a:r>
                <a:rPr lang="ru-RU" sz="1100" b="1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2,0</a:t>
              </a:r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до </a:t>
              </a:r>
              <a:r>
                <a:rPr lang="ru-RU" sz="1100" b="1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7,0</a:t>
              </a:r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кВт</a:t>
              </a:r>
            </a:p>
            <a:p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Защитное покрытие теплообменника </a:t>
              </a:r>
              <a:r>
                <a:rPr lang="en-US" sz="1100" b="1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Black Fin</a:t>
              </a:r>
            </a:p>
            <a:p>
              <a:r>
                <a:rPr lang="ru-RU" sz="1100" b="1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Нагрев</a:t>
              </a:r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при низких температурах - до </a:t>
              </a:r>
              <a:r>
                <a:rPr lang="ru-RU" sz="1100" b="1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-18</a:t>
              </a:r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°С</a:t>
              </a:r>
            </a:p>
            <a:p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Инверторный двухроторный компрессор 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LG Twin Rotary (</a:t>
              </a:r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кроме 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MU5R40) </a:t>
              </a:r>
            </a:p>
            <a:p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Инверторный спиральный компрессор 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LG Scroll Compressor (MU5R40) </a:t>
              </a:r>
            </a:p>
            <a:p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Низкий уровень шума и вибраций</a:t>
              </a:r>
            </a:p>
            <a:p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Режим ночной работы со сниженным уровнем шума</a:t>
              </a:r>
            </a:p>
            <a:p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Длина трассы до </a:t>
              </a:r>
              <a:r>
                <a:rPr lang="ru-RU" sz="1100" b="1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85</a:t>
              </a:r>
              <a:r>
                <a:rPr lang="ru-RU" sz="1100" b="0" i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м</a:t>
              </a:r>
            </a:p>
          </xdr:txBody>
        </xdr:sp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0000000-0008-0000-0600-00004B000000}"/>
                </a:ext>
              </a:extLst>
            </xdr:cNvPr>
            <xdr:cNvSpPr txBox="1"/>
          </xdr:nvSpPr>
          <xdr:spPr>
            <a:xfrm>
              <a:off x="4279107" y="3571874"/>
              <a:ext cx="1816516" cy="2904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MU2R15 | MU2R17</a:t>
              </a:r>
              <a:endParaRPr lang="ru-RU" sz="1100"/>
            </a:p>
          </xdr:txBody>
        </xdr:sp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00000000-0008-0000-0600-00004C000000}"/>
                </a:ext>
              </a:extLst>
            </xdr:cNvPr>
            <xdr:cNvSpPr txBox="1"/>
          </xdr:nvSpPr>
          <xdr:spPr>
            <a:xfrm>
              <a:off x="5993230" y="3569493"/>
              <a:ext cx="2355434" cy="2904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MU3R19 | MU3R21 | MU4R25</a:t>
              </a:r>
              <a:endParaRPr lang="ru-RU" sz="1100"/>
            </a:p>
          </xdr:txBody>
        </xdr: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0000000-0008-0000-0600-00004D000000}"/>
                </a:ext>
              </a:extLst>
            </xdr:cNvPr>
            <xdr:cNvSpPr txBox="1"/>
          </xdr:nvSpPr>
          <xdr:spPr>
            <a:xfrm>
              <a:off x="8238751" y="3569492"/>
              <a:ext cx="1974432" cy="2928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/>
                <a:t>MU4R27 | MU5R30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| MU5R</a:t>
              </a:r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40</a:t>
              </a:r>
              <a:endParaRPr lang="ru-RU" sz="1100"/>
            </a:p>
          </xdr:txBody>
        </xdr:sp>
        <xdr:pic>
          <xdr:nvPicPr>
            <xdr:cNvPr id="78" name="Рисунок 77">
              <a:extLst>
                <a:ext uri="{FF2B5EF4-FFF2-40B4-BE49-F238E27FC236}">
                  <a16:creationId xmlns:a16="http://schemas.microsoft.com/office/drawing/2014/main" id="{00000000-0008-0000-0600-00004E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2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4233863" y="4516889"/>
              <a:ext cx="1859060" cy="1381124"/>
            </a:xfrm>
            <a:prstGeom prst="rect">
              <a:avLst/>
            </a:prstGeom>
          </xdr:spPr>
        </xdr:pic>
        <xdr:pic>
          <xdr:nvPicPr>
            <xdr:cNvPr id="79" name="Рисунок 78">
              <a:extLst>
                <a:ext uri="{FF2B5EF4-FFF2-40B4-BE49-F238E27FC236}">
                  <a16:creationId xmlns:a16="http://schemas.microsoft.com/office/drawing/2014/main" id="{00000000-0008-0000-0600-00004F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 cstate="email">
              <a:extLst>
                <a:ext uri="{BEBA8EAE-BF5A-486C-A8C5-ECC9F3942E4B}">
                  <a14:imgProps xmlns:a14="http://schemas.microsoft.com/office/drawing/2010/main">
                    <a14:imgLayer r:embed="rId24">
                      <a14:imgEffect>
                        <a14:colorTemperature colorTemp="59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6231734" y="4487520"/>
              <a:ext cx="1924050" cy="1387617"/>
            </a:xfrm>
            <a:prstGeom prst="rect">
              <a:avLst/>
            </a:prstGeom>
          </xdr:spPr>
        </xdr:pic>
        <xdr:pic>
          <xdr:nvPicPr>
            <xdr:cNvPr id="88" name="Рисунок 87">
              <a:extLst>
                <a:ext uri="{FF2B5EF4-FFF2-40B4-BE49-F238E27FC236}">
                  <a16:creationId xmlns:a16="http://schemas.microsoft.com/office/drawing/2014/main" id="{00000000-0008-0000-0600-000058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8295743" y="4290669"/>
              <a:ext cx="1853146" cy="1740694"/>
            </a:xfrm>
            <a:prstGeom prst="rect">
              <a:avLst/>
            </a:prstGeom>
          </xdr:spPr>
        </xdr:pic>
        <xdr:pic>
          <xdr:nvPicPr>
            <xdr:cNvPr id="98" name="Рисунок 97">
              <a:extLst>
                <a:ext uri="{FF2B5EF4-FFF2-40B4-BE49-F238E27FC236}">
                  <a16:creationId xmlns:a16="http://schemas.microsoft.com/office/drawing/2014/main" id="{00000000-0008-0000-0600-00006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317638" y="3405189"/>
              <a:ext cx="1403123" cy="46434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pic>
        <xdr:nvPicPr>
          <xdr:cNvPr id="73" name="Рисунок 72">
            <a:extLst>
              <a:ext uri="{FF2B5EF4-FFF2-40B4-BE49-F238E27FC236}">
                <a16:creationId xmlns:a16="http://schemas.microsoft.com/office/drawing/2014/main" id="{00000000-0008-0000-0600-000049000000}"/>
              </a:ext>
            </a:extLst>
          </xdr:cNvPr>
          <xdr:cNvPicPr/>
        </xdr:nvPicPr>
        <xdr:blipFill>
          <a:blip xmlns:r="http://schemas.openxmlformats.org/officeDocument/2006/relationships" r:embed="rId2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0139364" y="2976562"/>
            <a:ext cx="615208" cy="634433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204107</xdr:colOff>
      <xdr:row>39</xdr:row>
      <xdr:rowOff>35721</xdr:rowOff>
    </xdr:from>
    <xdr:to>
      <xdr:col>15</xdr:col>
      <xdr:colOff>884464</xdr:colOff>
      <xdr:row>44</xdr:row>
      <xdr:rowOff>95250</xdr:rowOff>
    </xdr:to>
    <xdr:grpSp>
      <xdr:nvGrpSpPr>
        <xdr:cNvPr id="16" name="Группа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pSpPr/>
      </xdr:nvGrpSpPr>
      <xdr:grpSpPr>
        <a:xfrm>
          <a:off x="4231821" y="14404864"/>
          <a:ext cx="9402536" cy="2740136"/>
          <a:chOff x="5075464" y="18745542"/>
          <a:chExt cx="9402536" cy="2740136"/>
        </a:xfrm>
      </xdr:grpSpPr>
      <xdr:pic>
        <xdr:nvPicPr>
          <xdr:cNvPr id="139" name="Рисунок 138">
            <a:extLst>
              <a:ext uri="{FF2B5EF4-FFF2-40B4-BE49-F238E27FC236}">
                <a16:creationId xmlns:a16="http://schemas.microsoft.com/office/drawing/2014/main" id="{00000000-0008-0000-06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075464" y="19349357"/>
            <a:ext cx="4082403" cy="2027463"/>
          </a:xfrm>
          <a:prstGeom prst="rect">
            <a:avLst/>
          </a:prstGeom>
        </xdr:spPr>
      </xdr:pic>
      <xdr:grpSp>
        <xdr:nvGrpSpPr>
          <xdr:cNvPr id="4" name="Группа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GrpSpPr/>
        </xdr:nvGrpSpPr>
        <xdr:grpSpPr>
          <a:xfrm>
            <a:off x="9427544" y="18745542"/>
            <a:ext cx="4951806" cy="2740136"/>
            <a:chOff x="9427544" y="18745542"/>
            <a:chExt cx="4951806" cy="2740136"/>
          </a:xfrm>
        </xdr:grpSpPr>
        <xdr:grpSp>
          <xdr:nvGrpSpPr>
            <xdr:cNvPr id="3" name="Группа 2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GrpSpPr/>
          </xdr:nvGrpSpPr>
          <xdr:grpSpPr>
            <a:xfrm>
              <a:off x="9427544" y="18745542"/>
              <a:ext cx="4951806" cy="2740136"/>
              <a:chOff x="9427544" y="18745542"/>
              <a:chExt cx="4951806" cy="2740136"/>
            </a:xfrm>
          </xdr:grpSpPr>
          <xdr:pic>
            <xdr:nvPicPr>
              <xdr:cNvPr id="140" name="Рисунок 139">
                <a:extLst>
                  <a:ext uri="{FF2B5EF4-FFF2-40B4-BE49-F238E27FC236}">
                    <a16:creationId xmlns:a16="http://schemas.microsoft.com/office/drawing/2014/main" id="{00000000-0008-0000-0600-00008C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8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0032136" y="19559627"/>
                <a:ext cx="449980" cy="1456787"/>
              </a:xfrm>
              <a:prstGeom prst="rect">
                <a:avLst/>
              </a:prstGeom>
            </xdr:spPr>
          </xdr:pic>
          <xdr:pic>
            <xdr:nvPicPr>
              <xdr:cNvPr id="141" name="Рисунок 140">
                <a:extLst>
                  <a:ext uri="{FF2B5EF4-FFF2-40B4-BE49-F238E27FC236}">
                    <a16:creationId xmlns:a16="http://schemas.microsoft.com/office/drawing/2014/main" id="{00000000-0008-0000-0600-00008D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9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9429751" y="19539856"/>
                <a:ext cx="401262" cy="1476560"/>
              </a:xfrm>
              <a:prstGeom prst="rect">
                <a:avLst/>
              </a:prstGeom>
            </xdr:spPr>
          </xdr:pic>
          <xdr:grpSp>
            <xdr:nvGrpSpPr>
              <xdr:cNvPr id="101" name="Группа 100">
                <a:extLst>
                  <a:ext uri="{FF2B5EF4-FFF2-40B4-BE49-F238E27FC236}">
                    <a16:creationId xmlns:a16="http://schemas.microsoft.com/office/drawing/2014/main" id="{00000000-0008-0000-0600-000065000000}"/>
                  </a:ext>
                </a:extLst>
              </xdr:cNvPr>
              <xdr:cNvGrpSpPr/>
            </xdr:nvGrpSpPr>
            <xdr:grpSpPr>
              <a:xfrm>
                <a:off x="9427544" y="18745542"/>
                <a:ext cx="4951806" cy="2740136"/>
                <a:chOff x="9434679" y="13846972"/>
                <a:chExt cx="4948071" cy="2650219"/>
              </a:xfrm>
            </xdr:grpSpPr>
            <xdr:grpSp>
              <xdr:nvGrpSpPr>
                <xdr:cNvPr id="102" name="Группа 101">
                  <a:extLst>
                    <a:ext uri="{FF2B5EF4-FFF2-40B4-BE49-F238E27FC236}">
                      <a16:creationId xmlns:a16="http://schemas.microsoft.com/office/drawing/2014/main" id="{00000000-0008-0000-0600-000066000000}"/>
                    </a:ext>
                  </a:extLst>
                </xdr:cNvPr>
                <xdr:cNvGrpSpPr/>
              </xdr:nvGrpSpPr>
              <xdr:grpSpPr>
                <a:xfrm>
                  <a:off x="10977562" y="13846972"/>
                  <a:ext cx="3405188" cy="2650219"/>
                  <a:chOff x="10977562" y="13846972"/>
                  <a:chExt cx="3405188" cy="2650219"/>
                </a:xfrm>
              </xdr:grpSpPr>
              <xdr:pic>
                <xdr:nvPicPr>
                  <xdr:cNvPr id="107" name="Рисунок 106">
                    <a:extLst>
                      <a:ext uri="{FF2B5EF4-FFF2-40B4-BE49-F238E27FC236}">
                        <a16:creationId xmlns:a16="http://schemas.microsoft.com/office/drawing/2014/main" id="{00000000-0008-0000-0600-00006B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6" cstate="email">
                    <a:extLst>
                      <a:ext uri="{28A0092B-C50C-407E-A947-70E740481C1C}">
                        <a14:useLocalDpi xmlns:a14="http://schemas.microsoft.com/office/drawing/2010/main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11025188" y="13846972"/>
                    <a:ext cx="1340451" cy="761999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8" name="Picture 2">
                    <a:extLst>
                      <a:ext uri="{FF2B5EF4-FFF2-40B4-BE49-F238E27FC236}">
                        <a16:creationId xmlns:a16="http://schemas.microsoft.com/office/drawing/2014/main" id="{00000000-0008-0000-0600-00006C00000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 rotWithShape="1">
                  <a:blip xmlns:r="http://schemas.openxmlformats.org/officeDocument/2006/relationships" r:embed="rId30" cstate="email">
                    <a:extLst>
                      <a:ext uri="{BEBA8EAE-BF5A-486C-A8C5-ECC9F3942E4B}">
                        <a14:imgProps xmlns:a14="http://schemas.microsoft.com/office/drawing/2010/main">
                          <a14:imgLayer r:embed="rId31">
                            <a14:imgEffect>
                              <a14:sharpenSoften amount="25000"/>
                            </a14:imgEffect>
                          </a14:imgLayer>
                        </a14:imgProps>
                      </a:ext>
                      <a:ext uri="{28A0092B-C50C-407E-A947-70E740481C1C}">
                        <a14:useLocalDpi xmlns:a14="http://schemas.microsoft.com/office/drawing/2010/main"/>
                      </a:ext>
                    </a:extLst>
                  </a:blip>
                  <a:srcRect/>
                  <a:stretch/>
                </xdr:blipFill>
                <xdr:spPr bwMode="auto">
                  <a:xfrm>
                    <a:off x="12418219" y="13906504"/>
                    <a:ext cx="595312" cy="678722"/>
                  </a:xfrm>
                  <a:prstGeom prst="roundRect">
                    <a:avLst>
                      <a:gd name="adj" fmla="val 8746"/>
                    </a:avLst>
                  </a:prstGeom>
                  <a:noFill/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</a:extLst>
                </xdr:spPr>
              </xdr:pic>
              <xdr:sp macro="" textlink="">
                <xdr:nvSpPr>
                  <xdr:cNvPr id="109" name="TextBox 108">
                    <a:extLst>
                      <a:ext uri="{FF2B5EF4-FFF2-40B4-BE49-F238E27FC236}">
                        <a16:creationId xmlns:a16="http://schemas.microsoft.com/office/drawing/2014/main" id="{00000000-0008-0000-0600-00006D000000}"/>
                      </a:ext>
                    </a:extLst>
                  </xdr:cNvPr>
                  <xdr:cNvSpPr txBox="1"/>
                </xdr:nvSpPr>
                <xdr:spPr>
                  <a:xfrm>
                    <a:off x="10977562" y="14656871"/>
                    <a:ext cx="3405188" cy="1840320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wrap="square" rtlCol="0" anchor="t">
                    <a:noAutofit/>
                  </a:bodyPr>
                  <a:lstStyle/>
                  <a:p>
                    <a:pPr rtl="0" eaLnBrk="1" latinLnBrk="0" hangingPunct="1"/>
                    <a:r>
                      <a:rPr lang="ru-RU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Прогрессивный стильный дизайн</a:t>
                    </a:r>
                  </a:p>
                  <a:p>
                    <a:pPr rtl="0" eaLnBrk="1" latinLnBrk="0" hangingPunct="1"/>
                    <a:r>
                      <a:rPr lang="ru-RU">
                        <a:effectLst/>
                      </a:rPr>
                      <a:t>Уникальная мягкая подача воздуха </a:t>
                    </a:r>
                    <a:r>
                      <a:rPr lang="en-US" b="1">
                        <a:effectLst/>
                      </a:rPr>
                      <a:t>Soft Air</a:t>
                    </a:r>
                    <a:endParaRPr lang="ru-RU" b="1">
                      <a:effectLst/>
                    </a:endParaRPr>
                  </a:p>
                  <a:p>
                    <a:pPr rtl="0" eaLnBrk="1" latinLnBrk="0" hangingPunct="1"/>
                    <a:r>
                      <a:rPr lang="ru-RU" b="1">
                        <a:effectLst/>
                      </a:rPr>
                      <a:t>Два горизонтальных жалюзи </a:t>
                    </a:r>
                  </a:p>
                  <a:p>
                    <a:pPr rtl="0" eaLnBrk="1" latinLnBrk="0" hangingPunct="1"/>
                    <a: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От </a:t>
                    </a:r>
                    <a:r>
                      <a:rPr lang="ru-RU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19</a:t>
                    </a:r>
                    <a: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дБ(А) — низкий уровень шума</a:t>
                    </a:r>
                    <a:endParaRPr lang="ru-RU">
                      <a:effectLst/>
                    </a:endParaRPr>
                  </a:p>
                  <a:p>
                    <a:pPr rtl="0" eaLnBrk="1" latinLnBrk="0" hangingPunct="1"/>
                    <a: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Мощный ионизатор</a:t>
                    </a:r>
                    <a: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</a:t>
                    </a:r>
                    <a:r>
                      <a:rPr lang="en-US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Plasmaster Ionizer plus</a:t>
                    </a:r>
                    <a:endParaRPr lang="ru-RU" b="1">
                      <a:effectLst/>
                    </a:endParaRPr>
                  </a:p>
                  <a:p>
                    <a:pPr rtl="0" eaLnBrk="1" latinLnBrk="0" hangingPunct="1"/>
                    <a: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Встроенный </a:t>
                    </a:r>
                    <a:r>
                      <a:rPr lang="ru-RU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Wi-Fi</a:t>
                    </a:r>
                    <a:endParaRPr lang="ru-RU" b="1">
                      <a:effectLst/>
                    </a:endParaRPr>
                  </a:p>
                  <a:p>
                    <a:pPr rtl="0" eaLnBrk="1" latinLnBrk="0" hangingPunct="1"/>
                    <a:r>
                      <a:rPr lang="ru-RU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Голосовое управление </a:t>
                    </a:r>
                    <a: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через </a:t>
                    </a:r>
                    <a:r>
                      <a:rPr lang="ru-RU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Алису</a:t>
                    </a:r>
                    <a:endParaRPr lang="ru-RU" b="1">
                      <a:effectLst/>
                    </a:endParaRPr>
                  </a:p>
                  <a:p>
                    <a:pPr rtl="0" eaLnBrk="1" latinLnBrk="0" hangingPunct="1"/>
                    <a: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Управление горизонтальными и </a:t>
                    </a:r>
                    <a:r>
                      <a:rPr lang="ru-RU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вертикальными</a:t>
                    </a:r>
                    <a: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жалюзи с пульта</a:t>
                    </a:r>
                    <a:endParaRPr lang="ru-RU">
                      <a:effectLst/>
                    </a:endParaRPr>
                  </a:p>
                  <a:p>
                    <a:pPr rtl="0" eaLnBrk="1" latinLnBrk="0" hangingPunct="1"/>
                    <a:r>
                      <a:rPr lang="ru-RU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Скрытый дисплей</a:t>
                    </a:r>
                    <a:endParaRPr lang="ru-RU" sz="1100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endParaRPr>
                  </a:p>
                </xdr:txBody>
              </xdr:sp>
            </xdr:grpSp>
            <xdr:sp macro="" textlink="">
              <xdr:nvSpPr>
                <xdr:cNvPr id="103" name="TextBox 102">
                  <a:extLst>
                    <a:ext uri="{FF2B5EF4-FFF2-40B4-BE49-F238E27FC236}">
                      <a16:creationId xmlns:a16="http://schemas.microsoft.com/office/drawing/2014/main" id="{00000000-0008-0000-0600-000067000000}"/>
                    </a:ext>
                  </a:extLst>
                </xdr:cNvPr>
                <xdr:cNvSpPr txBox="1"/>
              </xdr:nvSpPr>
              <xdr:spPr>
                <a:xfrm>
                  <a:off x="9434679" y="16038993"/>
                  <a:ext cx="1035844" cy="27384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square" rtlCol="0" anchor="t">
                  <a:noAutofit/>
                </a:bodyPr>
                <a:lstStyle/>
                <a:p>
                  <a:pPr marL="0" marR="0" lvl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ru-RU" sz="1100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В комплекте</a:t>
                  </a:r>
                </a:p>
              </xdr:txBody>
            </xdr:sp>
          </xdr:grpSp>
        </xdr:grpSp>
        <xdr:pic>
          <xdr:nvPicPr>
            <xdr:cNvPr id="142" name="Рисунок 141">
              <a:extLst>
                <a:ext uri="{FF2B5EF4-FFF2-40B4-BE49-F238E27FC236}">
                  <a16:creationId xmlns:a16="http://schemas.microsoft.com/office/drawing/2014/main" id="{00000000-0008-0000-0600-00008E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3171714" y="18859499"/>
              <a:ext cx="476603" cy="635000"/>
            </a:xfrm>
            <a:prstGeom prst="rect">
              <a:avLst/>
            </a:prstGeom>
          </xdr:spPr>
        </xdr:pic>
      </xdr:grpSp>
      <xdr:pic>
        <xdr:nvPicPr>
          <xdr:cNvPr id="143" name="Рисунок 142">
            <a:extLst>
              <a:ext uri="{FF2B5EF4-FFF2-40B4-BE49-F238E27FC236}">
                <a16:creationId xmlns:a16="http://schemas.microsoft.com/office/drawing/2014/main" id="{00000000-0008-0000-0600-00008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b="16447"/>
          <a:stretch/>
        </xdr:blipFill>
        <xdr:spPr>
          <a:xfrm>
            <a:off x="13838466" y="18845892"/>
            <a:ext cx="524392" cy="530679"/>
          </a:xfrm>
          <a:prstGeom prst="rect">
            <a:avLst/>
          </a:prstGeom>
        </xdr:spPr>
      </xdr:pic>
      <xdr:sp macro="" textlink="">
        <xdr:nvSpPr>
          <xdr:cNvPr id="144" name="Прямоугольник 143">
            <a:extLst>
              <a:ext uri="{FF2B5EF4-FFF2-40B4-BE49-F238E27FC236}">
                <a16:creationId xmlns:a16="http://schemas.microsoft.com/office/drawing/2014/main" id="{00000000-0008-0000-0600-000090000000}"/>
              </a:ext>
            </a:extLst>
          </xdr:cNvPr>
          <xdr:cNvSpPr/>
        </xdr:nvSpPr>
        <xdr:spPr>
          <a:xfrm>
            <a:off x="13702392" y="19294929"/>
            <a:ext cx="775608" cy="353786"/>
          </a:xfrm>
          <a:prstGeom prst="rect">
            <a:avLst/>
          </a:prstGeom>
        </xdr:spPr>
        <xdr:txBody>
          <a:bodyPr wrap="square" anchor="ctr"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0" i="0" u="none" strike="noStrike" kern="1200" cap="none" spc="0" normalizeH="0" baseline="0">
                <a:ln>
                  <a:noFill/>
                </a:ln>
                <a:solidFill>
                  <a:srgbClr val="0070C0"/>
                </a:solidFill>
                <a:effectLst/>
                <a:uLnTx/>
                <a:uFillTx/>
                <a:latin typeface="Century Gothic" panose="020B0502020202020204" pitchFamily="34" charset="0"/>
                <a:ea typeface="+mn-ea"/>
                <a:cs typeface="Calibri" panose="020F0502020204030204" pitchFamily="34" charset="0"/>
              </a:rPr>
              <a:t>Soft Air</a:t>
            </a:r>
            <a:endParaRPr kumimoji="0" lang="ru-RU" sz="1050" b="0" i="0" u="none" strike="noStrike" kern="1200" cap="none" spc="0" normalizeH="0" baseline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6</xdr:col>
      <xdr:colOff>312964</xdr:colOff>
      <xdr:row>57</xdr:row>
      <xdr:rowOff>149679</xdr:rowOff>
    </xdr:from>
    <xdr:to>
      <xdr:col>9</xdr:col>
      <xdr:colOff>180342</xdr:colOff>
      <xdr:row>62</xdr:row>
      <xdr:rowOff>312964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613" b="-1"/>
        <a:stretch/>
      </xdr:blipFill>
      <xdr:spPr>
        <a:xfrm>
          <a:off x="5293178" y="25254858"/>
          <a:ext cx="1881235" cy="2068285"/>
        </a:xfrm>
        <a:prstGeom prst="rect">
          <a:avLst/>
        </a:prstGeom>
      </xdr:spPr>
    </xdr:pic>
    <xdr:clientData/>
  </xdr:twoCellAnchor>
  <xdr:twoCellAnchor>
    <xdr:from>
      <xdr:col>9</xdr:col>
      <xdr:colOff>476281</xdr:colOff>
      <xdr:row>61</xdr:row>
      <xdr:rowOff>221115</xdr:rowOff>
    </xdr:from>
    <xdr:to>
      <xdr:col>10</xdr:col>
      <xdr:colOff>424444</xdr:colOff>
      <xdr:row>62</xdr:row>
      <xdr:rowOff>236422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7470352" y="26972758"/>
          <a:ext cx="1036735" cy="2738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В комплекте</a:t>
          </a:r>
        </a:p>
      </xdr:txBody>
    </xdr:sp>
    <xdr:clientData/>
  </xdr:twoCellAnchor>
  <xdr:twoCellAnchor>
    <xdr:from>
      <xdr:col>12</xdr:col>
      <xdr:colOff>548302</xdr:colOff>
      <xdr:row>59</xdr:row>
      <xdr:rowOff>511964</xdr:rowOff>
    </xdr:from>
    <xdr:to>
      <xdr:col>15</xdr:col>
      <xdr:colOff>462643</xdr:colOff>
      <xdr:row>62</xdr:row>
      <xdr:rowOff>340178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/>
      </xdr:nvSpPr>
      <xdr:spPr>
        <a:xfrm>
          <a:off x="10182159" y="25998143"/>
          <a:ext cx="3030377" cy="1352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rtl="0" eaLnBrk="1" latinLnBrk="0" hangingPunct="1"/>
          <a:r>
            <a:rPr lang="ru-RU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Уникальный дизайн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внутреннего блока</a:t>
          </a:r>
          <a:endParaRPr 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Возможность </a:t>
          </a:r>
          <a:r>
            <a:rPr lang="ru-RU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смены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изображений</a:t>
          </a:r>
          <a:endParaRPr lang="en-US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Трехсторонний воздушный поток </a:t>
          </a:r>
          <a:r>
            <a:rPr lang="ru-RU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</a:t>
          </a:r>
          <a:endParaRPr 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Непрямой воздушный поток</a:t>
          </a:r>
        </a:p>
        <a:p>
          <a:pPr rtl="0" eaLnBrk="1" latinLnBrk="0" hangingPunct="1"/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Мощный ионизатор </a:t>
          </a:r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Plasmaster Ioniser</a:t>
          </a:r>
          <a:endParaRPr lang="ru-RU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ru-RU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Встроенный </a:t>
          </a:r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WiFi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-модуль</a:t>
          </a:r>
        </a:p>
        <a:p>
          <a:pPr rtl="0" eaLnBrk="1" latinLnBrk="0" hangingPunct="1"/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Сделано в </a:t>
          </a:r>
          <a:r>
            <a:rPr lang="ru-RU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Южной Корее</a:t>
          </a:r>
          <a:endParaRPr lang="ru-RU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553457</xdr:colOff>
      <xdr:row>57</xdr:row>
      <xdr:rowOff>178591</xdr:rowOff>
    </xdr:from>
    <xdr:to>
      <xdr:col>13</xdr:col>
      <xdr:colOff>151244</xdr:colOff>
      <xdr:row>59</xdr:row>
      <xdr:rowOff>464341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87314" y="25283770"/>
          <a:ext cx="713573" cy="666750"/>
        </a:xfrm>
        <a:prstGeom prst="rect">
          <a:avLst/>
        </a:prstGeom>
      </xdr:spPr>
    </xdr:pic>
    <xdr:clientData/>
  </xdr:twoCellAnchor>
  <xdr:twoCellAnchor>
    <xdr:from>
      <xdr:col>9</xdr:col>
      <xdr:colOff>615399</xdr:colOff>
      <xdr:row>59</xdr:row>
      <xdr:rowOff>204107</xdr:rowOff>
    </xdr:from>
    <xdr:to>
      <xdr:col>9</xdr:col>
      <xdr:colOff>925285</xdr:colOff>
      <xdr:row>61</xdr:row>
      <xdr:rowOff>202271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09470" y="25690286"/>
          <a:ext cx="309886" cy="1263628"/>
        </a:xfrm>
        <a:prstGeom prst="rect">
          <a:avLst/>
        </a:prstGeom>
      </xdr:spPr>
    </xdr:pic>
    <xdr:clientData/>
  </xdr:twoCellAnchor>
  <xdr:twoCellAnchor>
    <xdr:from>
      <xdr:col>10</xdr:col>
      <xdr:colOff>2</xdr:colOff>
      <xdr:row>59</xdr:row>
      <xdr:rowOff>176893</xdr:rowOff>
    </xdr:from>
    <xdr:to>
      <xdr:col>10</xdr:col>
      <xdr:colOff>277941</xdr:colOff>
      <xdr:row>61</xdr:row>
      <xdr:rowOff>215833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082645" y="25663072"/>
          <a:ext cx="277939" cy="1304404"/>
        </a:xfrm>
        <a:prstGeom prst="rect">
          <a:avLst/>
        </a:prstGeom>
      </xdr:spPr>
    </xdr:pic>
    <xdr:clientData/>
  </xdr:twoCellAnchor>
  <xdr:twoCellAnchor>
    <xdr:from>
      <xdr:col>13</xdr:col>
      <xdr:colOff>176892</xdr:colOff>
      <xdr:row>57</xdr:row>
      <xdr:rowOff>108856</xdr:rowOff>
    </xdr:from>
    <xdr:to>
      <xdr:col>13</xdr:col>
      <xdr:colOff>851606</xdr:colOff>
      <xdr:row>59</xdr:row>
      <xdr:rowOff>491708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49703"/>
        <a:stretch/>
      </xdr:blipFill>
      <xdr:spPr>
        <a:xfrm>
          <a:off x="10926535" y="25214035"/>
          <a:ext cx="674714" cy="763852"/>
        </a:xfrm>
        <a:prstGeom prst="rect">
          <a:avLst/>
        </a:prstGeom>
      </xdr:spPr>
    </xdr:pic>
    <xdr:clientData/>
  </xdr:twoCellAnchor>
  <xdr:twoCellAnchor>
    <xdr:from>
      <xdr:col>13</xdr:col>
      <xdr:colOff>904225</xdr:colOff>
      <xdr:row>57</xdr:row>
      <xdr:rowOff>168533</xdr:rowOff>
    </xdr:from>
    <xdr:to>
      <xdr:col>14</xdr:col>
      <xdr:colOff>465843</xdr:colOff>
      <xdr:row>59</xdr:row>
      <xdr:rowOff>467905</xdr:rowOff>
    </xdr:to>
    <xdr:pic>
      <xdr:nvPicPr>
        <xdr:cNvPr id="105" name="Picture 2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email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1653868" y="25273712"/>
          <a:ext cx="595761" cy="680372"/>
        </a:xfrm>
        <a:prstGeom prst="roundRect">
          <a:avLst>
            <a:gd name="adj" fmla="val 8746"/>
          </a:avLst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76</xdr:row>
      <xdr:rowOff>68035</xdr:rowOff>
    </xdr:from>
    <xdr:to>
      <xdr:col>15</xdr:col>
      <xdr:colOff>966107</xdr:colOff>
      <xdr:row>81</xdr:row>
      <xdr:rowOff>45081</xdr:rowOff>
    </xdr:to>
    <xdr:pic>
      <xdr:nvPicPr>
        <xdr:cNvPr id="8" name="Picture 1047">
          <a:extLst>
            <a:ext uri="{FF2B5EF4-FFF2-40B4-BE49-F238E27FC236}">
              <a16:creationId xmlns:a16="http://schemas.microsoft.com/office/drawing/2014/main" id="{032285ED-DDA1-436A-B1EE-21E8846D3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0" y="27785785"/>
          <a:ext cx="13716000" cy="2113367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966107</xdr:colOff>
      <xdr:row>1</xdr:row>
      <xdr:rowOff>31474</xdr:rowOff>
    </xdr:to>
    <xdr:pic>
      <xdr:nvPicPr>
        <xdr:cNvPr id="9" name="Picture 1047">
          <a:extLst>
            <a:ext uri="{FF2B5EF4-FFF2-40B4-BE49-F238E27FC236}">
              <a16:creationId xmlns:a16="http://schemas.microsoft.com/office/drawing/2014/main" id="{51CAE5F3-536F-4B59-85AB-CF4D387E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0" y="0"/>
          <a:ext cx="13716000" cy="2113367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80</xdr:row>
      <xdr:rowOff>204106</xdr:rowOff>
    </xdr:from>
    <xdr:to>
      <xdr:col>16</xdr:col>
      <xdr:colOff>51840</xdr:colOff>
      <xdr:row>86</xdr:row>
      <xdr:rowOff>54427</xdr:rowOff>
    </xdr:to>
    <xdr:pic>
      <xdr:nvPicPr>
        <xdr:cNvPr id="3" name="Picture 1047">
          <a:extLst>
            <a:ext uri="{FF2B5EF4-FFF2-40B4-BE49-F238E27FC236}">
              <a16:creationId xmlns:a16="http://schemas.microsoft.com/office/drawing/2014/main" id="{6204DA9B-340B-4CCE-9FB8-CD8B37822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0288249"/>
          <a:ext cx="15101340" cy="2326821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40820</xdr:colOff>
      <xdr:row>1</xdr:row>
      <xdr:rowOff>0</xdr:rowOff>
    </xdr:to>
    <xdr:pic>
      <xdr:nvPicPr>
        <xdr:cNvPr id="4" name="Picture 1047">
          <a:extLst>
            <a:ext uri="{FF2B5EF4-FFF2-40B4-BE49-F238E27FC236}">
              <a16:creationId xmlns:a16="http://schemas.microsoft.com/office/drawing/2014/main" id="{983CC35D-88A7-4E2C-8A64-EA5C398C2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5090320" cy="1700893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workbookViewId="0"/>
  </sheetViews>
  <sheetFormatPr defaultRowHeight="15"/>
  <cols>
    <col min="1" max="1" width="11.140625" bestFit="1" customWidth="1"/>
    <col min="2" max="2" width="21" bestFit="1" customWidth="1"/>
    <col min="3" max="4" width="10" bestFit="1" customWidth="1"/>
    <col min="8" max="8" width="18.140625" bestFit="1" customWidth="1"/>
  </cols>
  <sheetData>
    <row r="1" spans="1:10">
      <c r="A1" s="36" t="s">
        <v>307</v>
      </c>
      <c r="B1" s="36" t="s">
        <v>308</v>
      </c>
      <c r="C1" s="36" t="s">
        <v>309</v>
      </c>
      <c r="D1" s="36" t="s">
        <v>310</v>
      </c>
      <c r="G1" s="36" t="s">
        <v>311</v>
      </c>
      <c r="H1" s="131">
        <v>46023</v>
      </c>
      <c r="I1" s="130"/>
    </row>
    <row r="2" spans="1:10">
      <c r="A2" s="129" t="s">
        <v>226</v>
      </c>
      <c r="B2" s="129" t="s">
        <v>225</v>
      </c>
      <c r="C2" s="132">
        <v>29485</v>
      </c>
      <c r="D2" s="132">
        <v>35800</v>
      </c>
      <c r="J2" s="134"/>
    </row>
    <row r="3" spans="1:10">
      <c r="A3" s="129" t="s">
        <v>228</v>
      </c>
      <c r="B3" s="129" t="s">
        <v>227</v>
      </c>
      <c r="C3" s="132">
        <v>44634</v>
      </c>
      <c r="D3" s="132">
        <v>54190</v>
      </c>
      <c r="J3" s="134"/>
    </row>
    <row r="4" spans="1:10">
      <c r="A4" s="129" t="s">
        <v>230</v>
      </c>
      <c r="B4" s="129" t="s">
        <v>229</v>
      </c>
      <c r="C4" s="132">
        <v>37720</v>
      </c>
      <c r="D4" s="132">
        <v>45500</v>
      </c>
      <c r="J4" s="134"/>
    </row>
    <row r="5" spans="1:10">
      <c r="A5" s="129" t="s">
        <v>232</v>
      </c>
      <c r="B5" s="129" t="s">
        <v>231</v>
      </c>
      <c r="C5" s="132">
        <v>52666</v>
      </c>
      <c r="D5" s="132">
        <v>63490</v>
      </c>
      <c r="J5" s="134"/>
    </row>
    <row r="6" spans="1:10">
      <c r="A6" s="129" t="s">
        <v>234</v>
      </c>
      <c r="B6" s="129" t="s">
        <v>233</v>
      </c>
      <c r="C6" s="132">
        <v>54496</v>
      </c>
      <c r="D6" s="132">
        <v>64000</v>
      </c>
      <c r="J6" s="134"/>
    </row>
    <row r="7" spans="1:10">
      <c r="A7" s="129" t="s">
        <v>236</v>
      </c>
      <c r="B7" s="129" t="s">
        <v>235</v>
      </c>
      <c r="C7" s="132">
        <v>77575</v>
      </c>
      <c r="D7" s="132">
        <v>90990</v>
      </c>
      <c r="J7" s="134"/>
    </row>
    <row r="8" spans="1:10">
      <c r="A8" s="129" t="s">
        <v>238</v>
      </c>
      <c r="B8" s="129" t="s">
        <v>237</v>
      </c>
      <c r="C8" s="132">
        <v>64256</v>
      </c>
      <c r="D8" s="132">
        <v>75100</v>
      </c>
      <c r="J8" s="134"/>
    </row>
    <row r="9" spans="1:10">
      <c r="A9" s="129" t="s">
        <v>240</v>
      </c>
      <c r="B9" s="129" t="s">
        <v>239</v>
      </c>
      <c r="C9" s="132">
        <v>98315</v>
      </c>
      <c r="D9" s="132">
        <v>114890</v>
      </c>
      <c r="J9" s="134"/>
    </row>
    <row r="10" spans="1:10">
      <c r="A10" s="129" t="s">
        <v>184</v>
      </c>
      <c r="B10" s="129" t="s">
        <v>180</v>
      </c>
      <c r="C10" s="132">
        <v>33043</v>
      </c>
      <c r="D10" s="132">
        <v>39000</v>
      </c>
      <c r="J10" s="134"/>
    </row>
    <row r="11" spans="1:10">
      <c r="A11" s="129" t="s">
        <v>185</v>
      </c>
      <c r="B11" s="129" t="s">
        <v>181</v>
      </c>
      <c r="C11" s="132">
        <v>45854</v>
      </c>
      <c r="D11" s="132">
        <v>53990</v>
      </c>
      <c r="J11" s="134"/>
    </row>
    <row r="12" spans="1:10">
      <c r="A12" s="129" t="s">
        <v>186</v>
      </c>
      <c r="B12" s="129" t="s">
        <v>182</v>
      </c>
      <c r="C12" s="132">
        <v>34975</v>
      </c>
      <c r="D12" s="132">
        <v>40900</v>
      </c>
      <c r="J12" s="134"/>
    </row>
    <row r="13" spans="1:10">
      <c r="A13" s="129" t="s">
        <v>187</v>
      </c>
      <c r="B13" s="129" t="s">
        <v>183</v>
      </c>
      <c r="C13" s="132">
        <v>48904</v>
      </c>
      <c r="D13" s="132">
        <v>57090</v>
      </c>
      <c r="J13" s="134"/>
    </row>
    <row r="14" spans="1:10">
      <c r="A14" s="129" t="s">
        <v>42</v>
      </c>
      <c r="B14" s="129" t="s">
        <v>12</v>
      </c>
      <c r="C14" s="132">
        <v>18606</v>
      </c>
      <c r="D14" s="132">
        <v>22900</v>
      </c>
      <c r="J14" s="134"/>
    </row>
    <row r="15" spans="1:10">
      <c r="A15" s="129" t="s">
        <v>43</v>
      </c>
      <c r="B15" s="129" t="s">
        <v>13</v>
      </c>
      <c r="C15" s="132">
        <v>30095</v>
      </c>
      <c r="D15" s="132">
        <v>37090</v>
      </c>
      <c r="J15" s="134"/>
    </row>
    <row r="16" spans="1:10">
      <c r="A16" s="129" t="s">
        <v>44</v>
      </c>
      <c r="B16" s="129" t="s">
        <v>14</v>
      </c>
      <c r="C16" s="132">
        <v>20538</v>
      </c>
      <c r="D16" s="132">
        <v>25300</v>
      </c>
      <c r="J16" s="134"/>
    </row>
    <row r="17" spans="1:10">
      <c r="A17" s="129" t="s">
        <v>45</v>
      </c>
      <c r="B17" s="129" t="s">
        <v>15</v>
      </c>
      <c r="C17" s="132">
        <v>32230</v>
      </c>
      <c r="D17" s="132">
        <v>39690</v>
      </c>
      <c r="J17" s="134"/>
    </row>
    <row r="18" spans="1:10">
      <c r="A18" s="129" t="s">
        <v>46</v>
      </c>
      <c r="B18" s="129" t="s">
        <v>17</v>
      </c>
      <c r="C18" s="132">
        <v>23283</v>
      </c>
      <c r="D18" s="132">
        <v>28300</v>
      </c>
      <c r="J18" s="134"/>
    </row>
    <row r="19" spans="1:10">
      <c r="A19" s="129" t="s">
        <v>47</v>
      </c>
      <c r="B19" s="129" t="s">
        <v>18</v>
      </c>
      <c r="C19" s="132">
        <v>36602</v>
      </c>
      <c r="D19" s="132">
        <v>44690</v>
      </c>
      <c r="J19" s="134"/>
    </row>
    <row r="20" spans="1:10">
      <c r="A20" s="129" t="s">
        <v>48</v>
      </c>
      <c r="B20" s="129" t="s">
        <v>19</v>
      </c>
      <c r="C20" s="132">
        <v>30501</v>
      </c>
      <c r="D20" s="132">
        <v>37000</v>
      </c>
      <c r="J20" s="134"/>
    </row>
    <row r="21" spans="1:10">
      <c r="A21" s="129" t="s">
        <v>49</v>
      </c>
      <c r="B21" s="129" t="s">
        <v>20</v>
      </c>
      <c r="C21" s="132">
        <v>51751</v>
      </c>
      <c r="D21" s="132">
        <v>62990</v>
      </c>
      <c r="J21" s="134"/>
    </row>
    <row r="22" spans="1:10">
      <c r="A22" s="129" t="s">
        <v>57</v>
      </c>
      <c r="B22" s="129" t="s">
        <v>59</v>
      </c>
      <c r="C22" s="132">
        <v>35992</v>
      </c>
      <c r="D22" s="132">
        <v>42500</v>
      </c>
      <c r="J22" s="134"/>
    </row>
    <row r="23" spans="1:10">
      <c r="A23" s="129" t="s">
        <v>58</v>
      </c>
      <c r="B23" s="129" t="s">
        <v>60</v>
      </c>
      <c r="C23" s="132">
        <v>65578</v>
      </c>
      <c r="D23" s="132">
        <v>77490</v>
      </c>
      <c r="J23" s="134"/>
    </row>
    <row r="24" spans="1:10">
      <c r="A24" s="129" t="s">
        <v>158</v>
      </c>
      <c r="B24" s="129" t="s">
        <v>148</v>
      </c>
      <c r="C24" s="132">
        <v>11591</v>
      </c>
      <c r="D24" s="132">
        <v>16500</v>
      </c>
      <c r="J24" s="134"/>
    </row>
    <row r="25" spans="1:10">
      <c r="A25" s="129" t="s">
        <v>159</v>
      </c>
      <c r="B25" s="129" t="s">
        <v>149</v>
      </c>
      <c r="C25" s="132">
        <v>18708</v>
      </c>
      <c r="D25" s="132">
        <v>26490</v>
      </c>
      <c r="J25" s="134"/>
    </row>
    <row r="26" spans="1:10">
      <c r="A26" s="129" t="s">
        <v>160</v>
      </c>
      <c r="B26" s="129" t="s">
        <v>150</v>
      </c>
      <c r="C26" s="132">
        <v>11591</v>
      </c>
      <c r="D26" s="132">
        <v>17000</v>
      </c>
      <c r="J26" s="134"/>
    </row>
    <row r="27" spans="1:10">
      <c r="A27" s="129" t="s">
        <v>161</v>
      </c>
      <c r="B27" s="129" t="s">
        <v>151</v>
      </c>
      <c r="C27" s="132">
        <v>19826</v>
      </c>
      <c r="D27" s="132">
        <v>28990</v>
      </c>
      <c r="J27" s="134"/>
    </row>
    <row r="28" spans="1:10">
      <c r="A28" s="129" t="s">
        <v>162</v>
      </c>
      <c r="B28" s="129" t="s">
        <v>152</v>
      </c>
      <c r="C28" s="132">
        <v>18911</v>
      </c>
      <c r="D28" s="132">
        <v>24700</v>
      </c>
      <c r="J28" s="134"/>
    </row>
    <row r="29" spans="1:10">
      <c r="A29" s="129" t="s">
        <v>163</v>
      </c>
      <c r="B29" s="129" t="s">
        <v>153</v>
      </c>
      <c r="C29" s="132">
        <v>21250</v>
      </c>
      <c r="D29" s="132">
        <v>27790</v>
      </c>
      <c r="J29" s="134"/>
    </row>
    <row r="30" spans="1:10">
      <c r="A30" s="129" t="s">
        <v>164</v>
      </c>
      <c r="B30" s="129" t="s">
        <v>154</v>
      </c>
      <c r="C30" s="132">
        <v>22876</v>
      </c>
      <c r="D30" s="132">
        <v>32000</v>
      </c>
      <c r="J30" s="134"/>
    </row>
    <row r="31" spans="1:10">
      <c r="A31" s="129" t="s">
        <v>165</v>
      </c>
      <c r="B31" s="129" t="s">
        <v>155</v>
      </c>
      <c r="C31" s="132">
        <v>34263</v>
      </c>
      <c r="D31" s="132">
        <v>47990</v>
      </c>
      <c r="J31" s="134"/>
    </row>
    <row r="32" spans="1:10">
      <c r="A32" s="129" t="s">
        <v>166</v>
      </c>
      <c r="B32" s="129" t="s">
        <v>156</v>
      </c>
      <c r="C32" s="132">
        <v>27858</v>
      </c>
      <c r="D32" s="132">
        <v>40000</v>
      </c>
      <c r="J32" s="134"/>
    </row>
    <row r="33" spans="1:10">
      <c r="A33" s="129" t="s">
        <v>167</v>
      </c>
      <c r="B33" s="129" t="s">
        <v>157</v>
      </c>
      <c r="C33" s="132">
        <v>41787</v>
      </c>
      <c r="D33" s="132">
        <v>59990</v>
      </c>
      <c r="J33" s="134"/>
    </row>
    <row r="34" spans="1:10">
      <c r="A34" s="129" t="s">
        <v>63</v>
      </c>
      <c r="B34" s="129" t="s">
        <v>64</v>
      </c>
      <c r="C34" s="132">
        <v>105331</v>
      </c>
      <c r="D34" s="132">
        <v>125900</v>
      </c>
      <c r="J34" s="134"/>
    </row>
    <row r="35" spans="1:10">
      <c r="A35" s="129" t="s">
        <v>67</v>
      </c>
      <c r="B35" s="129" t="s">
        <v>68</v>
      </c>
      <c r="C35" s="132">
        <v>139187</v>
      </c>
      <c r="D35" s="132">
        <v>166300</v>
      </c>
      <c r="J35" s="134"/>
    </row>
    <row r="36" spans="1:10">
      <c r="A36" s="129" t="s">
        <v>73</v>
      </c>
      <c r="B36" s="129" t="s">
        <v>35</v>
      </c>
      <c r="C36" s="132">
        <v>208322</v>
      </c>
      <c r="D36" s="132">
        <v>248900</v>
      </c>
      <c r="J36" s="134"/>
    </row>
    <row r="37" spans="1:10">
      <c r="A37" s="129" t="s">
        <v>263</v>
      </c>
      <c r="B37" s="129" t="s">
        <v>255</v>
      </c>
      <c r="C37" s="132">
        <v>105331</v>
      </c>
      <c r="D37" s="132">
        <v>125900</v>
      </c>
      <c r="J37" s="134"/>
    </row>
    <row r="38" spans="1:10">
      <c r="A38" s="129" t="s">
        <v>264</v>
      </c>
      <c r="B38" s="129" t="s">
        <v>256</v>
      </c>
      <c r="C38" s="132">
        <v>116819</v>
      </c>
      <c r="D38" s="132">
        <v>139600</v>
      </c>
      <c r="J38" s="134"/>
    </row>
    <row r="39" spans="1:10">
      <c r="A39" s="129" t="s">
        <v>265</v>
      </c>
      <c r="B39" s="129" t="s">
        <v>257</v>
      </c>
      <c r="C39" s="132">
        <v>139187</v>
      </c>
      <c r="D39" s="132">
        <v>166300</v>
      </c>
      <c r="J39" s="134"/>
    </row>
    <row r="40" spans="1:10">
      <c r="A40" s="129" t="s">
        <v>266</v>
      </c>
      <c r="B40" s="129" t="s">
        <v>258</v>
      </c>
      <c r="C40" s="132">
        <v>150370</v>
      </c>
      <c r="D40" s="132">
        <v>179700</v>
      </c>
      <c r="J40" s="134"/>
    </row>
    <row r="41" spans="1:10">
      <c r="A41" s="129" t="s">
        <v>267</v>
      </c>
      <c r="B41" s="129" t="s">
        <v>259</v>
      </c>
      <c r="C41" s="132">
        <v>185955</v>
      </c>
      <c r="D41" s="132">
        <v>222200</v>
      </c>
      <c r="J41" s="134"/>
    </row>
    <row r="42" spans="1:10">
      <c r="A42" s="129" t="s">
        <v>268</v>
      </c>
      <c r="B42" s="129" t="s">
        <v>260</v>
      </c>
      <c r="C42" s="132">
        <v>193072</v>
      </c>
      <c r="D42" s="132">
        <v>230700</v>
      </c>
      <c r="J42" s="134"/>
    </row>
    <row r="43" spans="1:10">
      <c r="A43" s="129" t="s">
        <v>269</v>
      </c>
      <c r="B43" s="129" t="s">
        <v>261</v>
      </c>
      <c r="C43" s="132">
        <v>208322</v>
      </c>
      <c r="D43" s="132">
        <v>248900</v>
      </c>
      <c r="J43" s="134"/>
    </row>
    <row r="44" spans="1:10">
      <c r="A44" s="129" t="s">
        <v>270</v>
      </c>
      <c r="B44" s="129" t="s">
        <v>262</v>
      </c>
      <c r="C44" s="132">
        <v>262207</v>
      </c>
      <c r="D44" s="132">
        <v>313300</v>
      </c>
      <c r="J44" s="134"/>
    </row>
    <row r="45" spans="1:10">
      <c r="A45" s="129" t="s">
        <v>100</v>
      </c>
      <c r="B45" s="129" t="s">
        <v>56</v>
      </c>
      <c r="C45" s="132">
        <v>27858</v>
      </c>
      <c r="D45" s="132">
        <v>33300</v>
      </c>
      <c r="J45" s="134"/>
    </row>
    <row r="46" spans="1:10">
      <c r="A46" s="129" t="s">
        <v>101</v>
      </c>
      <c r="B46" s="129" t="s">
        <v>102</v>
      </c>
      <c r="C46" s="132">
        <v>29891</v>
      </c>
      <c r="D46" s="132">
        <v>35700</v>
      </c>
      <c r="J46" s="134"/>
    </row>
    <row r="47" spans="1:10">
      <c r="A47" s="129" t="s">
        <v>103</v>
      </c>
      <c r="B47" s="129" t="s">
        <v>104</v>
      </c>
      <c r="C47" s="132">
        <v>31823</v>
      </c>
      <c r="D47" s="132">
        <v>38000</v>
      </c>
      <c r="J47" s="134"/>
    </row>
    <row r="48" spans="1:10">
      <c r="A48" s="129" t="s">
        <v>105</v>
      </c>
      <c r="B48" s="129" t="s">
        <v>106</v>
      </c>
      <c r="C48" s="132">
        <v>40567</v>
      </c>
      <c r="D48" s="132">
        <v>48500</v>
      </c>
      <c r="J48" s="134"/>
    </row>
    <row r="49" spans="1:10">
      <c r="A49" s="129" t="s">
        <v>126</v>
      </c>
      <c r="B49" s="129" t="s">
        <v>121</v>
      </c>
      <c r="C49" s="132">
        <v>66594</v>
      </c>
      <c r="D49" s="132">
        <v>79500</v>
      </c>
      <c r="J49" s="134"/>
    </row>
    <row r="50" spans="1:10">
      <c r="A50" s="129" t="s">
        <v>127</v>
      </c>
      <c r="B50" s="129" t="s">
        <v>122</v>
      </c>
      <c r="C50" s="132">
        <v>75135</v>
      </c>
      <c r="D50" s="132">
        <v>89800</v>
      </c>
      <c r="J50" s="134"/>
    </row>
    <row r="51" spans="1:10">
      <c r="A51" s="129" t="s">
        <v>128</v>
      </c>
      <c r="B51" s="129" t="s">
        <v>123</v>
      </c>
      <c r="C51" s="132">
        <v>77168</v>
      </c>
      <c r="D51" s="132">
        <v>91900</v>
      </c>
      <c r="J51" s="134"/>
    </row>
    <row r="52" spans="1:10">
      <c r="A52" s="129" t="s">
        <v>129</v>
      </c>
      <c r="B52" s="129" t="s">
        <v>130</v>
      </c>
      <c r="C52" s="132">
        <v>14133</v>
      </c>
      <c r="D52" s="132">
        <v>16900</v>
      </c>
      <c r="J52" s="134"/>
    </row>
    <row r="53" spans="1:10">
      <c r="A53" s="129" t="s">
        <v>131</v>
      </c>
      <c r="B53" s="129" t="s">
        <v>132</v>
      </c>
      <c r="C53" s="132">
        <v>9151</v>
      </c>
      <c r="D53" s="132">
        <v>10900</v>
      </c>
      <c r="J53" s="134"/>
    </row>
    <row r="54" spans="1:10">
      <c r="A54" s="129" t="s">
        <v>226</v>
      </c>
      <c r="B54" s="129" t="s">
        <v>225</v>
      </c>
      <c r="C54" s="132">
        <v>29485</v>
      </c>
      <c r="D54" s="132">
        <v>35800</v>
      </c>
      <c r="J54" s="134"/>
    </row>
    <row r="55" spans="1:10">
      <c r="A55" s="129" t="s">
        <v>230</v>
      </c>
      <c r="B55" s="129" t="s">
        <v>229</v>
      </c>
      <c r="C55" s="132">
        <v>37720</v>
      </c>
      <c r="D55" s="132">
        <v>45500</v>
      </c>
      <c r="J55" s="134"/>
    </row>
    <row r="56" spans="1:10">
      <c r="A56" s="129" t="s">
        <v>234</v>
      </c>
      <c r="B56" s="129" t="s">
        <v>233</v>
      </c>
      <c r="C56" s="132">
        <v>54496</v>
      </c>
      <c r="D56" s="132">
        <v>64000</v>
      </c>
      <c r="J56" s="134"/>
    </row>
    <row r="57" spans="1:10">
      <c r="A57" s="129" t="s">
        <v>238</v>
      </c>
      <c r="B57" s="129" t="s">
        <v>237</v>
      </c>
      <c r="C57" s="132">
        <v>64256</v>
      </c>
      <c r="D57" s="132">
        <v>75100</v>
      </c>
      <c r="J57" s="134"/>
    </row>
    <row r="58" spans="1:10">
      <c r="A58" s="129" t="s">
        <v>184</v>
      </c>
      <c r="B58" s="129" t="s">
        <v>180</v>
      </c>
      <c r="C58" s="132">
        <v>33043</v>
      </c>
      <c r="D58" s="132">
        <v>39000</v>
      </c>
      <c r="J58" s="134"/>
    </row>
    <row r="59" spans="1:10">
      <c r="A59" s="129" t="s">
        <v>186</v>
      </c>
      <c r="B59" s="129" t="s">
        <v>182</v>
      </c>
      <c r="C59" s="132">
        <v>34975</v>
      </c>
      <c r="D59" s="132">
        <v>40900</v>
      </c>
      <c r="J59" s="134"/>
    </row>
    <row r="60" spans="1:10">
      <c r="A60" s="129" t="s">
        <v>303</v>
      </c>
      <c r="B60" s="129" t="s">
        <v>301</v>
      </c>
      <c r="C60" s="132">
        <v>66899</v>
      </c>
      <c r="D60" s="132">
        <v>79900</v>
      </c>
      <c r="J60" s="134"/>
    </row>
    <row r="61" spans="1:10">
      <c r="A61" s="129" t="s">
        <v>304</v>
      </c>
      <c r="B61" s="129" t="s">
        <v>302</v>
      </c>
      <c r="C61" s="132">
        <v>69034</v>
      </c>
      <c r="D61" s="132">
        <v>82500</v>
      </c>
      <c r="J61" s="134"/>
    </row>
    <row r="62" spans="1:10">
      <c r="A62" s="129" t="s">
        <v>199</v>
      </c>
      <c r="B62" s="129" t="s">
        <v>201</v>
      </c>
      <c r="C62" s="132">
        <v>59884</v>
      </c>
      <c r="D62" s="132">
        <v>71600</v>
      </c>
      <c r="J62" s="134"/>
    </row>
    <row r="63" spans="1:10">
      <c r="A63" s="129" t="s">
        <v>200</v>
      </c>
      <c r="B63" s="129" t="s">
        <v>202</v>
      </c>
      <c r="C63" s="132">
        <v>62934</v>
      </c>
      <c r="D63" s="132">
        <v>75200</v>
      </c>
      <c r="J63" s="134"/>
    </row>
    <row r="64" spans="1:10">
      <c r="A64" s="129" t="s">
        <v>208</v>
      </c>
      <c r="B64" s="129" t="s">
        <v>209</v>
      </c>
      <c r="C64" s="132">
        <v>17589</v>
      </c>
      <c r="D64" s="132">
        <v>21000</v>
      </c>
      <c r="J64" s="134"/>
    </row>
    <row r="65" spans="1:10">
      <c r="A65" s="129" t="s">
        <v>129</v>
      </c>
      <c r="B65" s="129" t="s">
        <v>130</v>
      </c>
      <c r="C65" s="132">
        <v>14133</v>
      </c>
      <c r="D65" s="132">
        <v>16900</v>
      </c>
      <c r="J65" s="134"/>
    </row>
    <row r="66" spans="1:10">
      <c r="A66" s="129" t="s">
        <v>131</v>
      </c>
      <c r="B66" s="129" t="s">
        <v>132</v>
      </c>
      <c r="C66" s="132">
        <v>9151</v>
      </c>
      <c r="D66" s="132">
        <v>10900</v>
      </c>
      <c r="J66" s="134"/>
    </row>
  </sheetData>
  <sheetProtection algorithmName="SHA-512" hashValue="yl8G0fBFXGLCP+NUirjDQbQ/kiQbI/6B6Ogv54G5trj8hNXt2kx8fHMfotMOFee0BEo6rrErDz+BVJgaKgauew==" saltValue="Zw4JGuSr8OjEqs7/kgIfDQ==" spinCount="100000" sheet="1" objects="1" scenarios="1" selectLockedCells="1" selectUnlockedCells="1"/>
  <autoFilter ref="A1:D66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Z86"/>
  <sheetViews>
    <sheetView view="pageBreakPreview" topLeftCell="B51" zoomScale="65" zoomScaleNormal="100" zoomScaleSheetLayoutView="65" workbookViewId="0">
      <selection activeCell="B80" sqref="B80"/>
    </sheetView>
  </sheetViews>
  <sheetFormatPr defaultRowHeight="15" outlineLevelCol="1"/>
  <cols>
    <col min="1" max="1" width="14.140625" hidden="1" customWidth="1" outlineLevel="1"/>
    <col min="2" max="2" width="11.7109375" customWidth="1" collapsed="1"/>
    <col min="3" max="4" width="14.42578125" customWidth="1"/>
    <col min="5" max="5" width="18.7109375" bestFit="1" customWidth="1"/>
    <col min="6" max="6" width="14" customWidth="1"/>
    <col min="7" max="7" width="14.28515625" customWidth="1"/>
    <col min="8" max="8" width="16.5703125" customWidth="1"/>
    <col min="9" max="9" width="12.85546875" customWidth="1"/>
    <col min="10" max="10" width="16" customWidth="1"/>
    <col min="11" max="11" width="13.140625" customWidth="1"/>
    <col min="12" max="12" width="13.85546875" customWidth="1"/>
    <col min="13" max="13" width="12.85546875" customWidth="1"/>
    <col min="14" max="14" width="12.5703125" customWidth="1"/>
    <col min="17" max="17" width="12.140625" bestFit="1" customWidth="1"/>
  </cols>
  <sheetData>
    <row r="1" spans="2:14" ht="147" customHeight="1" thickBo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20.25" customHeight="1">
      <c r="B2" s="71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3"/>
    </row>
    <row r="3" spans="2:14" ht="20.25" customHeight="1">
      <c r="B3" s="7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75"/>
    </row>
    <row r="4" spans="2:14" ht="20.25" customHeight="1">
      <c r="B4" s="7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75"/>
    </row>
    <row r="5" spans="2:14" ht="20.25" customHeight="1">
      <c r="B5" s="7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75"/>
    </row>
    <row r="6" spans="2:14" ht="20.25" customHeight="1">
      <c r="B6" s="7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75"/>
    </row>
    <row r="7" spans="2:14" ht="20.25" customHeight="1">
      <c r="B7" s="7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75"/>
    </row>
    <row r="8" spans="2:14" ht="20.25" customHeight="1">
      <c r="B8" s="7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75"/>
    </row>
    <row r="9" spans="2:14" ht="20.25" customHeight="1">
      <c r="B9" s="7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5"/>
    </row>
    <row r="10" spans="2:14" ht="20.25" customHeight="1">
      <c r="B10" s="7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75"/>
    </row>
    <row r="11" spans="2:14" ht="20.25" customHeight="1">
      <c r="B11" s="7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75"/>
    </row>
    <row r="12" spans="2:14" ht="20.25" customHeight="1">
      <c r="B12" s="7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75"/>
    </row>
    <row r="13" spans="2:14" ht="20.25" customHeight="1">
      <c r="B13" s="7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75"/>
    </row>
    <row r="14" spans="2:14" ht="20.25" customHeight="1">
      <c r="B14" s="7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75"/>
    </row>
    <row r="15" spans="2:14" ht="20.25" customHeight="1">
      <c r="B15" s="7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5"/>
    </row>
    <row r="16" spans="2:14" ht="20.25" customHeight="1">
      <c r="B16" s="7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5"/>
    </row>
    <row r="17" spans="2:14" ht="20.25" customHeight="1">
      <c r="B17" s="7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5"/>
    </row>
    <row r="18" spans="2:14" ht="20.25" customHeight="1">
      <c r="B18" s="7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5"/>
    </row>
    <row r="19" spans="2:14" ht="20.25" customHeight="1">
      <c r="B19" s="7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5"/>
    </row>
    <row r="20" spans="2:14" ht="20.25" customHeight="1">
      <c r="B20" s="7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5"/>
    </row>
    <row r="21" spans="2:14" ht="20.25" customHeight="1">
      <c r="B21" s="7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5"/>
    </row>
    <row r="22" spans="2:14" ht="20.25" customHeight="1">
      <c r="B22" s="7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5"/>
    </row>
    <row r="23" spans="2:14" ht="20.25" customHeight="1">
      <c r="B23" s="7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5"/>
    </row>
    <row r="24" spans="2:14" ht="20.25" customHeight="1">
      <c r="B24" s="7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5"/>
    </row>
    <row r="25" spans="2:14" ht="20.25" customHeight="1">
      <c r="B25" s="7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5"/>
    </row>
    <row r="26" spans="2:14" ht="20.25" customHeight="1">
      <c r="B26" s="7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5"/>
    </row>
    <row r="27" spans="2:14" ht="20.25" customHeight="1">
      <c r="B27" s="7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75"/>
    </row>
    <row r="28" spans="2:14" ht="213.75" customHeight="1">
      <c r="B28" s="7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75"/>
    </row>
    <row r="29" spans="2:14" ht="89.25" customHeight="1">
      <c r="B29" s="7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75"/>
    </row>
    <row r="30" spans="2:14">
      <c r="B30" s="7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75"/>
    </row>
    <row r="31" spans="2:14">
      <c r="B31" s="7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75"/>
    </row>
    <row r="32" spans="2:14">
      <c r="B32" s="7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75"/>
    </row>
    <row r="33" spans="2:14">
      <c r="B33" s="74"/>
      <c r="C33" s="1"/>
      <c r="D33" s="16"/>
      <c r="E33" s="1"/>
      <c r="F33" s="1"/>
      <c r="G33" s="1"/>
      <c r="H33" s="1"/>
      <c r="I33" s="1"/>
      <c r="J33" s="1"/>
      <c r="K33" s="1"/>
      <c r="L33" s="1"/>
      <c r="M33" s="1"/>
      <c r="N33" s="75"/>
    </row>
    <row r="34" spans="2:14">
      <c r="B34" s="74"/>
      <c r="C34" s="1"/>
      <c r="D34" s="16"/>
      <c r="E34" s="1"/>
      <c r="F34" s="1"/>
      <c r="G34" s="1"/>
      <c r="H34" s="1"/>
      <c r="I34" s="1"/>
      <c r="J34" s="1"/>
      <c r="K34" s="1"/>
      <c r="L34" s="1"/>
      <c r="M34" s="1"/>
      <c r="N34" s="75"/>
    </row>
    <row r="35" spans="2:14">
      <c r="B35" s="74"/>
      <c r="C35" s="1"/>
      <c r="D35" s="16"/>
      <c r="E35" s="1"/>
      <c r="F35" s="1"/>
      <c r="G35" s="1"/>
      <c r="H35" s="1"/>
      <c r="I35" s="1"/>
      <c r="J35" s="1"/>
      <c r="K35" s="1"/>
      <c r="L35" s="1"/>
      <c r="M35" s="1"/>
      <c r="N35" s="75"/>
    </row>
    <row r="36" spans="2:14">
      <c r="B36" s="7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75"/>
    </row>
    <row r="37" spans="2:14">
      <c r="B37" s="7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75"/>
    </row>
    <row r="38" spans="2:14">
      <c r="B38" s="7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75"/>
    </row>
    <row r="39" spans="2:14">
      <c r="B39" s="7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75"/>
    </row>
    <row r="40" spans="2:14">
      <c r="B40" s="7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75"/>
    </row>
    <row r="41" spans="2:14">
      <c r="B41" s="74"/>
      <c r="C41" s="1"/>
      <c r="D41" s="1"/>
      <c r="E41" s="1"/>
      <c r="F41" s="17"/>
      <c r="G41" s="1"/>
      <c r="H41" s="1"/>
      <c r="I41" s="1"/>
      <c r="J41" s="1"/>
      <c r="K41" s="1"/>
      <c r="L41" s="1"/>
      <c r="M41" s="1"/>
      <c r="N41" s="75"/>
    </row>
    <row r="42" spans="2:14">
      <c r="B42" s="7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75"/>
    </row>
    <row r="43" spans="2:14">
      <c r="B43" s="74"/>
      <c r="C43" s="1"/>
      <c r="D43" s="1"/>
      <c r="E43" s="1"/>
      <c r="F43" s="1"/>
      <c r="G43" s="17"/>
      <c r="H43" s="1"/>
      <c r="I43" s="1"/>
      <c r="J43" s="1"/>
      <c r="K43" s="1"/>
      <c r="L43" s="1"/>
      <c r="M43" s="1"/>
      <c r="N43" s="75"/>
    </row>
    <row r="44" spans="2:14">
      <c r="B44" s="7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75"/>
    </row>
    <row r="45" spans="2:14">
      <c r="B45" s="74"/>
      <c r="C45" s="1"/>
      <c r="D45" s="16"/>
      <c r="E45" s="1"/>
      <c r="F45" s="1"/>
      <c r="G45" s="1"/>
      <c r="H45" s="1"/>
      <c r="I45" s="1"/>
      <c r="J45" s="1"/>
      <c r="K45" s="1"/>
      <c r="L45" s="1"/>
      <c r="M45" s="1"/>
      <c r="N45" s="75"/>
    </row>
    <row r="46" spans="2:14">
      <c r="B46" s="74"/>
      <c r="C46" s="1"/>
      <c r="D46" s="16"/>
      <c r="E46" s="1"/>
      <c r="F46" s="1"/>
      <c r="G46" s="1"/>
      <c r="H46" s="1"/>
      <c r="I46" s="1"/>
      <c r="J46" s="1"/>
      <c r="K46" s="1"/>
      <c r="L46" s="1"/>
      <c r="M46" s="1"/>
      <c r="N46" s="75"/>
    </row>
    <row r="47" spans="2:14">
      <c r="B47" s="74"/>
      <c r="C47" s="1"/>
      <c r="D47" s="16"/>
      <c r="E47" s="1"/>
      <c r="F47" s="1"/>
      <c r="G47" s="1"/>
      <c r="H47" s="1"/>
      <c r="I47" s="1"/>
      <c r="J47" s="1"/>
      <c r="K47" s="1"/>
      <c r="L47" s="1"/>
      <c r="M47" s="1"/>
      <c r="N47" s="75"/>
    </row>
    <row r="48" spans="2:14">
      <c r="B48" s="74"/>
      <c r="C48" s="1"/>
      <c r="D48" s="16"/>
      <c r="E48" s="1"/>
      <c r="F48" s="1"/>
      <c r="G48" s="1"/>
      <c r="H48" s="1"/>
      <c r="I48" s="1"/>
      <c r="J48" s="1"/>
      <c r="K48" s="1"/>
      <c r="L48" s="1"/>
      <c r="M48" s="1"/>
      <c r="N48" s="75"/>
    </row>
    <row r="49" spans="2:14">
      <c r="B49" s="74"/>
      <c r="C49" s="1"/>
      <c r="D49" s="16"/>
      <c r="E49" s="1"/>
      <c r="F49" s="1"/>
      <c r="G49" s="1"/>
      <c r="H49" s="1"/>
      <c r="I49" s="1"/>
      <c r="J49" s="1"/>
      <c r="K49" s="1"/>
      <c r="L49" s="1"/>
      <c r="M49" s="1"/>
      <c r="N49" s="75"/>
    </row>
    <row r="50" spans="2:14">
      <c r="B50" s="74"/>
      <c r="C50" s="1"/>
      <c r="D50" s="16"/>
      <c r="E50" s="1"/>
      <c r="F50" s="1"/>
      <c r="G50" s="1"/>
      <c r="H50" s="1"/>
      <c r="I50" s="1"/>
      <c r="J50" s="1"/>
      <c r="K50" s="1"/>
      <c r="L50" s="1"/>
      <c r="M50" s="1"/>
      <c r="N50" s="75"/>
    </row>
    <row r="51" spans="2:14">
      <c r="B51" s="7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75"/>
    </row>
    <row r="52" spans="2:14">
      <c r="B52" s="7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75"/>
    </row>
    <row r="53" spans="2:14">
      <c r="B53" s="7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75"/>
    </row>
    <row r="54" spans="2:14">
      <c r="B54" s="7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75"/>
    </row>
    <row r="55" spans="2:14" ht="18.75" customHeight="1">
      <c r="B55" s="7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75"/>
    </row>
    <row r="56" spans="2:14" ht="15.75">
      <c r="B56" s="74"/>
      <c r="C56" s="1"/>
      <c r="D56" s="15"/>
      <c r="E56" s="1"/>
      <c r="F56" s="1"/>
      <c r="G56" s="1"/>
      <c r="H56" s="1"/>
      <c r="I56" s="1"/>
      <c r="J56" s="1"/>
      <c r="K56" s="1"/>
      <c r="L56" s="1"/>
      <c r="M56" s="1"/>
      <c r="N56" s="75"/>
    </row>
    <row r="57" spans="2:14" ht="15.75">
      <c r="B57" s="74"/>
      <c r="C57" s="1"/>
      <c r="D57" s="15"/>
      <c r="E57" s="1"/>
      <c r="F57" s="1"/>
      <c r="G57" s="1"/>
      <c r="H57" s="1"/>
      <c r="I57" s="1"/>
      <c r="J57" s="1"/>
      <c r="K57" s="1"/>
      <c r="L57" s="1"/>
      <c r="M57" s="1"/>
      <c r="N57" s="75"/>
    </row>
    <row r="58" spans="2:14" ht="15.75">
      <c r="B58" s="74"/>
      <c r="C58" s="1"/>
      <c r="D58" s="15"/>
      <c r="E58" s="1"/>
      <c r="F58" s="1"/>
      <c r="G58" s="1"/>
      <c r="H58" s="1"/>
      <c r="I58" s="1"/>
      <c r="J58" s="1"/>
      <c r="K58" s="1"/>
      <c r="L58" s="1"/>
      <c r="M58" s="1"/>
      <c r="N58" s="75"/>
    </row>
    <row r="59" spans="2:14" ht="15.75">
      <c r="B59" s="74"/>
      <c r="C59" s="1"/>
      <c r="D59" s="15"/>
      <c r="E59" s="1"/>
      <c r="F59" s="1"/>
      <c r="G59" s="1"/>
      <c r="H59" s="1"/>
      <c r="I59" s="1"/>
      <c r="J59" s="1"/>
      <c r="K59" s="1"/>
      <c r="L59" s="1"/>
      <c r="M59" s="1"/>
      <c r="N59" s="75"/>
    </row>
    <row r="60" spans="2:14" ht="15.75">
      <c r="B60" s="74"/>
      <c r="C60" s="1"/>
      <c r="D60" s="15"/>
      <c r="E60" s="1"/>
      <c r="F60" s="1"/>
      <c r="G60" s="1"/>
      <c r="H60" s="1"/>
      <c r="I60" s="1"/>
      <c r="J60" s="1"/>
      <c r="K60" s="1"/>
      <c r="L60" s="1"/>
      <c r="M60" s="1"/>
      <c r="N60" s="75"/>
    </row>
    <row r="61" spans="2:14" ht="36.75" customHeight="1">
      <c r="B61" s="74"/>
      <c r="C61" s="1"/>
      <c r="D61" s="15"/>
      <c r="E61" s="1"/>
      <c r="F61" s="1"/>
      <c r="G61" s="1"/>
      <c r="H61" s="1"/>
      <c r="I61" s="1"/>
      <c r="J61" s="1"/>
      <c r="K61" s="1"/>
      <c r="L61" s="1"/>
      <c r="M61" s="1"/>
      <c r="N61" s="75"/>
    </row>
    <row r="62" spans="2:14" ht="15.75">
      <c r="B62" s="74"/>
      <c r="C62" s="1"/>
      <c r="D62" s="15"/>
      <c r="E62" s="1"/>
      <c r="F62" s="1"/>
      <c r="G62" s="1"/>
      <c r="H62" s="1"/>
      <c r="I62" s="1"/>
      <c r="J62" s="1"/>
      <c r="K62" s="1"/>
      <c r="L62" s="1"/>
      <c r="M62" s="1"/>
      <c r="N62" s="75"/>
    </row>
    <row r="63" spans="2:14" ht="35.25" customHeight="1">
      <c r="B63" s="74"/>
      <c r="C63" s="1"/>
      <c r="D63" s="15"/>
      <c r="E63" s="1"/>
      <c r="F63" s="1"/>
      <c r="G63" s="1"/>
      <c r="H63" s="1"/>
      <c r="I63" s="1"/>
      <c r="J63" s="1"/>
      <c r="K63" s="1"/>
      <c r="L63" s="1"/>
      <c r="M63" s="1"/>
      <c r="N63" s="75"/>
    </row>
    <row r="64" spans="2:14" ht="19.5" customHeight="1">
      <c r="B64" s="74"/>
      <c r="C64" s="1"/>
      <c r="D64" s="15"/>
      <c r="E64" s="1"/>
      <c r="F64" s="1"/>
      <c r="G64" s="1"/>
      <c r="H64" s="1"/>
      <c r="I64" s="1"/>
      <c r="J64" s="1"/>
      <c r="K64" s="1"/>
      <c r="L64" s="1"/>
      <c r="M64" s="1"/>
      <c r="N64" s="75"/>
    </row>
    <row r="65" spans="1:26" ht="6" customHeight="1">
      <c r="B65" s="74"/>
      <c r="C65" s="1"/>
      <c r="D65" s="15"/>
      <c r="E65" s="1"/>
      <c r="F65" s="1"/>
      <c r="G65" s="1"/>
      <c r="H65" s="1"/>
      <c r="I65" s="1"/>
      <c r="J65" s="1"/>
      <c r="K65" s="1"/>
      <c r="L65" s="1"/>
      <c r="M65" s="1"/>
      <c r="N65" s="75"/>
    </row>
    <row r="66" spans="1:26" ht="15" customHeight="1" thickBot="1">
      <c r="B66" s="76"/>
      <c r="C66" s="77"/>
      <c r="D66" s="78"/>
      <c r="E66" s="77"/>
      <c r="F66" s="77"/>
      <c r="G66" s="77"/>
      <c r="H66" s="77"/>
      <c r="I66" s="77"/>
      <c r="J66" s="77"/>
      <c r="K66" s="77"/>
      <c r="L66" s="77"/>
      <c r="M66" s="77"/>
      <c r="N66" s="79"/>
    </row>
    <row r="67" spans="1:26" ht="18.75">
      <c r="B67" s="137">
        <f>Лист1!H1</f>
        <v>46023</v>
      </c>
      <c r="C67" s="138"/>
      <c r="D67" s="138"/>
      <c r="E67" s="80"/>
      <c r="F67" s="80"/>
      <c r="G67" s="80"/>
      <c r="H67" s="80"/>
      <c r="I67" s="80"/>
      <c r="J67" s="80"/>
      <c r="K67" s="80"/>
      <c r="L67" s="80"/>
      <c r="M67" s="81" t="s">
        <v>1</v>
      </c>
      <c r="N67" s="82">
        <v>0</v>
      </c>
    </row>
    <row r="68" spans="1:26" ht="24.75" customHeight="1">
      <c r="A68" s="139" t="s">
        <v>141</v>
      </c>
      <c r="B68" s="141" t="s">
        <v>0</v>
      </c>
      <c r="C68" s="143" t="s">
        <v>140</v>
      </c>
      <c r="D68" s="145" t="s">
        <v>34</v>
      </c>
      <c r="E68" s="146"/>
      <c r="F68" s="135" t="s">
        <v>5</v>
      </c>
      <c r="G68" s="136"/>
      <c r="H68" s="143" t="s">
        <v>16</v>
      </c>
      <c r="I68" s="143" t="s">
        <v>29</v>
      </c>
      <c r="J68" s="143" t="s">
        <v>7</v>
      </c>
      <c r="K68" s="166" t="s">
        <v>53</v>
      </c>
      <c r="L68" s="143" t="s">
        <v>177</v>
      </c>
      <c r="M68" s="143" t="s">
        <v>55</v>
      </c>
      <c r="N68" s="149" t="s">
        <v>54</v>
      </c>
    </row>
    <row r="69" spans="1:26" ht="24.75" customHeight="1">
      <c r="A69" s="140"/>
      <c r="B69" s="142"/>
      <c r="C69" s="144"/>
      <c r="D69" s="147"/>
      <c r="E69" s="148"/>
      <c r="F69" s="36" t="s">
        <v>79</v>
      </c>
      <c r="G69" s="36" t="s">
        <v>80</v>
      </c>
      <c r="H69" s="165"/>
      <c r="I69" s="165"/>
      <c r="J69" s="165"/>
      <c r="K69" s="166"/>
      <c r="L69" s="165"/>
      <c r="M69" s="165"/>
      <c r="N69" s="150"/>
    </row>
    <row r="70" spans="1:26" ht="19.5" thickBot="1">
      <c r="B70" s="116" t="s">
        <v>220</v>
      </c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8"/>
      <c r="P70" s="8"/>
      <c r="R70" s="8"/>
      <c r="S70" s="8"/>
      <c r="T70" s="8"/>
      <c r="V70" s="9"/>
      <c r="W70" s="9"/>
    </row>
    <row r="71" spans="1:26" ht="15.75" customHeight="1">
      <c r="A71" s="151" t="s">
        <v>221</v>
      </c>
      <c r="B71" s="153" t="s">
        <v>3</v>
      </c>
      <c r="C71" s="96" t="s">
        <v>226</v>
      </c>
      <c r="D71" s="97" t="s">
        <v>225</v>
      </c>
      <c r="E71" s="98" t="s">
        <v>40</v>
      </c>
      <c r="F71" s="155" t="s">
        <v>241</v>
      </c>
      <c r="G71" s="157" t="s">
        <v>245</v>
      </c>
      <c r="H71" s="159" t="s">
        <v>249</v>
      </c>
      <c r="I71" s="159" t="s">
        <v>252</v>
      </c>
      <c r="J71" s="128" t="s">
        <v>253</v>
      </c>
      <c r="K71" s="99">
        <v>11</v>
      </c>
      <c r="L71" s="161">
        <f>VLOOKUP(C71,Лист1!$A$1:$D$130,4,FALSE)+VLOOKUP(C72,Лист1!$A$1:$D$130,4,FALSE)</f>
        <v>89990</v>
      </c>
      <c r="M71" s="161">
        <f>VLOOKUP(C71,Лист1!$A$1:$D$130,3,FALSE)+VLOOKUP(C72,Лист1!$A$1:$D$130,3,FALSE)</f>
        <v>74119</v>
      </c>
      <c r="N71" s="163">
        <f>M71*(1-$N$67)</f>
        <v>74119</v>
      </c>
      <c r="O71" s="8"/>
      <c r="Q71" s="38"/>
      <c r="T71" s="8"/>
      <c r="V71" s="8"/>
      <c r="W71" s="167"/>
      <c r="Y71" s="10"/>
      <c r="Z71" s="10"/>
    </row>
    <row r="72" spans="1:26" ht="15.75">
      <c r="A72" s="152"/>
      <c r="B72" s="154"/>
      <c r="C72" s="61" t="s">
        <v>228</v>
      </c>
      <c r="D72" s="62" t="s">
        <v>227</v>
      </c>
      <c r="E72" s="63" t="s">
        <v>41</v>
      </c>
      <c r="F72" s="156"/>
      <c r="G72" s="158"/>
      <c r="H72" s="160"/>
      <c r="I72" s="160"/>
      <c r="J72" s="126" t="s">
        <v>174</v>
      </c>
      <c r="K72" s="56">
        <v>25.1</v>
      </c>
      <c r="L72" s="162"/>
      <c r="M72" s="162"/>
      <c r="N72" s="164"/>
      <c r="O72" s="8"/>
      <c r="Q72" s="38"/>
      <c r="S72" s="8"/>
      <c r="T72" s="8"/>
      <c r="V72" s="8"/>
      <c r="W72" s="167"/>
      <c r="Y72" s="10"/>
      <c r="Z72" s="10"/>
    </row>
    <row r="73" spans="1:26" ht="15.75" customHeight="1">
      <c r="A73" s="151" t="s">
        <v>222</v>
      </c>
      <c r="B73" s="154" t="s">
        <v>4</v>
      </c>
      <c r="C73" s="55" t="s">
        <v>230</v>
      </c>
      <c r="D73" s="39" t="s">
        <v>229</v>
      </c>
      <c r="E73" s="40" t="s">
        <v>40</v>
      </c>
      <c r="F73" s="156" t="s">
        <v>242</v>
      </c>
      <c r="G73" s="158" t="s">
        <v>246</v>
      </c>
      <c r="H73" s="160" t="s">
        <v>249</v>
      </c>
      <c r="I73" s="160" t="s">
        <v>252</v>
      </c>
      <c r="J73" s="126" t="s">
        <v>253</v>
      </c>
      <c r="K73" s="56">
        <v>11</v>
      </c>
      <c r="L73" s="162">
        <f>VLOOKUP(C73,Лист1!$A$1:$D$130,4,FALSE)+VLOOKUP(C74,Лист1!$A$1:$D$130,4,FALSE)</f>
        <v>108990</v>
      </c>
      <c r="M73" s="162">
        <f>VLOOKUP(C73,Лист1!$A$1:$D$130,3,FALSE)+VLOOKUP(C74,Лист1!$A$1:$D$130,3,FALSE)</f>
        <v>90386</v>
      </c>
      <c r="N73" s="164">
        <f t="shared" ref="N73" si="0">M73*(1-$N$67)</f>
        <v>90386</v>
      </c>
      <c r="O73" s="8"/>
      <c r="Q73" s="38"/>
      <c r="T73" s="8"/>
      <c r="V73" s="8"/>
      <c r="W73" s="167"/>
      <c r="Y73" s="10"/>
      <c r="Z73" s="10"/>
    </row>
    <row r="74" spans="1:26" ht="15.75">
      <c r="A74" s="152"/>
      <c r="B74" s="154"/>
      <c r="C74" s="61" t="s">
        <v>232</v>
      </c>
      <c r="D74" s="62" t="s">
        <v>231</v>
      </c>
      <c r="E74" s="63" t="s">
        <v>41</v>
      </c>
      <c r="F74" s="156"/>
      <c r="G74" s="158"/>
      <c r="H74" s="160"/>
      <c r="I74" s="160"/>
      <c r="J74" s="126" t="s">
        <v>174</v>
      </c>
      <c r="K74" s="56">
        <v>25.1</v>
      </c>
      <c r="L74" s="162"/>
      <c r="M74" s="162"/>
      <c r="N74" s="164"/>
      <c r="O74" s="8"/>
      <c r="S74" s="8"/>
      <c r="T74" s="8"/>
      <c r="V74" s="8"/>
      <c r="W74" s="167"/>
      <c r="Y74" s="10"/>
      <c r="Z74" s="10"/>
    </row>
    <row r="75" spans="1:26" ht="15.75" customHeight="1">
      <c r="A75" s="151" t="s">
        <v>223</v>
      </c>
      <c r="B75" s="154" t="s">
        <v>8</v>
      </c>
      <c r="C75" s="55" t="s">
        <v>234</v>
      </c>
      <c r="D75" s="39" t="s">
        <v>233</v>
      </c>
      <c r="E75" s="40" t="s">
        <v>40</v>
      </c>
      <c r="F75" s="156" t="s">
        <v>243</v>
      </c>
      <c r="G75" s="158" t="s">
        <v>247</v>
      </c>
      <c r="H75" s="160" t="s">
        <v>250</v>
      </c>
      <c r="I75" s="160" t="s">
        <v>193</v>
      </c>
      <c r="J75" s="126" t="s">
        <v>253</v>
      </c>
      <c r="K75" s="56">
        <v>12.8</v>
      </c>
      <c r="L75" s="162">
        <f>VLOOKUP(C75,Лист1!$A$1:$D$130,4,FALSE)+VLOOKUP(C76,Лист1!$A$1:$D$130,4,FALSE)</f>
        <v>154990</v>
      </c>
      <c r="M75" s="162">
        <f>VLOOKUP(C75,Лист1!$A$1:$D$130,3,FALSE)+VLOOKUP(C76,Лист1!$A$1:$D$130,3,FALSE)</f>
        <v>132071</v>
      </c>
      <c r="N75" s="164">
        <f t="shared" ref="N75" si="1">M75*(1-$N$67)</f>
        <v>132071</v>
      </c>
      <c r="O75" s="8"/>
      <c r="Q75" s="38"/>
      <c r="T75" s="8"/>
      <c r="V75" s="8"/>
      <c r="W75" s="167"/>
      <c r="Y75" s="10"/>
      <c r="Z75" s="10"/>
    </row>
    <row r="76" spans="1:26" ht="15.75">
      <c r="A76" s="152"/>
      <c r="B76" s="154"/>
      <c r="C76" s="61" t="s">
        <v>236</v>
      </c>
      <c r="D76" s="62" t="s">
        <v>235</v>
      </c>
      <c r="E76" s="63" t="s">
        <v>41</v>
      </c>
      <c r="F76" s="156"/>
      <c r="G76" s="158"/>
      <c r="H76" s="160"/>
      <c r="I76" s="160"/>
      <c r="J76" s="126" t="s">
        <v>93</v>
      </c>
      <c r="K76" s="56">
        <v>34.4</v>
      </c>
      <c r="L76" s="162"/>
      <c r="M76" s="162"/>
      <c r="N76" s="164"/>
      <c r="O76" s="8"/>
      <c r="S76" s="8"/>
      <c r="T76" s="8"/>
      <c r="V76" s="8"/>
      <c r="W76" s="167"/>
      <c r="Y76" s="10"/>
      <c r="Z76" s="10"/>
    </row>
    <row r="77" spans="1:26" ht="15.75" customHeight="1">
      <c r="A77" s="151" t="s">
        <v>224</v>
      </c>
      <c r="B77" s="154" t="s">
        <v>9</v>
      </c>
      <c r="C77" s="55" t="s">
        <v>238</v>
      </c>
      <c r="D77" s="39" t="s">
        <v>237</v>
      </c>
      <c r="E77" s="40" t="s">
        <v>40</v>
      </c>
      <c r="F77" s="156" t="s">
        <v>244</v>
      </c>
      <c r="G77" s="158" t="s">
        <v>248</v>
      </c>
      <c r="H77" s="160" t="s">
        <v>251</v>
      </c>
      <c r="I77" s="160" t="s">
        <v>193</v>
      </c>
      <c r="J77" s="126" t="s">
        <v>253</v>
      </c>
      <c r="K77" s="56">
        <v>12.8</v>
      </c>
      <c r="L77" s="162">
        <f>VLOOKUP(C77,Лист1!$A$1:$D$130,4,FALSE)+VLOOKUP(C78,Лист1!$A$1:$D$130,4,FALSE)</f>
        <v>189990</v>
      </c>
      <c r="M77" s="162">
        <f>VLOOKUP(C77,Лист1!$A$1:$D$130,3,FALSE)+VLOOKUP(C78,Лист1!$A$1:$D$130,3,FALSE)</f>
        <v>162571</v>
      </c>
      <c r="N77" s="164">
        <f t="shared" ref="N77" si="2">M77*(1-$N$67)</f>
        <v>162571</v>
      </c>
      <c r="O77" s="8"/>
      <c r="Q77" s="38"/>
      <c r="T77" s="8"/>
      <c r="V77" s="8"/>
      <c r="W77" s="167"/>
      <c r="Y77" s="10"/>
      <c r="Z77" s="10"/>
    </row>
    <row r="78" spans="1:26" ht="16.5" thickBot="1">
      <c r="A78" s="152"/>
      <c r="B78" s="171"/>
      <c r="C78" s="83" t="s">
        <v>240</v>
      </c>
      <c r="D78" s="84" t="s">
        <v>239</v>
      </c>
      <c r="E78" s="85" t="s">
        <v>41</v>
      </c>
      <c r="F78" s="172"/>
      <c r="G78" s="173"/>
      <c r="H78" s="168"/>
      <c r="I78" s="168"/>
      <c r="J78" s="127" t="s">
        <v>94</v>
      </c>
      <c r="K78" s="86">
        <v>44</v>
      </c>
      <c r="L78" s="169"/>
      <c r="M78" s="169"/>
      <c r="N78" s="170"/>
      <c r="O78" s="8"/>
      <c r="S78" s="8"/>
      <c r="T78" s="8"/>
      <c r="V78" s="8"/>
      <c r="W78" s="167"/>
      <c r="Y78" s="10"/>
      <c r="Z78" s="10"/>
    </row>
    <row r="79" spans="1:26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26" ht="28.5"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</row>
    <row r="81" spans="2:14" ht="28.5">
      <c r="B81" s="1"/>
      <c r="C81" s="1"/>
      <c r="D81" s="1"/>
      <c r="E81" s="1"/>
      <c r="F81" s="1"/>
      <c r="G81" s="3"/>
      <c r="H81" s="2"/>
      <c r="I81" s="1"/>
      <c r="J81" s="1"/>
      <c r="K81" s="1"/>
      <c r="L81" s="1"/>
      <c r="M81" s="1"/>
      <c r="N81" s="1"/>
    </row>
    <row r="82" spans="2:14" ht="24.75" customHeight="1">
      <c r="B82" s="1"/>
      <c r="C82" s="1"/>
      <c r="D82" s="1"/>
      <c r="E82" s="1"/>
      <c r="F82" s="1"/>
      <c r="G82" s="3"/>
      <c r="H82" s="2"/>
      <c r="I82" s="1"/>
      <c r="J82" s="1"/>
      <c r="K82" s="1"/>
      <c r="L82" s="1"/>
      <c r="M82" s="1"/>
      <c r="N82" s="1"/>
    </row>
    <row r="83" spans="2:14" ht="9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2:14" ht="9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2:14" ht="21.2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2:14" s="7" customFormat="1" ht="63" customHeight="1"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</row>
  </sheetData>
  <mergeCells count="53">
    <mergeCell ref="A77:A78"/>
    <mergeCell ref="B77:B78"/>
    <mergeCell ref="F77:F78"/>
    <mergeCell ref="G77:G78"/>
    <mergeCell ref="H77:H78"/>
    <mergeCell ref="I75:I76"/>
    <mergeCell ref="L75:L76"/>
    <mergeCell ref="M75:M76"/>
    <mergeCell ref="N75:N76"/>
    <mergeCell ref="W77:W78"/>
    <mergeCell ref="W75:W76"/>
    <mergeCell ref="I77:I78"/>
    <mergeCell ref="L77:L78"/>
    <mergeCell ref="M77:M78"/>
    <mergeCell ref="N77:N78"/>
    <mergeCell ref="A75:A76"/>
    <mergeCell ref="B75:B76"/>
    <mergeCell ref="F75:F76"/>
    <mergeCell ref="G75:G76"/>
    <mergeCell ref="H75:H76"/>
    <mergeCell ref="W71:W72"/>
    <mergeCell ref="A73:A74"/>
    <mergeCell ref="B73:B74"/>
    <mergeCell ref="F73:F74"/>
    <mergeCell ref="G73:G74"/>
    <mergeCell ref="H73:H74"/>
    <mergeCell ref="I73:I74"/>
    <mergeCell ref="L73:L74"/>
    <mergeCell ref="M73:M74"/>
    <mergeCell ref="N73:N74"/>
    <mergeCell ref="W73:W74"/>
    <mergeCell ref="N68:N69"/>
    <mergeCell ref="A71:A72"/>
    <mergeCell ref="B71:B72"/>
    <mergeCell ref="F71:F72"/>
    <mergeCell ref="G71:G72"/>
    <mergeCell ref="H71:H72"/>
    <mergeCell ref="I71:I72"/>
    <mergeCell ref="L71:L72"/>
    <mergeCell ref="M71:M72"/>
    <mergeCell ref="N71:N72"/>
    <mergeCell ref="H68:H69"/>
    <mergeCell ref="I68:I69"/>
    <mergeCell ref="J68:J69"/>
    <mergeCell ref="K68:K69"/>
    <mergeCell ref="L68:L69"/>
    <mergeCell ref="M68:M69"/>
    <mergeCell ref="F68:G68"/>
    <mergeCell ref="B67:D67"/>
    <mergeCell ref="A68:A69"/>
    <mergeCell ref="B68:B69"/>
    <mergeCell ref="C68:C69"/>
    <mergeCell ref="D68:E69"/>
  </mergeCells>
  <pageMargins left="0.39370078740157483" right="0.39370078740157483" top="0.39370078740157483" bottom="0.39370078740157483" header="0" footer="0"/>
  <pageSetup paperSize="9" scale="51" fitToHeight="0" orientation="portrait" r:id="rId1"/>
  <rowBreaks count="1" manualBreakCount="1">
    <brk id="66" min="1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  <pageSetUpPr fitToPage="1"/>
  </sheetPr>
  <dimension ref="A1:Z82"/>
  <sheetViews>
    <sheetView view="pageBreakPreview" topLeftCell="B48" zoomScale="70" zoomScaleNormal="100" zoomScaleSheetLayoutView="70" workbookViewId="0">
      <selection activeCell="B76" sqref="B76"/>
    </sheetView>
  </sheetViews>
  <sheetFormatPr defaultRowHeight="15" outlineLevelCol="1"/>
  <cols>
    <col min="1" max="1" width="14.140625" hidden="1" customWidth="1" outlineLevel="1"/>
    <col min="2" max="2" width="11.7109375" customWidth="1" collapsed="1"/>
    <col min="3" max="4" width="14.42578125" customWidth="1"/>
    <col min="5" max="5" width="18.7109375" bestFit="1" customWidth="1"/>
    <col min="6" max="6" width="14" customWidth="1"/>
    <col min="7" max="7" width="14.28515625" customWidth="1"/>
    <col min="8" max="8" width="16.5703125" customWidth="1"/>
    <col min="9" max="9" width="12.85546875" customWidth="1"/>
    <col min="10" max="10" width="16" customWidth="1"/>
    <col min="11" max="11" width="13.140625" customWidth="1"/>
    <col min="12" max="12" width="13.85546875" customWidth="1"/>
    <col min="13" max="13" width="12.85546875" customWidth="1"/>
    <col min="14" max="14" width="12.5703125" customWidth="1"/>
    <col min="17" max="17" width="12.140625" bestFit="1" customWidth="1"/>
  </cols>
  <sheetData>
    <row r="1" spans="2:14" ht="147" customHeight="1" thickBo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20.25" customHeight="1">
      <c r="B2" s="71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3"/>
    </row>
    <row r="3" spans="2:14" ht="20.25" customHeight="1">
      <c r="B3" s="7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75"/>
    </row>
    <row r="4" spans="2:14" ht="20.25" customHeight="1">
      <c r="B4" s="7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75"/>
    </row>
    <row r="5" spans="2:14" ht="20.25" customHeight="1">
      <c r="B5" s="7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75"/>
    </row>
    <row r="6" spans="2:14" ht="20.25" customHeight="1">
      <c r="B6" s="7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75"/>
    </row>
    <row r="7" spans="2:14" ht="20.25" customHeight="1">
      <c r="B7" s="7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75"/>
    </row>
    <row r="8" spans="2:14" ht="20.25" customHeight="1">
      <c r="B8" s="7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75"/>
    </row>
    <row r="9" spans="2:14" ht="20.25" customHeight="1">
      <c r="B9" s="7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5"/>
    </row>
    <row r="10" spans="2:14" ht="20.25" customHeight="1">
      <c r="B10" s="7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75"/>
    </row>
    <row r="11" spans="2:14" ht="20.25" customHeight="1">
      <c r="B11" s="7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75"/>
    </row>
    <row r="12" spans="2:14" ht="20.25" customHeight="1">
      <c r="B12" s="7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75"/>
    </row>
    <row r="13" spans="2:14" ht="20.25" customHeight="1">
      <c r="B13" s="7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75"/>
    </row>
    <row r="14" spans="2:14" ht="20.25" customHeight="1">
      <c r="B14" s="7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75"/>
    </row>
    <row r="15" spans="2:14" ht="20.25" customHeight="1">
      <c r="B15" s="7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5"/>
    </row>
    <row r="16" spans="2:14" ht="20.25" customHeight="1">
      <c r="B16" s="7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5"/>
    </row>
    <row r="17" spans="2:14" ht="20.25" customHeight="1">
      <c r="B17" s="7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75"/>
    </row>
    <row r="18" spans="2:14" ht="20.25" customHeight="1">
      <c r="B18" s="7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5"/>
    </row>
    <row r="19" spans="2:14" ht="20.25" customHeight="1">
      <c r="B19" s="7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75"/>
    </row>
    <row r="20" spans="2:14" ht="20.25" customHeight="1">
      <c r="B20" s="7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75"/>
    </row>
    <row r="21" spans="2:14" ht="20.25" customHeight="1">
      <c r="B21" s="7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5"/>
    </row>
    <row r="22" spans="2:14" ht="20.25" customHeight="1">
      <c r="B22" s="7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75"/>
    </row>
    <row r="23" spans="2:14" ht="20.25" customHeight="1">
      <c r="B23" s="7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75"/>
    </row>
    <row r="24" spans="2:14" ht="20.25" customHeight="1">
      <c r="B24" s="7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75"/>
    </row>
    <row r="25" spans="2:14" ht="20.25" customHeight="1">
      <c r="B25" s="7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5"/>
    </row>
    <row r="26" spans="2:14" ht="20.25" customHeight="1">
      <c r="B26" s="7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5"/>
    </row>
    <row r="27" spans="2:14" ht="20.25" customHeight="1">
      <c r="B27" s="7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75"/>
    </row>
    <row r="28" spans="2:14" ht="20.25" customHeight="1">
      <c r="B28" s="7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75"/>
    </row>
    <row r="29" spans="2:14">
      <c r="B29" s="7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75"/>
    </row>
    <row r="30" spans="2:14">
      <c r="B30" s="7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75"/>
    </row>
    <row r="31" spans="2:14">
      <c r="B31" s="7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75"/>
    </row>
    <row r="32" spans="2:14">
      <c r="B32" s="7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75"/>
    </row>
    <row r="33" spans="2:14">
      <c r="B33" s="74"/>
      <c r="C33" s="1"/>
      <c r="D33" s="16"/>
      <c r="E33" s="1"/>
      <c r="F33" s="1"/>
      <c r="G33" s="1"/>
      <c r="H33" s="1"/>
      <c r="I33" s="1"/>
      <c r="J33" s="1"/>
      <c r="K33" s="1"/>
      <c r="L33" s="1"/>
      <c r="M33" s="1"/>
      <c r="N33" s="75"/>
    </row>
    <row r="34" spans="2:14">
      <c r="B34" s="74"/>
      <c r="C34" s="1"/>
      <c r="D34" s="16"/>
      <c r="E34" s="1"/>
      <c r="F34" s="1"/>
      <c r="G34" s="1"/>
      <c r="H34" s="1"/>
      <c r="I34" s="1"/>
      <c r="J34" s="1"/>
      <c r="K34" s="1"/>
      <c r="L34" s="1"/>
      <c r="M34" s="1"/>
      <c r="N34" s="75"/>
    </row>
    <row r="35" spans="2:14">
      <c r="B35" s="74"/>
      <c r="C35" s="1"/>
      <c r="D35" s="16"/>
      <c r="E35" s="1"/>
      <c r="F35" s="1"/>
      <c r="G35" s="1"/>
      <c r="H35" s="1"/>
      <c r="I35" s="1"/>
      <c r="J35" s="1"/>
      <c r="K35" s="1"/>
      <c r="L35" s="1"/>
      <c r="M35" s="1"/>
      <c r="N35" s="75"/>
    </row>
    <row r="36" spans="2:14">
      <c r="B36" s="7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75"/>
    </row>
    <row r="37" spans="2:14">
      <c r="B37" s="7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75"/>
    </row>
    <row r="38" spans="2:14">
      <c r="B38" s="7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75"/>
    </row>
    <row r="39" spans="2:14">
      <c r="B39" s="7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75"/>
    </row>
    <row r="40" spans="2:14">
      <c r="B40" s="7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75"/>
    </row>
    <row r="41" spans="2:14">
      <c r="B41" s="74"/>
      <c r="C41" s="1"/>
      <c r="D41" s="1"/>
      <c r="E41" s="1"/>
      <c r="F41" s="17"/>
      <c r="G41" s="1"/>
      <c r="H41" s="1"/>
      <c r="I41" s="1"/>
      <c r="J41" s="1"/>
      <c r="K41" s="1"/>
      <c r="L41" s="1"/>
      <c r="M41" s="1"/>
      <c r="N41" s="75"/>
    </row>
    <row r="42" spans="2:14">
      <c r="B42" s="7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75"/>
    </row>
    <row r="43" spans="2:14">
      <c r="B43" s="74"/>
      <c r="C43" s="1"/>
      <c r="D43" s="1"/>
      <c r="E43" s="1"/>
      <c r="F43" s="1"/>
      <c r="G43" s="17"/>
      <c r="H43" s="1"/>
      <c r="I43" s="1"/>
      <c r="J43" s="1"/>
      <c r="K43" s="1"/>
      <c r="L43" s="1"/>
      <c r="M43" s="1"/>
      <c r="N43" s="75"/>
    </row>
    <row r="44" spans="2:14">
      <c r="B44" s="7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75"/>
    </row>
    <row r="45" spans="2:14">
      <c r="B45" s="74"/>
      <c r="C45" s="1"/>
      <c r="D45" s="16"/>
      <c r="E45" s="1"/>
      <c r="F45" s="1"/>
      <c r="G45" s="1"/>
      <c r="H45" s="1"/>
      <c r="I45" s="1"/>
      <c r="J45" s="1"/>
      <c r="K45" s="1"/>
      <c r="L45" s="1"/>
      <c r="M45" s="1"/>
      <c r="N45" s="75"/>
    </row>
    <row r="46" spans="2:14">
      <c r="B46" s="74"/>
      <c r="C46" s="1"/>
      <c r="D46" s="16"/>
      <c r="E46" s="1"/>
      <c r="F46" s="1"/>
      <c r="G46" s="1"/>
      <c r="H46" s="1"/>
      <c r="I46" s="1"/>
      <c r="J46" s="1"/>
      <c r="K46" s="1"/>
      <c r="L46" s="1"/>
      <c r="M46" s="1"/>
      <c r="N46" s="75"/>
    </row>
    <row r="47" spans="2:14">
      <c r="B47" s="74"/>
      <c r="C47" s="1"/>
      <c r="D47" s="16"/>
      <c r="E47" s="1"/>
      <c r="F47" s="1"/>
      <c r="G47" s="1"/>
      <c r="H47" s="1"/>
      <c r="I47" s="1"/>
      <c r="J47" s="1"/>
      <c r="K47" s="1"/>
      <c r="L47" s="1"/>
      <c r="M47" s="1"/>
      <c r="N47" s="75"/>
    </row>
    <row r="48" spans="2:14">
      <c r="B48" s="74"/>
      <c r="C48" s="1"/>
      <c r="D48" s="16"/>
      <c r="E48" s="1"/>
      <c r="F48" s="1"/>
      <c r="G48" s="1"/>
      <c r="H48" s="1"/>
      <c r="I48" s="1"/>
      <c r="J48" s="1"/>
      <c r="K48" s="1"/>
      <c r="L48" s="1"/>
      <c r="M48" s="1"/>
      <c r="N48" s="75"/>
    </row>
    <row r="49" spans="2:14">
      <c r="B49" s="74"/>
      <c r="C49" s="1"/>
      <c r="D49" s="16"/>
      <c r="E49" s="1"/>
      <c r="F49" s="1"/>
      <c r="G49" s="1"/>
      <c r="H49" s="1"/>
      <c r="I49" s="1"/>
      <c r="J49" s="1"/>
      <c r="K49" s="1"/>
      <c r="L49" s="1"/>
      <c r="M49" s="1"/>
      <c r="N49" s="75"/>
    </row>
    <row r="50" spans="2:14">
      <c r="B50" s="74"/>
      <c r="C50" s="1"/>
      <c r="D50" s="16"/>
      <c r="E50" s="1"/>
      <c r="F50" s="1"/>
      <c r="G50" s="1"/>
      <c r="H50" s="1"/>
      <c r="I50" s="1"/>
      <c r="J50" s="1"/>
      <c r="K50" s="1"/>
      <c r="L50" s="1"/>
      <c r="M50" s="1"/>
      <c r="N50" s="75"/>
    </row>
    <row r="51" spans="2:14">
      <c r="B51" s="7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75"/>
    </row>
    <row r="52" spans="2:14">
      <c r="B52" s="7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75"/>
    </row>
    <row r="53" spans="2:14">
      <c r="B53" s="7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75"/>
    </row>
    <row r="54" spans="2:14">
      <c r="B54" s="7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75"/>
    </row>
    <row r="55" spans="2:14" ht="18.75" customHeight="1">
      <c r="B55" s="7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75"/>
    </row>
    <row r="56" spans="2:14" ht="15.75">
      <c r="B56" s="74"/>
      <c r="C56" s="1"/>
      <c r="D56" s="15"/>
      <c r="E56" s="1"/>
      <c r="F56" s="1"/>
      <c r="G56" s="1"/>
      <c r="H56" s="1"/>
      <c r="I56" s="1"/>
      <c r="J56" s="1"/>
      <c r="K56" s="1"/>
      <c r="L56" s="1"/>
      <c r="M56" s="1"/>
      <c r="N56" s="75"/>
    </row>
    <row r="57" spans="2:14" ht="15.75">
      <c r="B57" s="74"/>
      <c r="C57" s="1"/>
      <c r="D57" s="15"/>
      <c r="E57" s="1"/>
      <c r="F57" s="1"/>
      <c r="G57" s="1"/>
      <c r="H57" s="1"/>
      <c r="I57" s="1"/>
      <c r="J57" s="1"/>
      <c r="K57" s="1"/>
      <c r="L57" s="1"/>
      <c r="M57" s="1"/>
      <c r="N57" s="75"/>
    </row>
    <row r="58" spans="2:14" ht="15.75">
      <c r="B58" s="74"/>
      <c r="C58" s="1"/>
      <c r="D58" s="15"/>
      <c r="E58" s="1"/>
      <c r="F58" s="1"/>
      <c r="G58" s="1"/>
      <c r="H58" s="1"/>
      <c r="I58" s="1"/>
      <c r="J58" s="1"/>
      <c r="K58" s="1"/>
      <c r="L58" s="1"/>
      <c r="M58" s="1"/>
      <c r="N58" s="75"/>
    </row>
    <row r="59" spans="2:14" ht="15.75">
      <c r="B59" s="74"/>
      <c r="C59" s="1"/>
      <c r="D59" s="15"/>
      <c r="E59" s="1"/>
      <c r="F59" s="1"/>
      <c r="G59" s="1"/>
      <c r="H59" s="1"/>
      <c r="I59" s="1"/>
      <c r="J59" s="1"/>
      <c r="K59" s="1"/>
      <c r="L59" s="1"/>
      <c r="M59" s="1"/>
      <c r="N59" s="75"/>
    </row>
    <row r="60" spans="2:14" ht="15.75">
      <c r="B60" s="74"/>
      <c r="C60" s="1"/>
      <c r="D60" s="15"/>
      <c r="E60" s="1"/>
      <c r="F60" s="1"/>
      <c r="G60" s="1"/>
      <c r="H60" s="1"/>
      <c r="I60" s="1"/>
      <c r="J60" s="1"/>
      <c r="K60" s="1"/>
      <c r="L60" s="1"/>
      <c r="M60" s="1"/>
      <c r="N60" s="75"/>
    </row>
    <row r="61" spans="2:14" ht="36.75" customHeight="1">
      <c r="B61" s="74"/>
      <c r="C61" s="1"/>
      <c r="D61" s="15"/>
      <c r="E61" s="1"/>
      <c r="F61" s="1"/>
      <c r="G61" s="1"/>
      <c r="H61" s="1"/>
      <c r="I61" s="1"/>
      <c r="J61" s="1"/>
      <c r="K61" s="1"/>
      <c r="L61" s="1"/>
      <c r="M61" s="1"/>
      <c r="N61" s="75"/>
    </row>
    <row r="62" spans="2:14" ht="15.75">
      <c r="B62" s="74"/>
      <c r="C62" s="1"/>
      <c r="D62" s="15"/>
      <c r="E62" s="1"/>
      <c r="F62" s="1"/>
      <c r="G62" s="1"/>
      <c r="H62" s="1"/>
      <c r="I62" s="1"/>
      <c r="J62" s="1"/>
      <c r="K62" s="1"/>
      <c r="L62" s="1"/>
      <c r="M62" s="1"/>
      <c r="N62" s="75"/>
    </row>
    <row r="63" spans="2:14" ht="35.25" customHeight="1">
      <c r="B63" s="74"/>
      <c r="C63" s="1"/>
      <c r="D63" s="15"/>
      <c r="E63" s="1"/>
      <c r="F63" s="1"/>
      <c r="G63" s="1"/>
      <c r="H63" s="1"/>
      <c r="I63" s="1"/>
      <c r="J63" s="1"/>
      <c r="K63" s="1"/>
      <c r="L63" s="1"/>
      <c r="M63" s="1"/>
      <c r="N63" s="75"/>
    </row>
    <row r="64" spans="2:14" ht="19.5" customHeight="1">
      <c r="B64" s="74"/>
      <c r="C64" s="1"/>
      <c r="D64" s="15"/>
      <c r="E64" s="1"/>
      <c r="F64" s="1"/>
      <c r="G64" s="1"/>
      <c r="H64" s="1"/>
      <c r="I64" s="1"/>
      <c r="J64" s="1"/>
      <c r="K64" s="1"/>
      <c r="L64" s="1"/>
      <c r="M64" s="1"/>
      <c r="N64" s="75"/>
    </row>
    <row r="65" spans="1:26" ht="6" customHeight="1">
      <c r="B65" s="74"/>
      <c r="C65" s="1"/>
      <c r="D65" s="15"/>
      <c r="E65" s="1"/>
      <c r="F65" s="1"/>
      <c r="G65" s="1"/>
      <c r="H65" s="1"/>
      <c r="I65" s="1"/>
      <c r="J65" s="1"/>
      <c r="K65" s="1"/>
      <c r="L65" s="1"/>
      <c r="M65" s="1"/>
      <c r="N65" s="75"/>
    </row>
    <row r="66" spans="1:26" ht="6" customHeight="1" thickBot="1">
      <c r="B66" s="76"/>
      <c r="C66" s="77"/>
      <c r="D66" s="78"/>
      <c r="E66" s="77"/>
      <c r="F66" s="77"/>
      <c r="G66" s="77"/>
      <c r="H66" s="77"/>
      <c r="I66" s="77"/>
      <c r="J66" s="77"/>
      <c r="K66" s="77"/>
      <c r="L66" s="77"/>
      <c r="M66" s="77"/>
      <c r="N66" s="79"/>
    </row>
    <row r="67" spans="1:26" ht="18.75">
      <c r="B67" s="137">
        <f>Лист1!H1</f>
        <v>46023</v>
      </c>
      <c r="C67" s="138"/>
      <c r="D67" s="138"/>
      <c r="E67" s="80"/>
      <c r="F67" s="80"/>
      <c r="G67" s="80"/>
      <c r="H67" s="80"/>
      <c r="I67" s="80"/>
      <c r="J67" s="80"/>
      <c r="K67" s="80"/>
      <c r="L67" s="80"/>
      <c r="M67" s="81" t="s">
        <v>1</v>
      </c>
      <c r="N67" s="82">
        <v>0</v>
      </c>
    </row>
    <row r="68" spans="1:26" ht="24.75" customHeight="1">
      <c r="A68" s="139" t="s">
        <v>141</v>
      </c>
      <c r="B68" s="141" t="s">
        <v>0</v>
      </c>
      <c r="C68" s="143" t="s">
        <v>140</v>
      </c>
      <c r="D68" s="145" t="s">
        <v>34</v>
      </c>
      <c r="E68" s="146"/>
      <c r="F68" s="135" t="s">
        <v>5</v>
      </c>
      <c r="G68" s="136"/>
      <c r="H68" s="143" t="s">
        <v>16</v>
      </c>
      <c r="I68" s="143" t="s">
        <v>29</v>
      </c>
      <c r="J68" s="143" t="s">
        <v>7</v>
      </c>
      <c r="K68" s="166" t="s">
        <v>53</v>
      </c>
      <c r="L68" s="143" t="s">
        <v>177</v>
      </c>
      <c r="M68" s="143" t="s">
        <v>55</v>
      </c>
      <c r="N68" s="149" t="s">
        <v>54</v>
      </c>
    </row>
    <row r="69" spans="1:26" ht="24.75" customHeight="1">
      <c r="A69" s="140"/>
      <c r="B69" s="142"/>
      <c r="C69" s="144"/>
      <c r="D69" s="147"/>
      <c r="E69" s="148"/>
      <c r="F69" s="36" t="s">
        <v>79</v>
      </c>
      <c r="G69" s="36" t="s">
        <v>80</v>
      </c>
      <c r="H69" s="165"/>
      <c r="I69" s="165"/>
      <c r="J69" s="165"/>
      <c r="K69" s="166"/>
      <c r="L69" s="165"/>
      <c r="M69" s="165"/>
      <c r="N69" s="150"/>
    </row>
    <row r="70" spans="1:26" ht="19.5" thickBot="1">
      <c r="B70" s="116" t="s">
        <v>194</v>
      </c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8"/>
      <c r="P70" s="8"/>
      <c r="R70" s="8"/>
      <c r="S70" s="8"/>
      <c r="T70" s="8"/>
      <c r="V70" s="9"/>
      <c r="W70" s="9"/>
    </row>
    <row r="71" spans="1:26" ht="15.75" customHeight="1">
      <c r="A71" s="151" t="s">
        <v>178</v>
      </c>
      <c r="B71" s="153" t="s">
        <v>3</v>
      </c>
      <c r="C71" s="96" t="s">
        <v>184</v>
      </c>
      <c r="D71" s="97" t="s">
        <v>180</v>
      </c>
      <c r="E71" s="98" t="s">
        <v>40</v>
      </c>
      <c r="F71" s="155" t="s">
        <v>189</v>
      </c>
      <c r="G71" s="157" t="s">
        <v>190</v>
      </c>
      <c r="H71" s="159" t="s">
        <v>192</v>
      </c>
      <c r="I71" s="159" t="s">
        <v>193</v>
      </c>
      <c r="J71" s="128" t="s">
        <v>6</v>
      </c>
      <c r="K71" s="99">
        <v>9.9</v>
      </c>
      <c r="L71" s="161">
        <f>VLOOKUP(C71,Лист1!$A$1:$D$130,4,FALSE)+VLOOKUP(C72,Лист1!$A$1:$D$130,4,FALSE)</f>
        <v>92990</v>
      </c>
      <c r="M71" s="161">
        <f>VLOOKUP(C71,Лист1!$A$1:$D$130,3,FALSE)+VLOOKUP(C72,Лист1!$A$1:$D$130,3,FALSE)</f>
        <v>78897</v>
      </c>
      <c r="N71" s="163">
        <f>M71*(1-$N$67)</f>
        <v>78897</v>
      </c>
      <c r="O71" s="8"/>
      <c r="Q71" s="38"/>
      <c r="T71" s="8"/>
      <c r="V71" s="8"/>
      <c r="W71" s="167"/>
      <c r="Y71" s="10"/>
      <c r="Z71" s="10"/>
    </row>
    <row r="72" spans="1:26" ht="15.75">
      <c r="A72" s="152"/>
      <c r="B72" s="154"/>
      <c r="C72" s="61" t="s">
        <v>185</v>
      </c>
      <c r="D72" s="62" t="s">
        <v>181</v>
      </c>
      <c r="E72" s="63" t="s">
        <v>41</v>
      </c>
      <c r="F72" s="156"/>
      <c r="G72" s="158"/>
      <c r="H72" s="160"/>
      <c r="I72" s="160"/>
      <c r="J72" s="126" t="s">
        <v>176</v>
      </c>
      <c r="K72" s="56">
        <v>26</v>
      </c>
      <c r="L72" s="162"/>
      <c r="M72" s="162"/>
      <c r="N72" s="164"/>
      <c r="O72" s="8"/>
      <c r="Q72" s="38"/>
      <c r="S72" s="8"/>
      <c r="T72" s="8"/>
      <c r="V72" s="8"/>
      <c r="W72" s="167"/>
      <c r="Y72" s="10"/>
      <c r="Z72" s="10"/>
    </row>
    <row r="73" spans="1:26" ht="15.75" customHeight="1">
      <c r="A73" s="151" t="s">
        <v>179</v>
      </c>
      <c r="B73" s="154" t="s">
        <v>4</v>
      </c>
      <c r="C73" s="55" t="s">
        <v>186</v>
      </c>
      <c r="D73" s="39" t="s">
        <v>182</v>
      </c>
      <c r="E73" s="40" t="s">
        <v>40</v>
      </c>
      <c r="F73" s="156" t="s">
        <v>188</v>
      </c>
      <c r="G73" s="158" t="s">
        <v>191</v>
      </c>
      <c r="H73" s="160" t="s">
        <v>192</v>
      </c>
      <c r="I73" s="160" t="s">
        <v>193</v>
      </c>
      <c r="J73" s="126" t="s">
        <v>6</v>
      </c>
      <c r="K73" s="56">
        <v>9.9</v>
      </c>
      <c r="L73" s="162">
        <f>VLOOKUP(C73,Лист1!$A$1:$D$130,4,FALSE)+VLOOKUP(C74,Лист1!$A$1:$D$130,4,FALSE)</f>
        <v>97990</v>
      </c>
      <c r="M73" s="162">
        <f>VLOOKUP(C73,Лист1!$A$1:$D$130,3,FALSE)+VLOOKUP(C74,Лист1!$A$1:$D$130,3,FALSE)</f>
        <v>83879</v>
      </c>
      <c r="N73" s="164">
        <f>M73*(1-$N$67)</f>
        <v>83879</v>
      </c>
      <c r="O73" s="8"/>
      <c r="Q73" s="38"/>
      <c r="T73" s="8"/>
      <c r="V73" s="8"/>
      <c r="W73" s="167"/>
      <c r="Y73" s="10"/>
      <c r="Z73" s="10"/>
    </row>
    <row r="74" spans="1:26" ht="16.5" thickBot="1">
      <c r="A74" s="152"/>
      <c r="B74" s="171"/>
      <c r="C74" s="83" t="s">
        <v>187</v>
      </c>
      <c r="D74" s="84" t="s">
        <v>183</v>
      </c>
      <c r="E74" s="85" t="s">
        <v>41</v>
      </c>
      <c r="F74" s="172"/>
      <c r="G74" s="173"/>
      <c r="H74" s="168"/>
      <c r="I74" s="168"/>
      <c r="J74" s="127" t="s">
        <v>176</v>
      </c>
      <c r="K74" s="86">
        <v>26</v>
      </c>
      <c r="L74" s="169"/>
      <c r="M74" s="169"/>
      <c r="N74" s="170"/>
      <c r="O74" s="8"/>
      <c r="S74" s="8"/>
      <c r="T74" s="8"/>
      <c r="V74" s="8"/>
      <c r="W74" s="167"/>
      <c r="Y74" s="10"/>
      <c r="Z74" s="10"/>
    </row>
    <row r="75" spans="1:26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26" ht="28.5"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</row>
    <row r="77" spans="1:26" ht="28.5">
      <c r="B77" s="1"/>
      <c r="C77" s="1"/>
      <c r="D77" s="1"/>
      <c r="E77" s="1"/>
      <c r="F77" s="1"/>
      <c r="G77" s="3"/>
      <c r="H77" s="2"/>
      <c r="I77" s="1"/>
      <c r="J77" s="1"/>
      <c r="K77" s="1"/>
      <c r="L77" s="1"/>
      <c r="M77" s="1"/>
      <c r="N77" s="1"/>
    </row>
    <row r="78" spans="1:26" ht="24.75" customHeight="1">
      <c r="B78" s="1"/>
      <c r="C78" s="1"/>
      <c r="D78" s="1"/>
      <c r="E78" s="1"/>
      <c r="F78" s="1"/>
      <c r="G78" s="3"/>
      <c r="H78" s="2"/>
      <c r="I78" s="1"/>
      <c r="J78" s="1"/>
      <c r="K78" s="1"/>
      <c r="L78" s="1"/>
      <c r="M78" s="1"/>
      <c r="N78" s="1"/>
    </row>
    <row r="79" spans="1:26" ht="9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26" ht="9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2:14" ht="21.2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2:14" s="7" customFormat="1" ht="63" customHeight="1"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</row>
  </sheetData>
  <mergeCells count="33">
    <mergeCell ref="B67:D67"/>
    <mergeCell ref="H73:H74"/>
    <mergeCell ref="F68:G68"/>
    <mergeCell ref="H71:H72"/>
    <mergeCell ref="A68:A69"/>
    <mergeCell ref="B68:B69"/>
    <mergeCell ref="C68:C69"/>
    <mergeCell ref="D68:E69"/>
    <mergeCell ref="A73:A74"/>
    <mergeCell ref="B73:B74"/>
    <mergeCell ref="F73:F74"/>
    <mergeCell ref="G73:G74"/>
    <mergeCell ref="W73:W74"/>
    <mergeCell ref="N71:N72"/>
    <mergeCell ref="W71:W72"/>
    <mergeCell ref="I73:I74"/>
    <mergeCell ref="L73:L74"/>
    <mergeCell ref="M73:M74"/>
    <mergeCell ref="I71:I72"/>
    <mergeCell ref="L71:L72"/>
    <mergeCell ref="M71:M72"/>
    <mergeCell ref="N73:N74"/>
    <mergeCell ref="N68:N69"/>
    <mergeCell ref="H68:H69"/>
    <mergeCell ref="I68:I69"/>
    <mergeCell ref="A71:A72"/>
    <mergeCell ref="B71:B72"/>
    <mergeCell ref="F71:F72"/>
    <mergeCell ref="G71:G72"/>
    <mergeCell ref="K68:K69"/>
    <mergeCell ref="L68:L69"/>
    <mergeCell ref="M68:M69"/>
    <mergeCell ref="J68:J69"/>
  </mergeCells>
  <pageMargins left="0.39370078740157483" right="0.39370078740157483" top="0.39370078740157483" bottom="0.39370078740157483" header="0" footer="0"/>
  <pageSetup paperSize="9" scale="51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Z62"/>
  <sheetViews>
    <sheetView view="pageBreakPreview" topLeftCell="B1" zoomScale="70" zoomScaleNormal="100" zoomScaleSheetLayoutView="70" workbookViewId="0">
      <selection activeCell="B1" sqref="B1"/>
    </sheetView>
  </sheetViews>
  <sheetFormatPr defaultRowHeight="15" outlineLevelCol="1"/>
  <cols>
    <col min="1" max="1" width="14.140625" hidden="1" customWidth="1" outlineLevel="1"/>
    <col min="2" max="2" width="11.7109375" customWidth="1" collapsed="1"/>
    <col min="3" max="4" width="14.42578125" customWidth="1"/>
    <col min="5" max="5" width="18.7109375" bestFit="1" customWidth="1"/>
    <col min="6" max="6" width="14" customWidth="1"/>
    <col min="7" max="7" width="14.28515625" customWidth="1"/>
    <col min="8" max="8" width="16.5703125" customWidth="1"/>
    <col min="9" max="9" width="12.85546875" customWidth="1"/>
    <col min="10" max="10" width="16" customWidth="1"/>
    <col min="11" max="11" width="13.140625" customWidth="1"/>
    <col min="12" max="12" width="13.85546875" customWidth="1"/>
    <col min="13" max="13" width="12.85546875" customWidth="1"/>
    <col min="14" max="14" width="12.5703125" customWidth="1"/>
    <col min="17" max="17" width="12.140625" bestFit="1" customWidth="1"/>
  </cols>
  <sheetData>
    <row r="1" spans="2:14" ht="143.25" customHeight="1" thickBo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12" customHeight="1">
      <c r="B2" s="71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3"/>
    </row>
    <row r="3" spans="2:14">
      <c r="B3" s="7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75"/>
    </row>
    <row r="4" spans="2:14">
      <c r="B4" s="7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75"/>
    </row>
    <row r="5" spans="2:14">
      <c r="B5" s="7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75"/>
    </row>
    <row r="6" spans="2:14">
      <c r="B6" s="7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75"/>
    </row>
    <row r="7" spans="2:14">
      <c r="B7" s="74"/>
      <c r="C7" s="1"/>
      <c r="D7" s="16"/>
      <c r="E7" s="1"/>
      <c r="F7" s="1"/>
      <c r="G7" s="1"/>
      <c r="H7" s="1"/>
      <c r="I7" s="1"/>
      <c r="J7" s="1"/>
      <c r="K7" s="1"/>
      <c r="L7" s="1"/>
      <c r="M7" s="1"/>
      <c r="N7" s="75"/>
    </row>
    <row r="8" spans="2:14">
      <c r="B8" s="74"/>
      <c r="C8" s="1"/>
      <c r="D8" s="16"/>
      <c r="E8" s="1"/>
      <c r="F8" s="1"/>
      <c r="G8" s="1"/>
      <c r="H8" s="1"/>
      <c r="I8" s="1"/>
      <c r="J8" s="1"/>
      <c r="K8" s="1"/>
      <c r="L8" s="1"/>
      <c r="M8" s="1"/>
      <c r="N8" s="75"/>
    </row>
    <row r="9" spans="2:14">
      <c r="B9" s="74"/>
      <c r="C9" s="1"/>
      <c r="D9" s="16"/>
      <c r="E9" s="1"/>
      <c r="F9" s="1"/>
      <c r="G9" s="1"/>
      <c r="H9" s="1"/>
      <c r="I9" s="1"/>
      <c r="J9" s="1"/>
      <c r="K9" s="1"/>
      <c r="L9" s="1"/>
      <c r="M9" s="1"/>
      <c r="N9" s="75"/>
    </row>
    <row r="10" spans="2:14">
      <c r="B10" s="7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75"/>
    </row>
    <row r="11" spans="2:14">
      <c r="B11" s="7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75"/>
    </row>
    <row r="12" spans="2:14">
      <c r="B12" s="7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75"/>
    </row>
    <row r="13" spans="2:14">
      <c r="B13" s="7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75"/>
    </row>
    <row r="14" spans="2:14">
      <c r="B14" s="7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75"/>
    </row>
    <row r="15" spans="2:14">
      <c r="B15" s="74"/>
      <c r="C15" s="1"/>
      <c r="D15" s="1"/>
      <c r="E15" s="1"/>
      <c r="F15" s="17"/>
      <c r="G15" s="1"/>
      <c r="H15" s="1"/>
      <c r="I15" s="1"/>
      <c r="J15" s="1"/>
      <c r="K15" s="1"/>
      <c r="L15" s="1"/>
      <c r="M15" s="1"/>
      <c r="N15" s="75"/>
    </row>
    <row r="16" spans="2:14">
      <c r="B16" s="7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75"/>
    </row>
    <row r="17" spans="2:14">
      <c r="B17" s="74"/>
      <c r="C17" s="1"/>
      <c r="D17" s="1"/>
      <c r="E17" s="1"/>
      <c r="F17" s="1"/>
      <c r="G17" s="17"/>
      <c r="H17" s="1"/>
      <c r="I17" s="1"/>
      <c r="J17" s="1"/>
      <c r="K17" s="1"/>
      <c r="L17" s="1"/>
      <c r="M17" s="1"/>
      <c r="N17" s="75"/>
    </row>
    <row r="18" spans="2:14">
      <c r="B18" s="7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5"/>
    </row>
    <row r="19" spans="2:14">
      <c r="B19" s="74"/>
      <c r="C19" s="1"/>
      <c r="D19" s="16"/>
      <c r="E19" s="1"/>
      <c r="F19" s="1"/>
      <c r="G19" s="1"/>
      <c r="H19" s="1"/>
      <c r="I19" s="1"/>
      <c r="J19" s="1"/>
      <c r="K19" s="1"/>
      <c r="L19" s="1"/>
      <c r="M19" s="1"/>
      <c r="N19" s="75"/>
    </row>
    <row r="20" spans="2:14">
      <c r="B20" s="74"/>
      <c r="C20" s="1"/>
      <c r="D20" s="16"/>
      <c r="E20" s="1"/>
      <c r="F20" s="1"/>
      <c r="G20" s="1"/>
      <c r="H20" s="1"/>
      <c r="I20" s="1"/>
      <c r="J20" s="1"/>
      <c r="K20" s="1"/>
      <c r="L20" s="1"/>
      <c r="M20" s="1"/>
      <c r="N20" s="75"/>
    </row>
    <row r="21" spans="2:14">
      <c r="B21" s="74"/>
      <c r="C21" s="1"/>
      <c r="D21" s="16"/>
      <c r="E21" s="1"/>
      <c r="F21" s="1"/>
      <c r="G21" s="1"/>
      <c r="H21" s="1"/>
      <c r="I21" s="1"/>
      <c r="J21" s="1"/>
      <c r="K21" s="1"/>
      <c r="L21" s="1"/>
      <c r="M21" s="1"/>
      <c r="N21" s="75"/>
    </row>
    <row r="22" spans="2:14">
      <c r="B22" s="74"/>
      <c r="C22" s="1"/>
      <c r="D22" s="16"/>
      <c r="E22" s="1"/>
      <c r="F22" s="1"/>
      <c r="G22" s="1"/>
      <c r="H22" s="1"/>
      <c r="I22" s="1"/>
      <c r="J22" s="1"/>
      <c r="K22" s="1"/>
      <c r="L22" s="1"/>
      <c r="M22" s="1"/>
      <c r="N22" s="75"/>
    </row>
    <row r="23" spans="2:14">
      <c r="B23" s="74"/>
      <c r="C23" s="1"/>
      <c r="D23" s="16"/>
      <c r="E23" s="1"/>
      <c r="F23" s="1"/>
      <c r="G23" s="1"/>
      <c r="H23" s="1"/>
      <c r="I23" s="1"/>
      <c r="J23" s="1"/>
      <c r="K23" s="1"/>
      <c r="L23" s="1"/>
      <c r="M23" s="1"/>
      <c r="N23" s="75"/>
    </row>
    <row r="24" spans="2:14">
      <c r="B24" s="74"/>
      <c r="C24" s="1"/>
      <c r="D24" s="16"/>
      <c r="E24" s="1"/>
      <c r="F24" s="1"/>
      <c r="G24" s="1"/>
      <c r="H24" s="1"/>
      <c r="I24" s="1"/>
      <c r="J24" s="1"/>
      <c r="K24" s="1"/>
      <c r="L24" s="1"/>
      <c r="M24" s="1"/>
      <c r="N24" s="75"/>
    </row>
    <row r="25" spans="2:14">
      <c r="B25" s="7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75"/>
    </row>
    <row r="26" spans="2:14">
      <c r="B26" s="7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5"/>
    </row>
    <row r="27" spans="2:14">
      <c r="B27" s="7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75"/>
    </row>
    <row r="28" spans="2:14">
      <c r="B28" s="7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75"/>
    </row>
    <row r="29" spans="2:14" ht="18.75" customHeight="1">
      <c r="B29" s="7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75"/>
    </row>
    <row r="30" spans="2:14" ht="15.75">
      <c r="B30" s="74"/>
      <c r="C30" s="1"/>
      <c r="D30" s="15"/>
      <c r="E30" s="1"/>
      <c r="F30" s="1"/>
      <c r="G30" s="1"/>
      <c r="H30" s="1"/>
      <c r="I30" s="1"/>
      <c r="J30" s="1"/>
      <c r="K30" s="1"/>
      <c r="L30" s="1"/>
      <c r="M30" s="1"/>
      <c r="N30" s="75"/>
    </row>
    <row r="31" spans="2:14" ht="15.75">
      <c r="B31" s="74"/>
      <c r="C31" s="1"/>
      <c r="D31" s="15"/>
      <c r="E31" s="1"/>
      <c r="F31" s="1"/>
      <c r="G31" s="1"/>
      <c r="H31" s="1"/>
      <c r="I31" s="1"/>
      <c r="J31" s="1"/>
      <c r="K31" s="1"/>
      <c r="L31" s="1"/>
      <c r="M31" s="1"/>
      <c r="N31" s="75"/>
    </row>
    <row r="32" spans="2:14" ht="15.75">
      <c r="B32" s="74"/>
      <c r="C32" s="1"/>
      <c r="D32" s="15"/>
      <c r="E32" s="1"/>
      <c r="F32" s="1"/>
      <c r="G32" s="1"/>
      <c r="H32" s="1"/>
      <c r="I32" s="1"/>
      <c r="J32" s="1"/>
      <c r="K32" s="1"/>
      <c r="L32" s="1"/>
      <c r="M32" s="1"/>
      <c r="N32" s="75"/>
    </row>
    <row r="33" spans="1:26" ht="15.75">
      <c r="B33" s="74"/>
      <c r="C33" s="1"/>
      <c r="D33" s="15"/>
      <c r="E33" s="1"/>
      <c r="F33" s="1"/>
      <c r="G33" s="1"/>
      <c r="H33" s="1"/>
      <c r="I33" s="1"/>
      <c r="J33" s="1"/>
      <c r="K33" s="1"/>
      <c r="L33" s="1"/>
      <c r="M33" s="1"/>
      <c r="N33" s="75"/>
    </row>
    <row r="34" spans="1:26" ht="15.75">
      <c r="B34" s="74"/>
      <c r="C34" s="1"/>
      <c r="D34" s="15"/>
      <c r="E34" s="1"/>
      <c r="F34" s="1"/>
      <c r="G34" s="1"/>
      <c r="H34" s="1"/>
      <c r="I34" s="1"/>
      <c r="J34" s="1"/>
      <c r="K34" s="1"/>
      <c r="L34" s="1"/>
      <c r="M34" s="1"/>
      <c r="N34" s="75"/>
    </row>
    <row r="35" spans="1:26" ht="36.75" customHeight="1">
      <c r="B35" s="74"/>
      <c r="C35" s="1"/>
      <c r="D35" s="15"/>
      <c r="E35" s="1"/>
      <c r="F35" s="1"/>
      <c r="G35" s="1"/>
      <c r="H35" s="1"/>
      <c r="I35" s="1"/>
      <c r="J35" s="1"/>
      <c r="K35" s="1"/>
      <c r="L35" s="1"/>
      <c r="M35" s="1"/>
      <c r="N35" s="75"/>
    </row>
    <row r="36" spans="1:26" ht="15.75">
      <c r="B36" s="74"/>
      <c r="C36" s="1"/>
      <c r="D36" s="15"/>
      <c r="E36" s="1"/>
      <c r="F36" s="1"/>
      <c r="G36" s="1"/>
      <c r="H36" s="1"/>
      <c r="I36" s="1"/>
      <c r="J36" s="1"/>
      <c r="K36" s="1"/>
      <c r="L36" s="1"/>
      <c r="M36" s="1"/>
      <c r="N36" s="75"/>
    </row>
    <row r="37" spans="1:26" ht="35.25" customHeight="1">
      <c r="B37" s="74"/>
      <c r="C37" s="1"/>
      <c r="D37" s="15"/>
      <c r="E37" s="1"/>
      <c r="F37" s="1"/>
      <c r="G37" s="1"/>
      <c r="H37" s="1"/>
      <c r="I37" s="1"/>
      <c r="J37" s="1"/>
      <c r="K37" s="1"/>
      <c r="L37" s="1"/>
      <c r="M37" s="1"/>
      <c r="N37" s="75"/>
    </row>
    <row r="38" spans="1:26" ht="32.25" customHeight="1">
      <c r="B38" s="74"/>
      <c r="C38" s="1"/>
      <c r="D38" s="15"/>
      <c r="E38" s="1"/>
      <c r="F38" s="1"/>
      <c r="G38" s="1"/>
      <c r="H38" s="1"/>
      <c r="I38" s="1"/>
      <c r="J38" s="1"/>
      <c r="K38" s="1"/>
      <c r="L38" s="1"/>
      <c r="M38" s="1"/>
      <c r="N38" s="75"/>
    </row>
    <row r="39" spans="1:26" ht="6" customHeight="1">
      <c r="B39" s="74"/>
      <c r="C39" s="1"/>
      <c r="D39" s="15"/>
      <c r="E39" s="1"/>
      <c r="F39" s="1"/>
      <c r="G39" s="1"/>
      <c r="H39" s="1"/>
      <c r="I39" s="1"/>
      <c r="J39" s="1"/>
      <c r="K39" s="1"/>
      <c r="L39" s="1"/>
      <c r="M39" s="1"/>
      <c r="N39" s="75"/>
    </row>
    <row r="40" spans="1:26" ht="6" customHeight="1" thickBot="1">
      <c r="B40" s="76"/>
      <c r="C40" s="77"/>
      <c r="D40" s="78"/>
      <c r="E40" s="77"/>
      <c r="F40" s="77"/>
      <c r="G40" s="77"/>
      <c r="H40" s="77"/>
      <c r="I40" s="77"/>
      <c r="J40" s="77"/>
      <c r="K40" s="77"/>
      <c r="L40" s="77"/>
      <c r="M40" s="77"/>
      <c r="N40" s="79"/>
    </row>
    <row r="41" spans="1:26" ht="18.75">
      <c r="B41" s="137">
        <f>Лист1!H1</f>
        <v>46023</v>
      </c>
      <c r="C41" s="138"/>
      <c r="D41" s="138"/>
      <c r="E41" s="80"/>
      <c r="F41" s="80"/>
      <c r="G41" s="80"/>
      <c r="H41" s="80"/>
      <c r="I41" s="80"/>
      <c r="J41" s="80"/>
      <c r="K41" s="80"/>
      <c r="L41" s="80"/>
      <c r="M41" s="81" t="s">
        <v>1</v>
      </c>
      <c r="N41" s="82">
        <v>0</v>
      </c>
    </row>
    <row r="42" spans="1:26" ht="24.75" customHeight="1">
      <c r="A42" s="139" t="s">
        <v>141</v>
      </c>
      <c r="B42" s="141" t="s">
        <v>0</v>
      </c>
      <c r="C42" s="143" t="s">
        <v>140</v>
      </c>
      <c r="D42" s="145" t="s">
        <v>34</v>
      </c>
      <c r="E42" s="146"/>
      <c r="F42" s="135" t="s">
        <v>5</v>
      </c>
      <c r="G42" s="136"/>
      <c r="H42" s="143" t="s">
        <v>16</v>
      </c>
      <c r="I42" s="143" t="s">
        <v>29</v>
      </c>
      <c r="J42" s="143" t="s">
        <v>7</v>
      </c>
      <c r="K42" s="166" t="s">
        <v>53</v>
      </c>
      <c r="L42" s="143" t="s">
        <v>177</v>
      </c>
      <c r="M42" s="143" t="s">
        <v>55</v>
      </c>
      <c r="N42" s="149" t="s">
        <v>54</v>
      </c>
    </row>
    <row r="43" spans="1:26" ht="24.75" customHeight="1">
      <c r="A43" s="140"/>
      <c r="B43" s="142"/>
      <c r="C43" s="144"/>
      <c r="D43" s="147"/>
      <c r="E43" s="148"/>
      <c r="F43" s="36" t="s">
        <v>79</v>
      </c>
      <c r="G43" s="36" t="s">
        <v>80</v>
      </c>
      <c r="H43" s="165"/>
      <c r="I43" s="165"/>
      <c r="J43" s="165"/>
      <c r="K43" s="166"/>
      <c r="L43" s="165"/>
      <c r="M43" s="165"/>
      <c r="N43" s="150"/>
    </row>
    <row r="44" spans="1:26" ht="19.5" thickBot="1">
      <c r="B44" s="116" t="s">
        <v>39</v>
      </c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8"/>
      <c r="P44" s="8"/>
      <c r="R44" s="8"/>
      <c r="S44" s="8"/>
      <c r="T44" s="8"/>
      <c r="V44" s="9"/>
      <c r="W44" s="9"/>
    </row>
    <row r="45" spans="1:26" ht="15.75" customHeight="1">
      <c r="A45" s="151" t="s">
        <v>135</v>
      </c>
      <c r="B45" s="153" t="s">
        <v>2</v>
      </c>
      <c r="C45" s="96" t="s">
        <v>42</v>
      </c>
      <c r="D45" s="97" t="s">
        <v>12</v>
      </c>
      <c r="E45" s="98" t="s">
        <v>40</v>
      </c>
      <c r="F45" s="155" t="s">
        <v>21</v>
      </c>
      <c r="G45" s="157" t="s">
        <v>50</v>
      </c>
      <c r="H45" s="159" t="s">
        <v>30</v>
      </c>
      <c r="I45" s="159" t="s">
        <v>28</v>
      </c>
      <c r="J45" s="128" t="s">
        <v>6</v>
      </c>
      <c r="K45" s="99">
        <v>8.6</v>
      </c>
      <c r="L45" s="161">
        <f>VLOOKUP(C45,Лист1!$A$1:$D$130,4,FALSE)+VLOOKUP(C46,Лист1!$A$1:$D$130,4,FALSE)</f>
        <v>59990</v>
      </c>
      <c r="M45" s="161">
        <f>VLOOKUP(C45,Лист1!$A$1:$D$130,3,FALSE)+VLOOKUP(C46,Лист1!$A$1:$D$130,3,FALSE)</f>
        <v>48701</v>
      </c>
      <c r="N45" s="163">
        <f>M45*(1-$N$41)</f>
        <v>48701</v>
      </c>
      <c r="O45" s="8"/>
      <c r="Q45" s="38"/>
      <c r="S45" s="8"/>
      <c r="T45" s="8"/>
      <c r="V45" s="8"/>
      <c r="W45" s="167"/>
      <c r="Y45" s="10"/>
      <c r="Z45" s="10"/>
    </row>
    <row r="46" spans="1:26" ht="15.75">
      <c r="A46" s="152"/>
      <c r="B46" s="154"/>
      <c r="C46" s="61" t="s">
        <v>43</v>
      </c>
      <c r="D46" s="62" t="s">
        <v>13</v>
      </c>
      <c r="E46" s="63" t="s">
        <v>41</v>
      </c>
      <c r="F46" s="156"/>
      <c r="G46" s="158"/>
      <c r="H46" s="160"/>
      <c r="I46" s="160"/>
      <c r="J46" s="126" t="s">
        <v>174</v>
      </c>
      <c r="K46" s="56">
        <v>26.4</v>
      </c>
      <c r="L46" s="162"/>
      <c r="M46" s="162"/>
      <c r="N46" s="164"/>
      <c r="O46" s="8"/>
      <c r="Q46" s="38"/>
      <c r="S46" s="8"/>
      <c r="T46" s="8"/>
      <c r="V46" s="8"/>
      <c r="W46" s="167"/>
      <c r="Y46" s="10"/>
      <c r="Z46" s="10"/>
    </row>
    <row r="47" spans="1:26" ht="15.75" customHeight="1">
      <c r="A47" s="151" t="s">
        <v>136</v>
      </c>
      <c r="B47" s="154" t="s">
        <v>3</v>
      </c>
      <c r="C47" s="55" t="s">
        <v>44</v>
      </c>
      <c r="D47" s="39" t="s">
        <v>14</v>
      </c>
      <c r="E47" s="40" t="s">
        <v>40</v>
      </c>
      <c r="F47" s="156" t="s">
        <v>22</v>
      </c>
      <c r="G47" s="158" t="s">
        <v>26</v>
      </c>
      <c r="H47" s="160" t="s">
        <v>31</v>
      </c>
      <c r="I47" s="160" t="s">
        <v>28</v>
      </c>
      <c r="J47" s="126" t="s">
        <v>6</v>
      </c>
      <c r="K47" s="56">
        <v>8.6</v>
      </c>
      <c r="L47" s="162">
        <f>VLOOKUP(C47,Лист1!$A$1:$D$130,4,FALSE)+VLOOKUP(C48,Лист1!$A$1:$D$130,4,FALSE)</f>
        <v>64990</v>
      </c>
      <c r="M47" s="162">
        <f>VLOOKUP(C47,Лист1!$A$1:$D$130,3,FALSE)+VLOOKUP(C48,Лист1!$A$1:$D$130,3,FALSE)</f>
        <v>52768</v>
      </c>
      <c r="N47" s="164">
        <f t="shared" ref="N47" si="0">M47*(1-$N$41)</f>
        <v>52768</v>
      </c>
      <c r="O47" s="8"/>
      <c r="Q47" s="38"/>
      <c r="S47" s="8"/>
      <c r="T47" s="8"/>
      <c r="V47" s="8"/>
      <c r="W47" s="167"/>
      <c r="Y47" s="10"/>
      <c r="Z47" s="10"/>
    </row>
    <row r="48" spans="1:26" ht="15.75">
      <c r="A48" s="152"/>
      <c r="B48" s="154"/>
      <c r="C48" s="61" t="s">
        <v>45</v>
      </c>
      <c r="D48" s="62" t="s">
        <v>15</v>
      </c>
      <c r="E48" s="63" t="s">
        <v>41</v>
      </c>
      <c r="F48" s="156"/>
      <c r="G48" s="158"/>
      <c r="H48" s="160"/>
      <c r="I48" s="160"/>
      <c r="J48" s="126" t="s">
        <v>174</v>
      </c>
      <c r="K48" s="56">
        <v>26.4</v>
      </c>
      <c r="L48" s="162"/>
      <c r="M48" s="162"/>
      <c r="N48" s="164"/>
      <c r="O48" s="8"/>
      <c r="Q48" s="38"/>
      <c r="S48" s="8"/>
      <c r="T48" s="8"/>
      <c r="V48" s="8"/>
      <c r="W48" s="167"/>
      <c r="Y48" s="10"/>
      <c r="Z48" s="10"/>
    </row>
    <row r="49" spans="1:26" ht="15.75" customHeight="1">
      <c r="A49" s="151" t="s">
        <v>137</v>
      </c>
      <c r="B49" s="154" t="s">
        <v>4</v>
      </c>
      <c r="C49" s="55" t="s">
        <v>46</v>
      </c>
      <c r="D49" s="39" t="s">
        <v>17</v>
      </c>
      <c r="E49" s="40" t="s">
        <v>40</v>
      </c>
      <c r="F49" s="156" t="s">
        <v>23</v>
      </c>
      <c r="G49" s="158" t="s">
        <v>51</v>
      </c>
      <c r="H49" s="160" t="s">
        <v>31</v>
      </c>
      <c r="I49" s="160" t="s">
        <v>28</v>
      </c>
      <c r="J49" s="126" t="s">
        <v>6</v>
      </c>
      <c r="K49" s="56">
        <v>8.6</v>
      </c>
      <c r="L49" s="162">
        <f>VLOOKUP(C49,Лист1!$A$1:$D$130,4,FALSE)+VLOOKUP(C50,Лист1!$A$1:$D$130,4,FALSE)</f>
        <v>72990</v>
      </c>
      <c r="M49" s="162">
        <f>VLOOKUP(C49,Лист1!$A$1:$D$130,3,FALSE)+VLOOKUP(C50,Лист1!$A$1:$D$130,3,FALSE)</f>
        <v>59885</v>
      </c>
      <c r="N49" s="164">
        <f t="shared" ref="N49" si="1">M49*(1-$N$41)</f>
        <v>59885</v>
      </c>
      <c r="O49" s="8"/>
      <c r="Q49" s="38"/>
      <c r="S49" s="8"/>
      <c r="T49" s="8"/>
      <c r="V49" s="8"/>
      <c r="W49" s="167"/>
      <c r="Y49" s="10"/>
      <c r="Z49" s="10"/>
    </row>
    <row r="50" spans="1:26" ht="15.75">
      <c r="A50" s="152"/>
      <c r="B50" s="154"/>
      <c r="C50" s="61" t="s">
        <v>47</v>
      </c>
      <c r="D50" s="62" t="s">
        <v>18</v>
      </c>
      <c r="E50" s="63" t="s">
        <v>41</v>
      </c>
      <c r="F50" s="156"/>
      <c r="G50" s="158"/>
      <c r="H50" s="160"/>
      <c r="I50" s="160"/>
      <c r="J50" s="126" t="s">
        <v>174</v>
      </c>
      <c r="K50" s="56">
        <v>26.4</v>
      </c>
      <c r="L50" s="162"/>
      <c r="M50" s="162"/>
      <c r="N50" s="164"/>
      <c r="O50" s="8"/>
      <c r="S50" s="8"/>
      <c r="T50" s="8"/>
      <c r="V50" s="8"/>
      <c r="W50" s="167"/>
      <c r="Y50" s="10"/>
      <c r="Z50" s="10"/>
    </row>
    <row r="51" spans="1:26" ht="15.75" customHeight="1">
      <c r="A51" s="151" t="s">
        <v>138</v>
      </c>
      <c r="B51" s="154" t="s">
        <v>8</v>
      </c>
      <c r="C51" s="55" t="s">
        <v>48</v>
      </c>
      <c r="D51" s="39" t="s">
        <v>19</v>
      </c>
      <c r="E51" s="40" t="s">
        <v>40</v>
      </c>
      <c r="F51" s="156" t="s">
        <v>24</v>
      </c>
      <c r="G51" s="158" t="s">
        <v>52</v>
      </c>
      <c r="H51" s="160" t="s">
        <v>32</v>
      </c>
      <c r="I51" s="160" t="s">
        <v>28</v>
      </c>
      <c r="J51" s="126" t="s">
        <v>11</v>
      </c>
      <c r="K51" s="56">
        <v>11.5</v>
      </c>
      <c r="L51" s="162">
        <f>VLOOKUP(C51,Лист1!$A$1:$D$130,4,FALSE)+VLOOKUP(C52,Лист1!$A$1:$D$130,4,FALSE)</f>
        <v>99990</v>
      </c>
      <c r="M51" s="162">
        <f>VLOOKUP(C51,Лист1!$A$1:$D$130,3,FALSE)+VLOOKUP(C52,Лист1!$A$1:$D$130,3,FALSE)</f>
        <v>82252</v>
      </c>
      <c r="N51" s="164">
        <f t="shared" ref="N51" si="2">M51*(1-$N$41)</f>
        <v>82252</v>
      </c>
      <c r="O51" s="8"/>
      <c r="S51" s="8"/>
      <c r="T51" s="8"/>
      <c r="V51" s="8"/>
      <c r="W51" s="167"/>
      <c r="Y51" s="10"/>
      <c r="Z51" s="10"/>
    </row>
    <row r="52" spans="1:26" ht="15.75">
      <c r="A52" s="152"/>
      <c r="B52" s="154"/>
      <c r="C52" s="61" t="s">
        <v>49</v>
      </c>
      <c r="D52" s="62" t="s">
        <v>20</v>
      </c>
      <c r="E52" s="63" t="s">
        <v>41</v>
      </c>
      <c r="F52" s="156"/>
      <c r="G52" s="158"/>
      <c r="H52" s="160"/>
      <c r="I52" s="160"/>
      <c r="J52" s="126" t="s">
        <v>10</v>
      </c>
      <c r="K52" s="56">
        <v>34.200000000000003</v>
      </c>
      <c r="L52" s="162"/>
      <c r="M52" s="162"/>
      <c r="N52" s="164"/>
      <c r="O52" s="8"/>
      <c r="S52" s="8"/>
      <c r="T52" s="8"/>
      <c r="V52" s="8"/>
      <c r="W52" s="167"/>
      <c r="Y52" s="10"/>
      <c r="Z52" s="10"/>
    </row>
    <row r="53" spans="1:26" ht="15.75" customHeight="1">
      <c r="A53" s="174" t="s">
        <v>139</v>
      </c>
      <c r="B53" s="154" t="s">
        <v>9</v>
      </c>
      <c r="C53" s="55" t="s">
        <v>57</v>
      </c>
      <c r="D53" s="39" t="s">
        <v>59</v>
      </c>
      <c r="E53" s="40" t="s">
        <v>40</v>
      </c>
      <c r="F53" s="156" t="s">
        <v>25</v>
      </c>
      <c r="G53" s="158" t="s">
        <v>27</v>
      </c>
      <c r="H53" s="160" t="s">
        <v>33</v>
      </c>
      <c r="I53" s="160" t="s">
        <v>173</v>
      </c>
      <c r="J53" s="126" t="s">
        <v>11</v>
      </c>
      <c r="K53" s="56">
        <v>13</v>
      </c>
      <c r="L53" s="162">
        <f>VLOOKUP(C53,Лист1!$A$1:$D$130,4,FALSE)+VLOOKUP(C54,Лист1!$A$1:$D$130,4,FALSE)</f>
        <v>119990</v>
      </c>
      <c r="M53" s="162">
        <f>VLOOKUP(C53,Лист1!$A$1:$D$130,3,FALSE)+VLOOKUP(C54,Лист1!$A$1:$D$130,3,FALSE)</f>
        <v>101570</v>
      </c>
      <c r="N53" s="164">
        <f t="shared" ref="N53" si="3">M53*(1-$N$41)</f>
        <v>101570</v>
      </c>
      <c r="O53" s="8"/>
      <c r="S53" s="8"/>
      <c r="T53" s="8"/>
      <c r="V53" s="8"/>
      <c r="W53" s="167"/>
      <c r="Y53" s="10"/>
      <c r="Z53" s="10"/>
    </row>
    <row r="54" spans="1:26" ht="16.5" thickBot="1">
      <c r="A54" s="174"/>
      <c r="B54" s="171"/>
      <c r="C54" s="83" t="s">
        <v>58</v>
      </c>
      <c r="D54" s="84" t="s">
        <v>60</v>
      </c>
      <c r="E54" s="85" t="s">
        <v>41</v>
      </c>
      <c r="F54" s="172"/>
      <c r="G54" s="173"/>
      <c r="H54" s="168"/>
      <c r="I54" s="168"/>
      <c r="J54" s="127" t="s">
        <v>61</v>
      </c>
      <c r="K54" s="86">
        <v>42.7</v>
      </c>
      <c r="L54" s="169"/>
      <c r="M54" s="169"/>
      <c r="N54" s="170"/>
      <c r="O54" s="8"/>
      <c r="S54" s="8"/>
      <c r="T54" s="8"/>
      <c r="V54" s="8"/>
      <c r="W54" s="167"/>
      <c r="Y54" s="10"/>
      <c r="Z54" s="10"/>
    </row>
    <row r="55" spans="1:26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26" ht="28.5"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</row>
    <row r="57" spans="1:26" ht="28.5">
      <c r="B57" s="1"/>
      <c r="C57" s="1"/>
      <c r="D57" s="1"/>
      <c r="E57" s="1"/>
      <c r="F57" s="1"/>
      <c r="G57" s="3"/>
      <c r="H57" s="2"/>
      <c r="I57" s="1"/>
      <c r="J57" s="1"/>
      <c r="K57" s="1"/>
      <c r="L57" s="1"/>
      <c r="M57" s="1"/>
      <c r="N57" s="1"/>
    </row>
    <row r="58" spans="1:26" ht="24.75" customHeight="1">
      <c r="B58" s="1"/>
      <c r="C58" s="1"/>
      <c r="D58" s="1"/>
      <c r="E58" s="1"/>
      <c r="F58" s="1"/>
      <c r="G58" s="3"/>
      <c r="H58" s="2"/>
      <c r="I58" s="1"/>
      <c r="J58" s="1"/>
      <c r="K58" s="1"/>
      <c r="L58" s="1"/>
      <c r="M58" s="1"/>
      <c r="N58" s="1"/>
    </row>
    <row r="59" spans="1:26" ht="9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26" ht="9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26" ht="21.2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26" s="7" customFormat="1" ht="63" customHeight="1"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</row>
  </sheetData>
  <mergeCells count="63">
    <mergeCell ref="A53:A54"/>
    <mergeCell ref="A42:A43"/>
    <mergeCell ref="A45:A46"/>
    <mergeCell ref="A47:A48"/>
    <mergeCell ref="A49:A50"/>
    <mergeCell ref="A51:A52"/>
    <mergeCell ref="W45:W46"/>
    <mergeCell ref="W47:W48"/>
    <mergeCell ref="W49:W50"/>
    <mergeCell ref="W51:W52"/>
    <mergeCell ref="W53:W54"/>
    <mergeCell ref="L53:L54"/>
    <mergeCell ref="N53:N54"/>
    <mergeCell ref="M53:M54"/>
    <mergeCell ref="N49:N50"/>
    <mergeCell ref="N51:N52"/>
    <mergeCell ref="M51:M52"/>
    <mergeCell ref="L51:L52"/>
    <mergeCell ref="M49:M50"/>
    <mergeCell ref="L49:L50"/>
    <mergeCell ref="B53:B54"/>
    <mergeCell ref="I53:I54"/>
    <mergeCell ref="H53:H54"/>
    <mergeCell ref="G53:G54"/>
    <mergeCell ref="F53:F54"/>
    <mergeCell ref="B51:B52"/>
    <mergeCell ref="I51:I52"/>
    <mergeCell ref="H51:H52"/>
    <mergeCell ref="G51:G52"/>
    <mergeCell ref="F51:F52"/>
    <mergeCell ref="B49:B50"/>
    <mergeCell ref="I49:I50"/>
    <mergeCell ref="H49:H50"/>
    <mergeCell ref="G49:G50"/>
    <mergeCell ref="F49:F50"/>
    <mergeCell ref="B47:B48"/>
    <mergeCell ref="I47:I48"/>
    <mergeCell ref="H47:H48"/>
    <mergeCell ref="G47:G48"/>
    <mergeCell ref="F47:F48"/>
    <mergeCell ref="B45:B46"/>
    <mergeCell ref="I45:I46"/>
    <mergeCell ref="H45:H46"/>
    <mergeCell ref="G45:G46"/>
    <mergeCell ref="F45:F46"/>
    <mergeCell ref="B41:D41"/>
    <mergeCell ref="L42:L43"/>
    <mergeCell ref="M42:M43"/>
    <mergeCell ref="N42:N43"/>
    <mergeCell ref="B42:B43"/>
    <mergeCell ref="K42:K43"/>
    <mergeCell ref="F42:G42"/>
    <mergeCell ref="C42:C43"/>
    <mergeCell ref="H42:H43"/>
    <mergeCell ref="I42:I43"/>
    <mergeCell ref="D42:E43"/>
    <mergeCell ref="J42:J43"/>
    <mergeCell ref="N45:N46"/>
    <mergeCell ref="M45:M46"/>
    <mergeCell ref="L45:L46"/>
    <mergeCell ref="N47:N48"/>
    <mergeCell ref="M47:M48"/>
    <mergeCell ref="L47:L48"/>
  </mergeCells>
  <phoneticPr fontId="24" type="noConversion"/>
  <pageMargins left="0.39370078740157483" right="0.39370078740157483" top="0.39370078740157483" bottom="0.39370078740157483" header="0" footer="0"/>
  <pageSetup paperSize="9" scale="51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Y56"/>
  <sheetViews>
    <sheetView view="pageBreakPreview" topLeftCell="B1" zoomScale="70" zoomScaleNormal="100" zoomScaleSheetLayoutView="70" workbookViewId="0">
      <selection activeCell="B1" sqref="B1"/>
    </sheetView>
  </sheetViews>
  <sheetFormatPr defaultRowHeight="15" outlineLevelCol="1"/>
  <cols>
    <col min="1" max="1" width="14.140625" hidden="1" customWidth="1" outlineLevel="1"/>
    <col min="2" max="2" width="11.7109375" customWidth="1" collapsed="1"/>
    <col min="3" max="4" width="14.42578125" customWidth="1"/>
    <col min="5" max="5" width="18.7109375" bestFit="1" customWidth="1"/>
    <col min="6" max="6" width="14" customWidth="1"/>
    <col min="7" max="7" width="14.28515625" customWidth="1"/>
    <col min="8" max="8" width="16.5703125" customWidth="1"/>
    <col min="9" max="9" width="12.85546875" customWidth="1"/>
    <col min="10" max="10" width="16" customWidth="1"/>
    <col min="11" max="11" width="13.140625" customWidth="1"/>
    <col min="12" max="12" width="13.85546875" customWidth="1"/>
    <col min="13" max="13" width="25.42578125" customWidth="1"/>
    <col min="16" max="16" width="12.140625" bestFit="1" customWidth="1"/>
  </cols>
  <sheetData>
    <row r="1" spans="2:13" ht="149.25" customHeight="1" thickBo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12" customHeight="1">
      <c r="B2" s="71"/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3">
      <c r="B3" s="74"/>
      <c r="C3" s="1"/>
      <c r="D3" s="1"/>
      <c r="E3" s="1"/>
      <c r="F3" s="1"/>
      <c r="G3" s="1"/>
      <c r="H3" s="1"/>
      <c r="I3" s="1"/>
      <c r="J3" s="1"/>
      <c r="K3" s="1"/>
      <c r="L3" s="1"/>
      <c r="M3" s="75"/>
    </row>
    <row r="4" spans="2:13">
      <c r="B4" s="74"/>
      <c r="C4" s="1"/>
      <c r="D4" s="1"/>
      <c r="E4" s="1"/>
      <c r="F4" s="1"/>
      <c r="G4" s="1"/>
      <c r="H4" s="1"/>
      <c r="I4" s="1"/>
      <c r="J4" s="1"/>
      <c r="K4" s="1"/>
      <c r="L4" s="1"/>
      <c r="M4" s="75"/>
    </row>
    <row r="5" spans="2:13">
      <c r="B5" s="74"/>
      <c r="C5" s="1"/>
      <c r="D5" s="1"/>
      <c r="E5" s="1"/>
      <c r="F5" s="1"/>
      <c r="G5" s="1"/>
      <c r="H5" s="1"/>
      <c r="I5" s="1"/>
      <c r="J5" s="1"/>
      <c r="K5" s="1"/>
      <c r="L5" s="1"/>
      <c r="M5" s="75"/>
    </row>
    <row r="6" spans="2:13">
      <c r="B6" s="74"/>
      <c r="C6" s="1"/>
      <c r="D6" s="1"/>
      <c r="E6" s="1"/>
      <c r="F6" s="1"/>
      <c r="G6" s="1"/>
      <c r="H6" s="1"/>
      <c r="I6" s="1"/>
      <c r="J6" s="1"/>
      <c r="K6" s="1"/>
      <c r="L6" s="1"/>
      <c r="M6" s="75"/>
    </row>
    <row r="7" spans="2:13">
      <c r="B7" s="74"/>
      <c r="C7" s="1"/>
      <c r="D7" s="16"/>
      <c r="E7" s="1"/>
      <c r="F7" s="1"/>
      <c r="G7" s="1"/>
      <c r="H7" s="1"/>
      <c r="I7" s="1"/>
      <c r="J7" s="1"/>
      <c r="K7" s="1"/>
      <c r="L7" s="1"/>
      <c r="M7" s="75"/>
    </row>
    <row r="8" spans="2:13">
      <c r="B8" s="74"/>
      <c r="C8" s="1"/>
      <c r="D8" s="16"/>
      <c r="E8" s="1"/>
      <c r="F8" s="1"/>
      <c r="G8" s="1"/>
      <c r="H8" s="1"/>
      <c r="I8" s="1"/>
      <c r="J8" s="1"/>
      <c r="K8" s="1"/>
      <c r="L8" s="1"/>
      <c r="M8" s="75"/>
    </row>
    <row r="9" spans="2:13">
      <c r="B9" s="74"/>
      <c r="C9" s="1"/>
      <c r="D9" s="16"/>
      <c r="E9" s="1"/>
      <c r="F9" s="1"/>
      <c r="G9" s="1"/>
      <c r="H9" s="1"/>
      <c r="I9" s="1"/>
      <c r="J9" s="1"/>
      <c r="K9" s="1"/>
      <c r="L9" s="1"/>
      <c r="M9" s="75"/>
    </row>
    <row r="10" spans="2:13">
      <c r="B10" s="74"/>
      <c r="C10" s="1"/>
      <c r="D10" s="1"/>
      <c r="E10" s="1"/>
      <c r="F10" s="1"/>
      <c r="G10" s="1"/>
      <c r="H10" s="1"/>
      <c r="I10" s="1"/>
      <c r="J10" s="1"/>
      <c r="K10" s="1"/>
      <c r="L10" s="1"/>
      <c r="M10" s="75"/>
    </row>
    <row r="11" spans="2:13">
      <c r="B11" s="74"/>
      <c r="C11" s="1"/>
      <c r="D11" s="1"/>
      <c r="E11" s="1"/>
      <c r="F11" s="1"/>
      <c r="G11" s="1"/>
      <c r="H11" s="1"/>
      <c r="I11" s="1"/>
      <c r="J11" s="1"/>
      <c r="K11" s="1"/>
      <c r="L11" s="1"/>
      <c r="M11" s="75"/>
    </row>
    <row r="12" spans="2:13">
      <c r="B12" s="74"/>
      <c r="C12" s="1"/>
      <c r="D12" s="1"/>
      <c r="E12" s="1"/>
      <c r="F12" s="1"/>
      <c r="G12" s="1"/>
      <c r="H12" s="1"/>
      <c r="I12" s="1"/>
      <c r="J12" s="1"/>
      <c r="K12" s="1"/>
      <c r="L12" s="1"/>
      <c r="M12" s="75"/>
    </row>
    <row r="13" spans="2:13">
      <c r="B13" s="74"/>
      <c r="C13" s="1"/>
      <c r="D13" s="1"/>
      <c r="E13" s="1"/>
      <c r="F13" s="1"/>
      <c r="G13" s="1"/>
      <c r="H13" s="1"/>
      <c r="I13" s="1"/>
      <c r="J13" s="1"/>
      <c r="K13" s="1"/>
      <c r="L13" s="1"/>
      <c r="M13" s="75"/>
    </row>
    <row r="14" spans="2:13">
      <c r="B14" s="74"/>
      <c r="C14" s="1"/>
      <c r="D14" s="1"/>
      <c r="E14" s="1"/>
      <c r="F14" s="1"/>
      <c r="G14" s="1"/>
      <c r="H14" s="1"/>
      <c r="I14" s="1"/>
      <c r="J14" s="1"/>
      <c r="K14" s="1"/>
      <c r="L14" s="1"/>
      <c r="M14" s="75"/>
    </row>
    <row r="15" spans="2:13">
      <c r="B15" s="74"/>
      <c r="C15" s="1"/>
      <c r="D15" s="1"/>
      <c r="E15" s="1"/>
      <c r="F15" s="17"/>
      <c r="G15" s="1"/>
      <c r="H15" s="1"/>
      <c r="I15" s="1"/>
      <c r="J15" s="1"/>
      <c r="K15" s="1"/>
      <c r="L15" s="1"/>
      <c r="M15" s="75"/>
    </row>
    <row r="16" spans="2:13">
      <c r="B16" s="74"/>
      <c r="C16" s="1"/>
      <c r="D16" s="1"/>
      <c r="E16" s="1"/>
      <c r="F16" s="1"/>
      <c r="G16" s="1"/>
      <c r="H16" s="1"/>
      <c r="I16" s="1"/>
      <c r="J16" s="1"/>
      <c r="K16" s="1"/>
      <c r="L16" s="1"/>
      <c r="M16" s="75"/>
    </row>
    <row r="17" spans="2:13">
      <c r="B17" s="74"/>
      <c r="C17" s="1"/>
      <c r="D17" s="1"/>
      <c r="E17" s="1"/>
      <c r="F17" s="1"/>
      <c r="G17" s="17"/>
      <c r="H17" s="1"/>
      <c r="I17" s="1"/>
      <c r="J17" s="1"/>
      <c r="K17" s="1"/>
      <c r="L17" s="1"/>
      <c r="M17" s="75"/>
    </row>
    <row r="18" spans="2:13">
      <c r="B18" s="74"/>
      <c r="C18" s="1"/>
      <c r="D18" s="1"/>
      <c r="E18" s="1"/>
      <c r="F18" s="1"/>
      <c r="G18" s="1"/>
      <c r="H18" s="1"/>
      <c r="I18" s="1"/>
      <c r="J18" s="1"/>
      <c r="K18" s="1"/>
      <c r="L18" s="1"/>
      <c r="M18" s="75"/>
    </row>
    <row r="19" spans="2:13">
      <c r="B19" s="74"/>
      <c r="C19" s="1"/>
      <c r="D19" s="16"/>
      <c r="E19" s="1"/>
      <c r="F19" s="1"/>
      <c r="G19" s="1"/>
      <c r="H19" s="1"/>
      <c r="I19" s="1"/>
      <c r="J19" s="1"/>
      <c r="K19" s="1"/>
      <c r="L19" s="1"/>
      <c r="M19" s="75"/>
    </row>
    <row r="20" spans="2:13">
      <c r="B20" s="74"/>
      <c r="C20" s="1"/>
      <c r="D20" s="16"/>
      <c r="E20" s="1"/>
      <c r="F20" s="1"/>
      <c r="G20" s="1"/>
      <c r="H20" s="1"/>
      <c r="I20" s="1"/>
      <c r="J20" s="1"/>
      <c r="K20" s="1"/>
      <c r="L20" s="1"/>
      <c r="M20" s="75"/>
    </row>
    <row r="21" spans="2:13">
      <c r="B21" s="74"/>
      <c r="C21" s="1"/>
      <c r="D21" s="16"/>
      <c r="E21" s="1"/>
      <c r="F21" s="1"/>
      <c r="G21" s="1"/>
      <c r="H21" s="1"/>
      <c r="I21" s="1"/>
      <c r="J21" s="1"/>
      <c r="K21" s="1"/>
      <c r="L21" s="1"/>
      <c r="M21" s="75"/>
    </row>
    <row r="22" spans="2:13">
      <c r="B22" s="74"/>
      <c r="C22" s="1"/>
      <c r="D22" s="16"/>
      <c r="E22" s="1"/>
      <c r="F22" s="1"/>
      <c r="G22" s="1"/>
      <c r="H22" s="1"/>
      <c r="I22" s="1"/>
      <c r="J22" s="1"/>
      <c r="K22" s="1"/>
      <c r="L22" s="1"/>
      <c r="M22" s="75"/>
    </row>
    <row r="23" spans="2:13">
      <c r="B23" s="74"/>
      <c r="C23" s="1"/>
      <c r="D23" s="16"/>
      <c r="E23" s="1"/>
      <c r="F23" s="1"/>
      <c r="G23" s="1"/>
      <c r="H23" s="1"/>
      <c r="I23" s="1"/>
      <c r="J23" s="1"/>
      <c r="K23" s="1"/>
      <c r="L23" s="1"/>
      <c r="M23" s="75"/>
    </row>
    <row r="24" spans="2:13">
      <c r="B24" s="74"/>
      <c r="C24" s="1"/>
      <c r="D24" s="16"/>
      <c r="E24" s="1"/>
      <c r="F24" s="1"/>
      <c r="G24" s="1"/>
      <c r="H24" s="1"/>
      <c r="I24" s="1"/>
      <c r="J24" s="1"/>
      <c r="K24" s="1"/>
      <c r="L24" s="1"/>
      <c r="M24" s="75"/>
    </row>
    <row r="25" spans="2:13">
      <c r="B25" s="74"/>
      <c r="C25" s="1"/>
      <c r="D25" s="1"/>
      <c r="E25" s="1"/>
      <c r="F25" s="1"/>
      <c r="G25" s="1"/>
      <c r="H25" s="1"/>
      <c r="I25" s="1"/>
      <c r="J25" s="1"/>
      <c r="K25" s="1"/>
      <c r="L25" s="1"/>
      <c r="M25" s="75"/>
    </row>
    <row r="26" spans="2:13">
      <c r="B26" s="74"/>
      <c r="C26" s="1"/>
      <c r="D26" s="1"/>
      <c r="E26" s="1"/>
      <c r="F26" s="1"/>
      <c r="G26" s="1"/>
      <c r="H26" s="1"/>
      <c r="I26" s="1"/>
      <c r="J26" s="1"/>
      <c r="K26" s="1"/>
      <c r="L26" s="1"/>
      <c r="M26" s="75"/>
    </row>
    <row r="27" spans="2:13">
      <c r="B27" s="74"/>
      <c r="C27" s="1"/>
      <c r="D27" s="1"/>
      <c r="E27" s="1"/>
      <c r="F27" s="1"/>
      <c r="G27" s="1"/>
      <c r="H27" s="1"/>
      <c r="I27" s="1"/>
      <c r="J27" s="1"/>
      <c r="K27" s="1"/>
      <c r="L27" s="1"/>
      <c r="M27" s="75"/>
    </row>
    <row r="28" spans="2:13">
      <c r="B28" s="74"/>
      <c r="C28" s="1"/>
      <c r="D28" s="1"/>
      <c r="E28" s="1"/>
      <c r="F28" s="1"/>
      <c r="G28" s="1"/>
      <c r="H28" s="1"/>
      <c r="I28" s="1"/>
      <c r="J28" s="1"/>
      <c r="K28" s="1"/>
      <c r="L28" s="1"/>
      <c r="M28" s="75"/>
    </row>
    <row r="29" spans="2:13" ht="18.75" customHeight="1">
      <c r="B29" s="74"/>
      <c r="C29" s="1"/>
      <c r="D29" s="1"/>
      <c r="E29" s="1"/>
      <c r="F29" s="1"/>
      <c r="G29" s="1"/>
      <c r="H29" s="1"/>
      <c r="I29" s="1"/>
      <c r="J29" s="1"/>
      <c r="K29" s="1"/>
      <c r="L29" s="1"/>
      <c r="M29" s="75"/>
    </row>
    <row r="30" spans="2:13" ht="15.75">
      <c r="B30" s="74"/>
      <c r="C30" s="1"/>
      <c r="D30" s="15"/>
      <c r="E30" s="1"/>
      <c r="F30" s="1"/>
      <c r="G30" s="1"/>
      <c r="H30" s="1"/>
      <c r="I30" s="1"/>
      <c r="J30" s="1"/>
      <c r="K30" s="1"/>
      <c r="L30" s="1"/>
      <c r="M30" s="75"/>
    </row>
    <row r="31" spans="2:13" ht="15.75">
      <c r="B31" s="74"/>
      <c r="C31" s="1"/>
      <c r="D31" s="15"/>
      <c r="E31" s="1"/>
      <c r="F31" s="1"/>
      <c r="G31" s="1"/>
      <c r="H31" s="1"/>
      <c r="I31" s="1"/>
      <c r="J31" s="1"/>
      <c r="K31" s="1"/>
      <c r="L31" s="1"/>
      <c r="M31" s="75"/>
    </row>
    <row r="32" spans="2:13" ht="15.75">
      <c r="B32" s="74"/>
      <c r="C32" s="1"/>
      <c r="D32" s="15"/>
      <c r="E32" s="1"/>
      <c r="F32" s="1"/>
      <c r="G32" s="1"/>
      <c r="H32" s="1"/>
      <c r="I32" s="1"/>
      <c r="J32" s="1"/>
      <c r="K32" s="1"/>
      <c r="L32" s="1"/>
      <c r="M32" s="75"/>
    </row>
    <row r="33" spans="1:25" ht="15.75">
      <c r="B33" s="74"/>
      <c r="C33" s="1"/>
      <c r="D33" s="15"/>
      <c r="E33" s="1"/>
      <c r="F33" s="1"/>
      <c r="G33" s="1"/>
      <c r="H33" s="1"/>
      <c r="I33" s="1"/>
      <c r="J33" s="1"/>
      <c r="K33" s="1"/>
      <c r="L33" s="1"/>
      <c r="M33" s="75"/>
    </row>
    <row r="34" spans="1:25" ht="15.75">
      <c r="B34" s="74"/>
      <c r="C34" s="1"/>
      <c r="D34" s="15"/>
      <c r="E34" s="1"/>
      <c r="F34" s="1"/>
      <c r="G34" s="1"/>
      <c r="H34" s="1"/>
      <c r="I34" s="1"/>
      <c r="J34" s="1"/>
      <c r="K34" s="1"/>
      <c r="L34" s="1"/>
      <c r="M34" s="75"/>
    </row>
    <row r="35" spans="1:25" ht="12.75" customHeight="1">
      <c r="B35" s="74"/>
      <c r="C35" s="1"/>
      <c r="D35" s="15"/>
      <c r="E35" s="1"/>
      <c r="F35" s="1"/>
      <c r="G35" s="1"/>
      <c r="H35" s="1"/>
      <c r="I35" s="1"/>
      <c r="J35" s="1"/>
      <c r="K35" s="1"/>
      <c r="L35" s="1"/>
      <c r="M35" s="75"/>
    </row>
    <row r="36" spans="1:25" ht="6" customHeight="1" thickBot="1">
      <c r="B36" s="76"/>
      <c r="C36" s="77"/>
      <c r="D36" s="78"/>
      <c r="E36" s="77"/>
      <c r="F36" s="77"/>
      <c r="G36" s="77"/>
      <c r="H36" s="77"/>
      <c r="I36" s="77"/>
      <c r="J36" s="77"/>
      <c r="K36" s="77"/>
      <c r="L36" s="77"/>
      <c r="M36" s="79"/>
    </row>
    <row r="37" spans="1:25" ht="18.75">
      <c r="B37" s="137">
        <f>Лист1!H1</f>
        <v>46023</v>
      </c>
      <c r="C37" s="138"/>
      <c r="D37" s="138"/>
      <c r="E37" s="80"/>
      <c r="F37" s="80"/>
      <c r="G37" s="80"/>
      <c r="H37" s="80"/>
      <c r="I37" s="80"/>
      <c r="J37" s="80"/>
      <c r="K37" s="80"/>
      <c r="L37" s="80"/>
      <c r="M37" s="87"/>
    </row>
    <row r="38" spans="1:25" ht="24.75" customHeight="1">
      <c r="A38" s="139" t="s">
        <v>141</v>
      </c>
      <c r="B38" s="141" t="s">
        <v>0</v>
      </c>
      <c r="C38" s="143" t="s">
        <v>140</v>
      </c>
      <c r="D38" s="145" t="s">
        <v>34</v>
      </c>
      <c r="E38" s="146"/>
      <c r="F38" s="135" t="s">
        <v>5</v>
      </c>
      <c r="G38" s="136"/>
      <c r="H38" s="143" t="s">
        <v>16</v>
      </c>
      <c r="I38" s="143" t="s">
        <v>29</v>
      </c>
      <c r="J38" s="143" t="s">
        <v>7</v>
      </c>
      <c r="K38" s="166" t="s">
        <v>53</v>
      </c>
      <c r="L38" s="143" t="s">
        <v>177</v>
      </c>
      <c r="M38" s="149" t="s">
        <v>195</v>
      </c>
    </row>
    <row r="39" spans="1:25" ht="24.75" customHeight="1">
      <c r="A39" s="140"/>
      <c r="B39" s="142"/>
      <c r="C39" s="144"/>
      <c r="D39" s="147"/>
      <c r="E39" s="148"/>
      <c r="F39" s="36" t="s">
        <v>79</v>
      </c>
      <c r="G39" s="36" t="s">
        <v>80</v>
      </c>
      <c r="H39" s="165"/>
      <c r="I39" s="165"/>
      <c r="J39" s="165"/>
      <c r="K39" s="166"/>
      <c r="L39" s="165"/>
      <c r="M39" s="150"/>
    </row>
    <row r="40" spans="1:25" ht="19.5" thickBot="1">
      <c r="B40" s="116" t="s">
        <v>143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8"/>
      <c r="O40" s="8"/>
      <c r="Q40" s="8"/>
      <c r="R40" s="8"/>
      <c r="S40" s="8"/>
      <c r="U40" s="9"/>
      <c r="V40" s="9"/>
    </row>
    <row r="41" spans="1:25" ht="15.75" customHeight="1">
      <c r="A41" s="151" t="s">
        <v>144</v>
      </c>
      <c r="B41" s="153" t="s">
        <v>2</v>
      </c>
      <c r="C41" s="96" t="s">
        <v>158</v>
      </c>
      <c r="D41" s="97" t="s">
        <v>148</v>
      </c>
      <c r="E41" s="98" t="s">
        <v>40</v>
      </c>
      <c r="F41" s="155" t="s">
        <v>21</v>
      </c>
      <c r="G41" s="157" t="s">
        <v>168</v>
      </c>
      <c r="H41" s="159" t="s">
        <v>171</v>
      </c>
      <c r="I41" s="159" t="s">
        <v>28</v>
      </c>
      <c r="J41" s="128" t="s">
        <v>175</v>
      </c>
      <c r="K41" s="99">
        <v>7.8</v>
      </c>
      <c r="L41" s="161">
        <f>VLOOKUP(C41,Лист1!$A$1:$D$130,4,FALSE)+VLOOKUP(C42,Лист1!$A$1:$D$130,4,FALSE)</f>
        <v>42990</v>
      </c>
      <c r="M41" s="179">
        <f>VLOOKUP(C41,Лист1!$A$1:$D$130,3,FALSE)+VLOOKUP(C42,Лист1!$A$1:$D$130,3,FALSE)</f>
        <v>30299</v>
      </c>
      <c r="N41" s="8"/>
      <c r="P41" s="38"/>
      <c r="R41" s="8"/>
      <c r="S41" s="8"/>
      <c r="U41" s="8"/>
      <c r="V41" s="167"/>
      <c r="X41" s="10"/>
      <c r="Y41" s="10"/>
    </row>
    <row r="42" spans="1:25" ht="15.75">
      <c r="A42" s="152"/>
      <c r="B42" s="154"/>
      <c r="C42" s="61" t="s">
        <v>159</v>
      </c>
      <c r="D42" s="62" t="s">
        <v>149</v>
      </c>
      <c r="E42" s="63" t="s">
        <v>41</v>
      </c>
      <c r="F42" s="156"/>
      <c r="G42" s="158"/>
      <c r="H42" s="160"/>
      <c r="I42" s="160"/>
      <c r="J42" s="126" t="s">
        <v>174</v>
      </c>
      <c r="K42" s="56">
        <v>25.7</v>
      </c>
      <c r="L42" s="162"/>
      <c r="M42" s="175"/>
      <c r="N42" s="8"/>
      <c r="P42" s="38"/>
      <c r="R42" s="8"/>
      <c r="S42" s="8"/>
      <c r="U42" s="8"/>
      <c r="V42" s="167"/>
      <c r="X42" s="10"/>
      <c r="Y42" s="10"/>
    </row>
    <row r="43" spans="1:25" ht="15.75" customHeight="1">
      <c r="A43" s="151" t="s">
        <v>145</v>
      </c>
      <c r="B43" s="154" t="s">
        <v>3</v>
      </c>
      <c r="C43" s="55" t="s">
        <v>160</v>
      </c>
      <c r="D43" s="39" t="s">
        <v>150</v>
      </c>
      <c r="E43" s="40" t="s">
        <v>40</v>
      </c>
      <c r="F43" s="156" t="s">
        <v>169</v>
      </c>
      <c r="G43" s="158" t="s">
        <v>170</v>
      </c>
      <c r="H43" s="160" t="s">
        <v>171</v>
      </c>
      <c r="I43" s="160" t="s">
        <v>28</v>
      </c>
      <c r="J43" s="126" t="s">
        <v>175</v>
      </c>
      <c r="K43" s="56">
        <v>7.8</v>
      </c>
      <c r="L43" s="162">
        <f>VLOOKUP(C43,Лист1!$A$1:$D$130,4,FALSE)+VLOOKUP(C44,Лист1!$A$1:$D$130,4,FALSE)</f>
        <v>45990</v>
      </c>
      <c r="M43" s="175">
        <f>VLOOKUP(C43,Лист1!$A$1:$D$130,3,FALSE)+VLOOKUP(C44,Лист1!$A$1:$D$130,3,FALSE)</f>
        <v>31417</v>
      </c>
      <c r="N43" s="8"/>
      <c r="P43" s="38"/>
      <c r="R43" s="8"/>
      <c r="S43" s="8"/>
      <c r="U43" s="8"/>
      <c r="V43" s="167"/>
      <c r="X43" s="10"/>
      <c r="Y43" s="10"/>
    </row>
    <row r="44" spans="1:25" ht="15.75">
      <c r="A44" s="152"/>
      <c r="B44" s="154"/>
      <c r="C44" s="61" t="s">
        <v>161</v>
      </c>
      <c r="D44" s="62" t="s">
        <v>151</v>
      </c>
      <c r="E44" s="63" t="s">
        <v>41</v>
      </c>
      <c r="F44" s="156"/>
      <c r="G44" s="158"/>
      <c r="H44" s="160"/>
      <c r="I44" s="160"/>
      <c r="J44" s="126" t="s">
        <v>174</v>
      </c>
      <c r="K44" s="56">
        <v>25.7</v>
      </c>
      <c r="L44" s="162"/>
      <c r="M44" s="175"/>
      <c r="N44" s="8"/>
      <c r="R44" s="8"/>
      <c r="S44" s="8"/>
      <c r="U44" s="8"/>
      <c r="V44" s="167"/>
      <c r="X44" s="10"/>
      <c r="Y44" s="10"/>
    </row>
    <row r="45" spans="1:25" ht="15.75" customHeight="1">
      <c r="A45" s="178" t="s">
        <v>146</v>
      </c>
      <c r="B45" s="154" t="s">
        <v>8</v>
      </c>
      <c r="C45" s="55" t="s">
        <v>164</v>
      </c>
      <c r="D45" s="39" t="s">
        <v>154</v>
      </c>
      <c r="E45" s="40" t="s">
        <v>40</v>
      </c>
      <c r="F45" s="156" t="s">
        <v>24</v>
      </c>
      <c r="G45" s="158" t="s">
        <v>52</v>
      </c>
      <c r="H45" s="177" t="s">
        <v>32</v>
      </c>
      <c r="I45" s="160" t="s">
        <v>28</v>
      </c>
      <c r="J45" s="126" t="s">
        <v>11</v>
      </c>
      <c r="K45" s="56">
        <v>11.4</v>
      </c>
      <c r="L45" s="162">
        <f>VLOOKUP(C45,Лист1!$A$1:$D$130,4,FALSE)+VLOOKUP(C46,Лист1!$A$1:$D$130,4,FALSE)</f>
        <v>79990</v>
      </c>
      <c r="M45" s="175">
        <f>VLOOKUP(C45,Лист1!$A$1:$D$130,3,FALSE)+VLOOKUP(C46,Лист1!$A$1:$D$130,3,FALSE)</f>
        <v>57139</v>
      </c>
      <c r="N45" s="8"/>
      <c r="R45" s="8"/>
      <c r="S45" s="8"/>
      <c r="U45" s="8"/>
      <c r="V45" s="167"/>
      <c r="X45" s="10"/>
      <c r="Y45" s="10"/>
    </row>
    <row r="46" spans="1:25" ht="15.75">
      <c r="A46" s="152"/>
      <c r="B46" s="154"/>
      <c r="C46" s="61" t="s">
        <v>165</v>
      </c>
      <c r="D46" s="62" t="s">
        <v>155</v>
      </c>
      <c r="E46" s="63" t="s">
        <v>41</v>
      </c>
      <c r="F46" s="156"/>
      <c r="G46" s="158"/>
      <c r="H46" s="160"/>
      <c r="I46" s="160"/>
      <c r="J46" s="126" t="s">
        <v>10</v>
      </c>
      <c r="K46" s="56">
        <v>34</v>
      </c>
      <c r="L46" s="162"/>
      <c r="M46" s="175"/>
      <c r="N46" s="8"/>
      <c r="R46" s="8"/>
      <c r="S46" s="8"/>
      <c r="U46" s="8"/>
      <c r="V46" s="167"/>
      <c r="X46" s="10"/>
      <c r="Y46" s="10"/>
    </row>
    <row r="47" spans="1:25" ht="15.75" customHeight="1">
      <c r="A47" s="174" t="s">
        <v>147</v>
      </c>
      <c r="B47" s="154" t="s">
        <v>9</v>
      </c>
      <c r="C47" s="55" t="s">
        <v>166</v>
      </c>
      <c r="D47" s="39" t="s">
        <v>156</v>
      </c>
      <c r="E47" s="40" t="s">
        <v>40</v>
      </c>
      <c r="F47" s="156" t="s">
        <v>25</v>
      </c>
      <c r="G47" s="158" t="s">
        <v>27</v>
      </c>
      <c r="H47" s="160" t="s">
        <v>172</v>
      </c>
      <c r="I47" s="160" t="s">
        <v>173</v>
      </c>
      <c r="J47" s="126" t="s">
        <v>11</v>
      </c>
      <c r="K47" s="56">
        <v>11.7</v>
      </c>
      <c r="L47" s="162">
        <f>VLOOKUP(C47,Лист1!$A$1:$D$130,4,FALSE)+VLOOKUP(C48,Лист1!$A$1:$D$130,4,FALSE)</f>
        <v>99990</v>
      </c>
      <c r="M47" s="175">
        <f>VLOOKUP(C47,Лист1!$A$1:$D$130,3,FALSE)+VLOOKUP(C48,Лист1!$A$1:$D$130,3,FALSE)</f>
        <v>69645</v>
      </c>
      <c r="N47" s="8"/>
      <c r="R47" s="8"/>
      <c r="S47" s="8"/>
      <c r="U47" s="8"/>
      <c r="V47" s="167"/>
      <c r="X47" s="10"/>
      <c r="Y47" s="10"/>
    </row>
    <row r="48" spans="1:25" ht="16.5" thickBot="1">
      <c r="A48" s="174"/>
      <c r="B48" s="171"/>
      <c r="C48" s="83" t="s">
        <v>167</v>
      </c>
      <c r="D48" s="84" t="s">
        <v>157</v>
      </c>
      <c r="E48" s="85" t="s">
        <v>41</v>
      </c>
      <c r="F48" s="172"/>
      <c r="G48" s="173"/>
      <c r="H48" s="168"/>
      <c r="I48" s="168"/>
      <c r="J48" s="127" t="s">
        <v>61</v>
      </c>
      <c r="K48" s="86">
        <v>42.9</v>
      </c>
      <c r="L48" s="169"/>
      <c r="M48" s="176"/>
      <c r="N48" s="8"/>
      <c r="R48" s="8"/>
      <c r="S48" s="8"/>
      <c r="U48" s="8"/>
      <c r="V48" s="167"/>
      <c r="X48" s="10"/>
      <c r="Y48" s="10"/>
    </row>
    <row r="49" spans="2:1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ht="28.5"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</row>
    <row r="51" spans="2:13" ht="28.5">
      <c r="B51" s="1"/>
      <c r="C51" s="1"/>
      <c r="D51" s="1"/>
      <c r="E51" s="1"/>
      <c r="F51" s="1"/>
      <c r="G51" s="3"/>
      <c r="H51" s="2"/>
      <c r="I51" s="1"/>
      <c r="J51" s="1"/>
      <c r="K51" s="1"/>
      <c r="L51" s="1"/>
      <c r="M51" s="1"/>
    </row>
    <row r="52" spans="2:13" ht="24.75" customHeight="1">
      <c r="B52" s="1"/>
      <c r="C52" s="1"/>
      <c r="D52" s="1"/>
      <c r="E52" s="1"/>
      <c r="F52" s="1"/>
      <c r="G52" s="3"/>
      <c r="H52" s="2"/>
      <c r="I52" s="1"/>
      <c r="J52" s="1"/>
      <c r="K52" s="1"/>
      <c r="L52" s="1"/>
      <c r="M52" s="1"/>
    </row>
    <row r="53" spans="2:13" ht="9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ht="9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ht="21.2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2:13" s="7" customFormat="1" ht="63" customHeight="1"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</row>
  </sheetData>
  <mergeCells count="48">
    <mergeCell ref="M38:M39"/>
    <mergeCell ref="B37:D37"/>
    <mergeCell ref="A38:A39"/>
    <mergeCell ref="B38:B39"/>
    <mergeCell ref="C38:C39"/>
    <mergeCell ref="D38:E39"/>
    <mergeCell ref="F38:G38"/>
    <mergeCell ref="H38:H39"/>
    <mergeCell ref="I38:I39"/>
    <mergeCell ref="J38:J39"/>
    <mergeCell ref="K38:K39"/>
    <mergeCell ref="L38:L39"/>
    <mergeCell ref="V41:V42"/>
    <mergeCell ref="I43:I44"/>
    <mergeCell ref="L43:L44"/>
    <mergeCell ref="M43:M44"/>
    <mergeCell ref="V43:V44"/>
    <mergeCell ref="A45:A46"/>
    <mergeCell ref="B45:B46"/>
    <mergeCell ref="I41:I42"/>
    <mergeCell ref="L41:L42"/>
    <mergeCell ref="M41:M42"/>
    <mergeCell ref="A43:A44"/>
    <mergeCell ref="B43:B44"/>
    <mergeCell ref="F43:F44"/>
    <mergeCell ref="G43:G44"/>
    <mergeCell ref="H43:H44"/>
    <mergeCell ref="A41:A42"/>
    <mergeCell ref="B41:B42"/>
    <mergeCell ref="F41:F42"/>
    <mergeCell ref="G41:G42"/>
    <mergeCell ref="H41:H42"/>
    <mergeCell ref="F45:F46"/>
    <mergeCell ref="G45:G46"/>
    <mergeCell ref="V47:V48"/>
    <mergeCell ref="V45:V46"/>
    <mergeCell ref="A47:A48"/>
    <mergeCell ref="B47:B48"/>
    <mergeCell ref="F47:F48"/>
    <mergeCell ref="G47:G48"/>
    <mergeCell ref="H47:H48"/>
    <mergeCell ref="I47:I48"/>
    <mergeCell ref="L47:L48"/>
    <mergeCell ref="M47:M48"/>
    <mergeCell ref="I45:I46"/>
    <mergeCell ref="L45:L46"/>
    <mergeCell ref="M45:M46"/>
    <mergeCell ref="H45:H46"/>
  </mergeCells>
  <pageMargins left="0.39370078740157483" right="0.39370078740157483" top="0.39370078740157483" bottom="0.39370078740157483" header="0" footer="0"/>
  <pageSetup paperSize="9" scale="51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R81"/>
  <sheetViews>
    <sheetView view="pageBreakPreview" topLeftCell="B1" zoomScale="70" zoomScaleNormal="85" zoomScaleSheetLayoutView="70" workbookViewId="0">
      <selection activeCell="U7" sqref="U7"/>
    </sheetView>
  </sheetViews>
  <sheetFormatPr defaultRowHeight="15" outlineLevelCol="1"/>
  <cols>
    <col min="1" max="1" width="12.7109375" style="19" hidden="1" customWidth="1" outlineLevel="1"/>
    <col min="2" max="2" width="8.85546875" style="19" customWidth="1" collapsed="1"/>
    <col min="3" max="3" width="11.5703125" style="19" bestFit="1" customWidth="1"/>
    <col min="4" max="4" width="14.28515625" style="19" customWidth="1"/>
    <col min="5" max="5" width="25.7109375" style="19" bestFit="1" customWidth="1"/>
    <col min="6" max="6" width="14.28515625" style="19" bestFit="1" customWidth="1"/>
    <col min="7" max="7" width="15.28515625" style="19" customWidth="1"/>
    <col min="8" max="8" width="8.42578125" style="19" bestFit="1" customWidth="1"/>
    <col min="9" max="9" width="6.5703125" style="19" bestFit="1" customWidth="1"/>
    <col min="10" max="10" width="16.28515625" style="19" bestFit="1" customWidth="1"/>
    <col min="11" max="11" width="12" style="19" customWidth="1"/>
    <col min="12" max="12" width="11.28515625" style="19" bestFit="1" customWidth="1"/>
    <col min="13" max="13" width="16.7109375" style="19" bestFit="1" customWidth="1"/>
    <col min="14" max="14" width="15.42578125" style="19" customWidth="1"/>
    <col min="15" max="15" width="14.42578125" style="19" customWidth="1"/>
    <col min="16" max="16" width="14.85546875" style="19" customWidth="1"/>
    <col min="17" max="17" width="13.42578125" style="19" customWidth="1"/>
    <col min="18" max="16384" width="9.140625" style="19"/>
  </cols>
  <sheetData>
    <row r="1" spans="1:18" ht="163.5" customHeight="1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8" ht="18.75">
      <c r="B2" s="183">
        <f>Лист1!H1</f>
        <v>46023</v>
      </c>
      <c r="C2" s="184"/>
      <c r="D2" s="184"/>
      <c r="E2" s="32"/>
      <c r="F2" s="32"/>
      <c r="G2" s="32"/>
      <c r="H2" s="32"/>
      <c r="I2" s="32"/>
      <c r="J2" s="32"/>
      <c r="K2" s="32"/>
      <c r="L2" s="32"/>
      <c r="M2" s="32"/>
      <c r="N2" s="33"/>
      <c r="O2" s="33" t="s">
        <v>1</v>
      </c>
      <c r="P2" s="34">
        <v>0</v>
      </c>
      <c r="Q2"/>
    </row>
    <row r="3" spans="1:18" ht="24" customHeight="1">
      <c r="A3" s="187" t="s">
        <v>142</v>
      </c>
      <c r="B3" s="185" t="s">
        <v>0</v>
      </c>
      <c r="C3" s="187" t="s">
        <v>140</v>
      </c>
      <c r="D3" s="189" t="s">
        <v>74</v>
      </c>
      <c r="E3" s="189" t="s">
        <v>83</v>
      </c>
      <c r="F3" s="144" t="s">
        <v>5</v>
      </c>
      <c r="G3" s="144"/>
      <c r="H3" s="196" t="s">
        <v>81</v>
      </c>
      <c r="I3" s="196" t="s">
        <v>82</v>
      </c>
      <c r="J3" s="165" t="s">
        <v>7</v>
      </c>
      <c r="K3" s="196" t="s">
        <v>84</v>
      </c>
      <c r="L3" s="196" t="s">
        <v>85</v>
      </c>
      <c r="M3" s="196" t="s">
        <v>86</v>
      </c>
      <c r="N3" s="165" t="s">
        <v>177</v>
      </c>
      <c r="O3" s="165" t="s">
        <v>55</v>
      </c>
      <c r="P3" s="150" t="s">
        <v>54</v>
      </c>
      <c r="Q3"/>
    </row>
    <row r="4" spans="1:18" ht="24" customHeight="1" thickBot="1">
      <c r="A4" s="188"/>
      <c r="B4" s="186"/>
      <c r="C4" s="188"/>
      <c r="D4" s="190"/>
      <c r="E4" s="190"/>
      <c r="F4" s="35" t="s">
        <v>79</v>
      </c>
      <c r="G4" s="35" t="s">
        <v>80</v>
      </c>
      <c r="H4" s="197"/>
      <c r="I4" s="197"/>
      <c r="J4" s="198"/>
      <c r="K4" s="197"/>
      <c r="L4" s="197"/>
      <c r="M4" s="197"/>
      <c r="N4" s="198"/>
      <c r="O4" s="198"/>
      <c r="P4" s="195"/>
      <c r="Q4"/>
    </row>
    <row r="5" spans="1:18" ht="15" customHeight="1">
      <c r="B5" s="180" t="s">
        <v>99</v>
      </c>
      <c r="C5" s="181"/>
      <c r="D5" s="181"/>
      <c r="E5" s="181"/>
      <c r="F5" s="182"/>
      <c r="G5" s="182"/>
      <c r="H5" s="182"/>
      <c r="I5" s="18"/>
      <c r="J5" s="11"/>
      <c r="K5" s="11"/>
      <c r="L5" s="11"/>
      <c r="M5" s="11"/>
      <c r="N5" s="11"/>
      <c r="O5" s="11"/>
      <c r="P5" s="28"/>
    </row>
    <row r="6" spans="1:18" ht="15" customHeight="1">
      <c r="B6" s="180"/>
      <c r="C6" s="181"/>
      <c r="D6" s="181"/>
      <c r="E6" s="181"/>
      <c r="F6" s="182"/>
      <c r="G6" s="182"/>
      <c r="H6" s="182"/>
      <c r="I6" s="18"/>
      <c r="J6" s="11"/>
      <c r="K6" s="11"/>
      <c r="L6" s="11"/>
      <c r="M6" s="11"/>
      <c r="N6" s="11"/>
      <c r="O6" s="11"/>
      <c r="P6" s="28"/>
    </row>
    <row r="7" spans="1:18" ht="59.25" customHeight="1">
      <c r="B7" s="180"/>
      <c r="C7" s="181"/>
      <c r="D7" s="181"/>
      <c r="E7" s="181"/>
      <c r="F7" s="182"/>
      <c r="G7" s="182"/>
      <c r="H7" s="182"/>
      <c r="I7" s="18"/>
      <c r="J7" s="12"/>
      <c r="K7" s="12"/>
      <c r="L7" s="12"/>
      <c r="M7" s="12"/>
      <c r="N7" s="12"/>
      <c r="O7" s="12"/>
      <c r="P7" s="29"/>
    </row>
    <row r="8" spans="1:18" ht="40.5" customHeight="1">
      <c r="B8" s="180"/>
      <c r="C8" s="181"/>
      <c r="D8" s="181"/>
      <c r="E8" s="181"/>
      <c r="F8" s="182"/>
      <c r="G8" s="182"/>
      <c r="H8" s="182"/>
      <c r="I8" s="18"/>
      <c r="J8" s="11"/>
      <c r="K8" s="11"/>
      <c r="L8" s="11"/>
      <c r="M8" s="11"/>
      <c r="N8" s="11"/>
      <c r="O8" s="11"/>
      <c r="P8" s="28"/>
    </row>
    <row r="9" spans="1:18" ht="20.25" customHeight="1">
      <c r="B9" s="180"/>
      <c r="C9" s="181"/>
      <c r="D9" s="181"/>
      <c r="E9" s="181"/>
      <c r="F9" s="182"/>
      <c r="G9" s="182"/>
      <c r="H9" s="182"/>
      <c r="I9" s="18"/>
      <c r="J9" s="11"/>
      <c r="K9" s="11"/>
      <c r="L9" s="11"/>
      <c r="M9" s="11"/>
      <c r="N9" s="11"/>
      <c r="O9" s="11"/>
      <c r="P9" s="28"/>
    </row>
    <row r="10" spans="1:18" ht="107.25" customHeight="1" thickBot="1">
      <c r="B10" s="180"/>
      <c r="C10" s="181"/>
      <c r="D10" s="181"/>
      <c r="E10" s="181"/>
      <c r="F10" s="182"/>
      <c r="G10" s="182"/>
      <c r="H10" s="182"/>
      <c r="I10" s="18"/>
      <c r="J10" s="11"/>
      <c r="K10" s="11"/>
      <c r="L10" s="11"/>
      <c r="M10" s="11"/>
      <c r="N10" s="11"/>
      <c r="O10" s="11"/>
      <c r="P10" s="28"/>
    </row>
    <row r="11" spans="1:18" ht="15.75" customHeight="1">
      <c r="A11" s="41" t="s">
        <v>263</v>
      </c>
      <c r="B11" s="42" t="s">
        <v>62</v>
      </c>
      <c r="C11" s="43" t="s">
        <v>263</v>
      </c>
      <c r="D11" s="44" t="s">
        <v>255</v>
      </c>
      <c r="E11" s="45" t="s">
        <v>75</v>
      </c>
      <c r="F11" s="67" t="s">
        <v>36</v>
      </c>
      <c r="G11" s="64" t="s">
        <v>276</v>
      </c>
      <c r="H11" s="46" t="s">
        <v>283</v>
      </c>
      <c r="I11" s="46" t="s">
        <v>285</v>
      </c>
      <c r="J11" s="46" t="s">
        <v>93</v>
      </c>
      <c r="K11" s="46">
        <v>32.5</v>
      </c>
      <c r="L11" s="46" t="s">
        <v>96</v>
      </c>
      <c r="M11" s="46" t="s">
        <v>288</v>
      </c>
      <c r="N11" s="57">
        <f>VLOOKUP(C11,Лист1!$A$1:$D$130,4,FALSE)</f>
        <v>125900</v>
      </c>
      <c r="O11" s="57">
        <f>VLOOKUP(C11,Лист1!$A$1:$D$130,3,FALSE)</f>
        <v>105331</v>
      </c>
      <c r="P11" s="58">
        <f t="shared" ref="P11:P18" si="0">O11*(1-$P$2)</f>
        <v>105331</v>
      </c>
      <c r="Q11" s="22"/>
      <c r="R11" s="23"/>
    </row>
    <row r="12" spans="1:18" ht="15.75" customHeight="1">
      <c r="A12" s="41" t="s">
        <v>264</v>
      </c>
      <c r="B12" s="47" t="s">
        <v>65</v>
      </c>
      <c r="C12" s="26" t="s">
        <v>264</v>
      </c>
      <c r="D12" s="13" t="s">
        <v>256</v>
      </c>
      <c r="E12" s="27" t="s">
        <v>75</v>
      </c>
      <c r="F12" s="68" t="s">
        <v>271</v>
      </c>
      <c r="G12" s="65" t="s">
        <v>277</v>
      </c>
      <c r="H12" s="14" t="s">
        <v>89</v>
      </c>
      <c r="I12" s="14" t="s">
        <v>285</v>
      </c>
      <c r="J12" s="14" t="s">
        <v>93</v>
      </c>
      <c r="K12" s="14">
        <v>32.5</v>
      </c>
      <c r="L12" s="14" t="s">
        <v>96</v>
      </c>
      <c r="M12" s="14" t="s">
        <v>97</v>
      </c>
      <c r="N12" s="59">
        <f>VLOOKUP(C12,Лист1!$A$1:$D$130,4,FALSE)</f>
        <v>139600</v>
      </c>
      <c r="O12" s="59">
        <f>VLOOKUP(C12,Лист1!$A$1:$D$130,3,FALSE)</f>
        <v>116819</v>
      </c>
      <c r="P12" s="110">
        <f t="shared" si="0"/>
        <v>116819</v>
      </c>
      <c r="Q12" s="22"/>
      <c r="R12" s="23"/>
    </row>
    <row r="13" spans="1:18" ht="15.75">
      <c r="A13" s="41" t="s">
        <v>265</v>
      </c>
      <c r="B13" s="47" t="s">
        <v>66</v>
      </c>
      <c r="C13" s="26" t="s">
        <v>265</v>
      </c>
      <c r="D13" s="13" t="s">
        <v>257</v>
      </c>
      <c r="E13" s="27" t="s">
        <v>76</v>
      </c>
      <c r="F13" s="68" t="s">
        <v>272</v>
      </c>
      <c r="G13" s="65" t="s">
        <v>278</v>
      </c>
      <c r="H13" s="14" t="s">
        <v>283</v>
      </c>
      <c r="I13" s="14" t="s">
        <v>286</v>
      </c>
      <c r="J13" s="14" t="s">
        <v>94</v>
      </c>
      <c r="K13" s="14">
        <v>44.5</v>
      </c>
      <c r="L13" s="14" t="s">
        <v>96</v>
      </c>
      <c r="M13" s="14" t="s">
        <v>289</v>
      </c>
      <c r="N13" s="59">
        <f>VLOOKUP(C13,Лист1!$A$1:$D$130,4,FALSE)</f>
        <v>166300</v>
      </c>
      <c r="O13" s="59">
        <f>VLOOKUP(C13,Лист1!$A$1:$D$130,3,FALSE)</f>
        <v>139187</v>
      </c>
      <c r="P13" s="110">
        <f t="shared" si="0"/>
        <v>139187</v>
      </c>
      <c r="Q13" s="22"/>
      <c r="R13" s="23"/>
    </row>
    <row r="14" spans="1:18" ht="15.75">
      <c r="A14" s="41" t="s">
        <v>266</v>
      </c>
      <c r="B14" s="47" t="s">
        <v>69</v>
      </c>
      <c r="C14" s="26" t="s">
        <v>266</v>
      </c>
      <c r="D14" s="13" t="s">
        <v>258</v>
      </c>
      <c r="E14" s="27" t="s">
        <v>76</v>
      </c>
      <c r="F14" s="68" t="s">
        <v>273</v>
      </c>
      <c r="G14" s="65" t="s">
        <v>279</v>
      </c>
      <c r="H14" s="14" t="s">
        <v>89</v>
      </c>
      <c r="I14" s="14" t="s">
        <v>286</v>
      </c>
      <c r="J14" s="14" t="s">
        <v>94</v>
      </c>
      <c r="K14" s="14">
        <v>44.5</v>
      </c>
      <c r="L14" s="14" t="s">
        <v>96</v>
      </c>
      <c r="M14" s="14" t="s">
        <v>98</v>
      </c>
      <c r="N14" s="59">
        <f>VLOOKUP(C14,Лист1!$A$1:$D$130,4,FALSE)</f>
        <v>179700</v>
      </c>
      <c r="O14" s="59">
        <f>VLOOKUP(C14,Лист1!$A$1:$D$130,3,FALSE)</f>
        <v>150370</v>
      </c>
      <c r="P14" s="110">
        <f t="shared" si="0"/>
        <v>150370</v>
      </c>
      <c r="Q14" s="22"/>
      <c r="R14" s="23"/>
    </row>
    <row r="15" spans="1:18" ht="15.75">
      <c r="A15" s="41" t="s">
        <v>267</v>
      </c>
      <c r="B15" s="47" t="s">
        <v>70</v>
      </c>
      <c r="C15" s="26" t="s">
        <v>267</v>
      </c>
      <c r="D15" s="13" t="s">
        <v>259</v>
      </c>
      <c r="E15" s="27" t="s">
        <v>77</v>
      </c>
      <c r="F15" s="68" t="s">
        <v>274</v>
      </c>
      <c r="G15" s="65" t="s">
        <v>280</v>
      </c>
      <c r="H15" s="14" t="s">
        <v>91</v>
      </c>
      <c r="I15" s="14" t="s">
        <v>90</v>
      </c>
      <c r="J15" s="14" t="s">
        <v>94</v>
      </c>
      <c r="K15" s="14">
        <v>47</v>
      </c>
      <c r="L15" s="14" t="s">
        <v>96</v>
      </c>
      <c r="M15" s="14" t="s">
        <v>290</v>
      </c>
      <c r="N15" s="59">
        <f>VLOOKUP(C15,Лист1!$A$1:$D$130,4,FALSE)</f>
        <v>222200</v>
      </c>
      <c r="O15" s="59">
        <f>VLOOKUP(C15,Лист1!$A$1:$D$130,3,FALSE)</f>
        <v>185955</v>
      </c>
      <c r="P15" s="110">
        <f t="shared" si="0"/>
        <v>185955</v>
      </c>
      <c r="Q15" s="22"/>
      <c r="R15" s="23"/>
    </row>
    <row r="16" spans="1:18" ht="15.75">
      <c r="A16" s="41" t="s">
        <v>268</v>
      </c>
      <c r="B16" s="47" t="s">
        <v>71</v>
      </c>
      <c r="C16" s="26" t="s">
        <v>268</v>
      </c>
      <c r="D16" s="13" t="s">
        <v>260</v>
      </c>
      <c r="E16" s="27" t="s">
        <v>77</v>
      </c>
      <c r="F16" s="68" t="s">
        <v>87</v>
      </c>
      <c r="G16" s="65" t="s">
        <v>281</v>
      </c>
      <c r="H16" s="14" t="s">
        <v>91</v>
      </c>
      <c r="I16" s="14" t="s">
        <v>287</v>
      </c>
      <c r="J16" s="14" t="s">
        <v>95</v>
      </c>
      <c r="K16" s="14">
        <v>63.5</v>
      </c>
      <c r="L16" s="14" t="s">
        <v>96</v>
      </c>
      <c r="M16" s="14" t="s">
        <v>291</v>
      </c>
      <c r="N16" s="59">
        <f>VLOOKUP(C16,Лист1!$A$1:$D$130,4,FALSE)</f>
        <v>230700</v>
      </c>
      <c r="O16" s="59">
        <f>VLOOKUP(C16,Лист1!$A$1:$D$130,3,FALSE)</f>
        <v>193072</v>
      </c>
      <c r="P16" s="110">
        <f t="shared" si="0"/>
        <v>193072</v>
      </c>
      <c r="Q16" s="22"/>
      <c r="R16" s="23"/>
    </row>
    <row r="17" spans="1:18" ht="15.75">
      <c r="A17" s="41" t="s">
        <v>269</v>
      </c>
      <c r="B17" s="47" t="s">
        <v>72</v>
      </c>
      <c r="C17" s="26" t="s">
        <v>269</v>
      </c>
      <c r="D17" s="13" t="s">
        <v>261</v>
      </c>
      <c r="E17" s="27" t="s">
        <v>78</v>
      </c>
      <c r="F17" s="68" t="s">
        <v>88</v>
      </c>
      <c r="G17" s="65" t="s">
        <v>37</v>
      </c>
      <c r="H17" s="14" t="s">
        <v>92</v>
      </c>
      <c r="I17" s="14" t="s">
        <v>287</v>
      </c>
      <c r="J17" s="14" t="s">
        <v>95</v>
      </c>
      <c r="K17" s="14">
        <v>64.099999999999994</v>
      </c>
      <c r="L17" s="14" t="s">
        <v>96</v>
      </c>
      <c r="M17" s="14" t="s">
        <v>292</v>
      </c>
      <c r="N17" s="59">
        <f>VLOOKUP(C17,Лист1!$A$1:$D$130,4,FALSE)</f>
        <v>248900</v>
      </c>
      <c r="O17" s="59">
        <f>VLOOKUP(C17,Лист1!$A$1:$D$130,3,FALSE)</f>
        <v>208322</v>
      </c>
      <c r="P17" s="110">
        <f t="shared" si="0"/>
        <v>208322</v>
      </c>
      <c r="Q17" s="22"/>
      <c r="R17" s="23"/>
    </row>
    <row r="18" spans="1:18" ht="16.5" thickBot="1">
      <c r="A18" s="41" t="s">
        <v>270</v>
      </c>
      <c r="B18" s="48" t="s">
        <v>254</v>
      </c>
      <c r="C18" s="49" t="s">
        <v>270</v>
      </c>
      <c r="D18" s="50" t="s">
        <v>262</v>
      </c>
      <c r="E18" s="51" t="s">
        <v>78</v>
      </c>
      <c r="F18" s="69" t="s">
        <v>275</v>
      </c>
      <c r="G18" s="66" t="s">
        <v>282</v>
      </c>
      <c r="H18" s="52" t="s">
        <v>284</v>
      </c>
      <c r="I18" s="52" t="s">
        <v>90</v>
      </c>
      <c r="J18" s="52" t="s">
        <v>95</v>
      </c>
      <c r="K18" s="52">
        <v>74</v>
      </c>
      <c r="L18" s="52" t="s">
        <v>96</v>
      </c>
      <c r="M18" s="52" t="s">
        <v>293</v>
      </c>
      <c r="N18" s="60">
        <f>VLOOKUP(C18,Лист1!$A$1:$D$130,4,FALSE)</f>
        <v>313300</v>
      </c>
      <c r="O18" s="60">
        <f>VLOOKUP(C18,Лист1!$A$1:$D$130,3,FALSE)</f>
        <v>262207</v>
      </c>
      <c r="P18" s="109">
        <f t="shared" si="0"/>
        <v>262207</v>
      </c>
      <c r="Q18" s="22"/>
      <c r="R18" s="23"/>
    </row>
    <row r="19" spans="1:18" ht="15" customHeight="1">
      <c r="B19" s="180" t="s">
        <v>196</v>
      </c>
      <c r="C19" s="181"/>
      <c r="D19" s="181"/>
      <c r="E19" s="181"/>
      <c r="F19" s="182"/>
      <c r="G19" s="182"/>
      <c r="H19" s="182"/>
      <c r="I19" s="18"/>
      <c r="J19" s="11"/>
      <c r="K19" s="11"/>
      <c r="L19" s="11"/>
      <c r="M19" s="11"/>
      <c r="N19" s="11"/>
      <c r="O19" s="11"/>
      <c r="P19" s="28"/>
    </row>
    <row r="20" spans="1:18" ht="15" customHeight="1">
      <c r="B20" s="180"/>
      <c r="C20" s="181"/>
      <c r="D20" s="181"/>
      <c r="E20" s="181"/>
      <c r="F20" s="182"/>
      <c r="G20" s="182"/>
      <c r="H20" s="182"/>
      <c r="I20" s="18"/>
      <c r="J20" s="11"/>
      <c r="K20" s="11"/>
      <c r="L20" s="11"/>
      <c r="M20" s="11"/>
      <c r="N20" s="11"/>
      <c r="O20" s="11"/>
      <c r="P20" s="28"/>
    </row>
    <row r="21" spans="1:18" ht="59.25" customHeight="1">
      <c r="B21" s="180"/>
      <c r="C21" s="181"/>
      <c r="D21" s="181"/>
      <c r="E21" s="181"/>
      <c r="F21" s="182"/>
      <c r="G21" s="182"/>
      <c r="H21" s="182"/>
      <c r="I21" s="18"/>
      <c r="J21" s="12"/>
      <c r="K21" s="12"/>
      <c r="L21" s="12"/>
      <c r="M21" s="12"/>
      <c r="N21" s="12"/>
      <c r="O21" s="12"/>
      <c r="P21" s="29"/>
    </row>
    <row r="22" spans="1:18" ht="40.5" customHeight="1">
      <c r="B22" s="180"/>
      <c r="C22" s="181"/>
      <c r="D22" s="181"/>
      <c r="E22" s="181"/>
      <c r="F22" s="182"/>
      <c r="G22" s="182"/>
      <c r="H22" s="182"/>
      <c r="I22" s="18"/>
      <c r="J22" s="11"/>
      <c r="K22" s="11"/>
      <c r="L22" s="11"/>
      <c r="M22" s="11"/>
      <c r="N22" s="11"/>
      <c r="O22" s="11"/>
      <c r="P22" s="28"/>
    </row>
    <row r="23" spans="1:18" ht="20.25" customHeight="1">
      <c r="B23" s="180"/>
      <c r="C23" s="181"/>
      <c r="D23" s="181"/>
      <c r="E23" s="181"/>
      <c r="F23" s="182"/>
      <c r="G23" s="182"/>
      <c r="H23" s="182"/>
      <c r="I23" s="18"/>
      <c r="J23" s="11"/>
      <c r="K23" s="11"/>
      <c r="L23" s="11"/>
      <c r="M23" s="11"/>
      <c r="N23" s="11"/>
      <c r="O23" s="11"/>
      <c r="P23" s="28"/>
    </row>
    <row r="24" spans="1:18" ht="37.5" customHeight="1" thickBot="1">
      <c r="B24" s="180"/>
      <c r="C24" s="181"/>
      <c r="D24" s="181"/>
      <c r="E24" s="181"/>
      <c r="F24" s="182"/>
      <c r="G24" s="182"/>
      <c r="H24" s="182"/>
      <c r="I24" s="18"/>
      <c r="J24" s="11"/>
      <c r="K24" s="11"/>
      <c r="L24" s="11"/>
      <c r="M24" s="11"/>
      <c r="N24" s="11"/>
      <c r="O24" s="11"/>
      <c r="P24" s="28"/>
    </row>
    <row r="25" spans="1:18" ht="15.75">
      <c r="A25" s="41" t="s">
        <v>100</v>
      </c>
      <c r="B25" s="42" t="s">
        <v>117</v>
      </c>
      <c r="C25" s="43" t="s">
        <v>100</v>
      </c>
      <c r="D25" s="44" t="s">
        <v>56</v>
      </c>
      <c r="E25" s="45" t="s">
        <v>40</v>
      </c>
      <c r="F25" s="67">
        <v>2.1</v>
      </c>
      <c r="G25" s="64" t="s">
        <v>107</v>
      </c>
      <c r="H25" s="46" t="s">
        <v>113</v>
      </c>
      <c r="I25" s="46" t="s">
        <v>113</v>
      </c>
      <c r="J25" s="46" t="s">
        <v>114</v>
      </c>
      <c r="K25" s="46">
        <v>8.6999999999999993</v>
      </c>
      <c r="L25" s="46" t="s">
        <v>96</v>
      </c>
      <c r="M25" s="46" t="s">
        <v>113</v>
      </c>
      <c r="N25" s="57">
        <f>VLOOKUP(C25,Лист1!$A$1:$D$130,4,FALSE)</f>
        <v>33300</v>
      </c>
      <c r="O25" s="57">
        <f>VLOOKUP(C25,Лист1!$A$1:$D$130,3,FALSE)</f>
        <v>27858</v>
      </c>
      <c r="P25" s="58">
        <f t="shared" ref="P25:P28" si="1">O25*(1-$P$2)</f>
        <v>27858</v>
      </c>
      <c r="Q25" s="22"/>
      <c r="R25" s="23"/>
    </row>
    <row r="26" spans="1:18" ht="15.75">
      <c r="A26" s="41" t="s">
        <v>101</v>
      </c>
      <c r="B26" s="47" t="s">
        <v>118</v>
      </c>
      <c r="C26" s="26" t="s">
        <v>101</v>
      </c>
      <c r="D26" s="13" t="s">
        <v>102</v>
      </c>
      <c r="E26" s="27" t="s">
        <v>40</v>
      </c>
      <c r="F26" s="68" t="s">
        <v>108</v>
      </c>
      <c r="G26" s="65" t="s">
        <v>109</v>
      </c>
      <c r="H26" s="14" t="s">
        <v>113</v>
      </c>
      <c r="I26" s="14" t="s">
        <v>113</v>
      </c>
      <c r="J26" s="14" t="s">
        <v>114</v>
      </c>
      <c r="K26" s="14">
        <v>8.6999999999999993</v>
      </c>
      <c r="L26" s="14" t="s">
        <v>96</v>
      </c>
      <c r="M26" s="14" t="s">
        <v>113</v>
      </c>
      <c r="N26" s="59">
        <f>VLOOKUP(C26,Лист1!$A$1:$D$130,4,FALSE)</f>
        <v>35700</v>
      </c>
      <c r="O26" s="59">
        <f>VLOOKUP(C26,Лист1!$A$1:$D$130,3,FALSE)</f>
        <v>29891</v>
      </c>
      <c r="P26" s="110">
        <f t="shared" si="1"/>
        <v>29891</v>
      </c>
      <c r="Q26" s="22"/>
      <c r="R26" s="23"/>
    </row>
    <row r="27" spans="1:18" ht="15.75">
      <c r="A27" s="41" t="s">
        <v>103</v>
      </c>
      <c r="B27" s="47" t="s">
        <v>119</v>
      </c>
      <c r="C27" s="26" t="s">
        <v>103</v>
      </c>
      <c r="D27" s="13" t="s">
        <v>104</v>
      </c>
      <c r="E27" s="27" t="s">
        <v>40</v>
      </c>
      <c r="F27" s="68">
        <v>3.5</v>
      </c>
      <c r="G27" s="65" t="s">
        <v>110</v>
      </c>
      <c r="H27" s="14" t="s">
        <v>113</v>
      </c>
      <c r="I27" s="14" t="s">
        <v>113</v>
      </c>
      <c r="J27" s="14" t="s">
        <v>114</v>
      </c>
      <c r="K27" s="14">
        <v>8.6999999999999993</v>
      </c>
      <c r="L27" s="14" t="s">
        <v>96</v>
      </c>
      <c r="M27" s="14" t="s">
        <v>113</v>
      </c>
      <c r="N27" s="59">
        <f>VLOOKUP(C27,Лист1!$A$1:$D$130,4,FALSE)</f>
        <v>38000</v>
      </c>
      <c r="O27" s="59">
        <f>VLOOKUP(C27,Лист1!$A$1:$D$130,3,FALSE)</f>
        <v>31823</v>
      </c>
      <c r="P27" s="110">
        <f t="shared" si="1"/>
        <v>31823</v>
      </c>
      <c r="Q27" s="22"/>
      <c r="R27" s="23"/>
    </row>
    <row r="28" spans="1:18" ht="16.5" thickBot="1">
      <c r="A28" s="41" t="s">
        <v>105</v>
      </c>
      <c r="B28" s="48" t="s">
        <v>120</v>
      </c>
      <c r="C28" s="49" t="s">
        <v>105</v>
      </c>
      <c r="D28" s="50" t="s">
        <v>106</v>
      </c>
      <c r="E28" s="51" t="s">
        <v>40</v>
      </c>
      <c r="F28" s="69" t="s">
        <v>111</v>
      </c>
      <c r="G28" s="66" t="s">
        <v>112</v>
      </c>
      <c r="H28" s="52" t="s">
        <v>113</v>
      </c>
      <c r="I28" s="52" t="s">
        <v>113</v>
      </c>
      <c r="J28" s="52" t="s">
        <v>115</v>
      </c>
      <c r="K28" s="53">
        <v>12</v>
      </c>
      <c r="L28" s="52" t="s">
        <v>116</v>
      </c>
      <c r="M28" s="52" t="s">
        <v>113</v>
      </c>
      <c r="N28" s="60">
        <f>VLOOKUP(C28,Лист1!$A$1:$D$130,4,FALSE)</f>
        <v>48500</v>
      </c>
      <c r="O28" s="60">
        <f>VLOOKUP(C28,Лист1!$A$1:$D$130,3,FALSE)</f>
        <v>40567</v>
      </c>
      <c r="P28" s="109">
        <f t="shared" si="1"/>
        <v>40567</v>
      </c>
      <c r="Q28" s="22"/>
      <c r="R28" s="23"/>
    </row>
    <row r="29" spans="1:18" ht="15" customHeight="1">
      <c r="B29" s="180" t="s">
        <v>124</v>
      </c>
      <c r="C29" s="181"/>
      <c r="D29" s="181"/>
      <c r="E29" s="181"/>
      <c r="F29" s="182"/>
      <c r="G29" s="182"/>
      <c r="H29" s="182"/>
      <c r="I29" s="18"/>
      <c r="J29" s="11"/>
      <c r="K29" s="11"/>
      <c r="L29" s="11"/>
      <c r="M29" s="11"/>
      <c r="N29" s="11"/>
      <c r="O29" s="11"/>
      <c r="P29" s="28"/>
    </row>
    <row r="30" spans="1:18" ht="15" customHeight="1">
      <c r="B30" s="180"/>
      <c r="C30" s="181"/>
      <c r="D30" s="181"/>
      <c r="E30" s="181"/>
      <c r="F30" s="182"/>
      <c r="G30" s="182"/>
      <c r="H30" s="182"/>
      <c r="I30" s="18"/>
      <c r="J30" s="11"/>
      <c r="K30" s="11"/>
      <c r="L30" s="11"/>
      <c r="M30" s="11"/>
      <c r="N30" s="11"/>
      <c r="O30" s="11"/>
      <c r="P30" s="28"/>
    </row>
    <row r="31" spans="1:18" ht="59.25" customHeight="1">
      <c r="B31" s="180"/>
      <c r="C31" s="181"/>
      <c r="D31" s="181"/>
      <c r="E31" s="181"/>
      <c r="F31" s="182"/>
      <c r="G31" s="182"/>
      <c r="H31" s="182"/>
      <c r="I31" s="18"/>
      <c r="J31" s="12"/>
      <c r="K31" s="12"/>
      <c r="L31" s="12"/>
      <c r="M31" s="12"/>
      <c r="N31" s="12"/>
      <c r="O31" s="12"/>
      <c r="P31" s="29"/>
    </row>
    <row r="32" spans="1:18" ht="40.5" customHeight="1">
      <c r="B32" s="180"/>
      <c r="C32" s="181"/>
      <c r="D32" s="181"/>
      <c r="E32" s="181"/>
      <c r="F32" s="182"/>
      <c r="G32" s="182"/>
      <c r="H32" s="182"/>
      <c r="I32" s="18"/>
      <c r="J32" s="11"/>
      <c r="K32" s="11"/>
      <c r="L32" s="11"/>
      <c r="M32" s="11"/>
      <c r="N32" s="11"/>
      <c r="O32" s="11"/>
      <c r="P32" s="28"/>
    </row>
    <row r="33" spans="1:18" ht="20.25" customHeight="1">
      <c r="B33" s="180"/>
      <c r="C33" s="181"/>
      <c r="D33" s="181"/>
      <c r="E33" s="181"/>
      <c r="F33" s="182"/>
      <c r="G33" s="182"/>
      <c r="H33" s="182"/>
      <c r="I33" s="18"/>
      <c r="J33" s="11"/>
      <c r="K33" s="11"/>
      <c r="L33" s="11"/>
      <c r="M33" s="11"/>
      <c r="N33" s="11"/>
      <c r="O33" s="11"/>
      <c r="P33" s="28"/>
    </row>
    <row r="34" spans="1:18" ht="33" customHeight="1" thickBot="1">
      <c r="B34" s="180"/>
      <c r="C34" s="181"/>
      <c r="D34" s="181"/>
      <c r="E34" s="181"/>
      <c r="F34" s="182"/>
      <c r="G34" s="182"/>
      <c r="H34" s="182"/>
      <c r="I34" s="18"/>
      <c r="J34" s="11"/>
      <c r="K34" s="11"/>
      <c r="L34" s="11"/>
      <c r="M34" s="11"/>
      <c r="N34" s="11"/>
      <c r="O34" s="11"/>
      <c r="P34" s="28"/>
    </row>
    <row r="35" spans="1:18" ht="15.75">
      <c r="A35" s="41" t="s">
        <v>126</v>
      </c>
      <c r="B35" s="42" t="s">
        <v>118</v>
      </c>
      <c r="C35" s="43" t="s">
        <v>126</v>
      </c>
      <c r="D35" s="44" t="s">
        <v>121</v>
      </c>
      <c r="E35" s="45" t="s">
        <v>40</v>
      </c>
      <c r="F35" s="67" t="s">
        <v>108</v>
      </c>
      <c r="G35" s="64" t="s">
        <v>109</v>
      </c>
      <c r="H35" s="46" t="s">
        <v>113</v>
      </c>
      <c r="I35" s="46" t="s">
        <v>113</v>
      </c>
      <c r="J35" s="46" t="s">
        <v>125</v>
      </c>
      <c r="K35" s="46">
        <v>24</v>
      </c>
      <c r="L35" s="46" t="s">
        <v>96</v>
      </c>
      <c r="M35" s="46" t="s">
        <v>113</v>
      </c>
      <c r="N35" s="57">
        <f>VLOOKUP(C35,Лист1!$A$1:$D$130,4,FALSE)</f>
        <v>79500</v>
      </c>
      <c r="O35" s="57">
        <f>VLOOKUP(C35,Лист1!$A$1:$D$130,3,FALSE)</f>
        <v>66594</v>
      </c>
      <c r="P35" s="58">
        <f t="shared" ref="P35:P39" si="2">O35*(1-$P$2)</f>
        <v>66594</v>
      </c>
      <c r="Q35" s="22"/>
      <c r="R35" s="23"/>
    </row>
    <row r="36" spans="1:18" ht="15.75">
      <c r="A36" s="41" t="s">
        <v>127</v>
      </c>
      <c r="B36" s="47" t="s">
        <v>119</v>
      </c>
      <c r="C36" s="26" t="s">
        <v>127</v>
      </c>
      <c r="D36" s="13" t="s">
        <v>122</v>
      </c>
      <c r="E36" s="27" t="s">
        <v>40</v>
      </c>
      <c r="F36" s="68">
        <v>3.5</v>
      </c>
      <c r="G36" s="65" t="s">
        <v>38</v>
      </c>
      <c r="H36" s="14" t="s">
        <v>113</v>
      </c>
      <c r="I36" s="14" t="s">
        <v>113</v>
      </c>
      <c r="J36" s="14" t="s">
        <v>125</v>
      </c>
      <c r="K36" s="14">
        <v>24</v>
      </c>
      <c r="L36" s="14" t="s">
        <v>96</v>
      </c>
      <c r="M36" s="14" t="s">
        <v>113</v>
      </c>
      <c r="N36" s="59">
        <f>VLOOKUP(C36,Лист1!$A$1:$D$130,4,FALSE)</f>
        <v>89800</v>
      </c>
      <c r="O36" s="59">
        <f>VLOOKUP(C36,Лист1!$A$1:$D$130,3,FALSE)</f>
        <v>75135</v>
      </c>
      <c r="P36" s="110">
        <f t="shared" si="2"/>
        <v>75135</v>
      </c>
      <c r="Q36" s="22"/>
      <c r="R36" s="23"/>
    </row>
    <row r="37" spans="1:18" ht="15.75">
      <c r="A37" s="41" t="s">
        <v>128</v>
      </c>
      <c r="B37" s="47" t="s">
        <v>120</v>
      </c>
      <c r="C37" s="26" t="s">
        <v>128</v>
      </c>
      <c r="D37" s="13" t="s">
        <v>123</v>
      </c>
      <c r="E37" s="27" t="s">
        <v>40</v>
      </c>
      <c r="F37" s="68" t="s">
        <v>111</v>
      </c>
      <c r="G37" s="65" t="s">
        <v>112</v>
      </c>
      <c r="H37" s="14" t="s">
        <v>113</v>
      </c>
      <c r="I37" s="14" t="s">
        <v>113</v>
      </c>
      <c r="J37" s="14" t="s">
        <v>125</v>
      </c>
      <c r="K37" s="14">
        <v>24</v>
      </c>
      <c r="L37" s="14" t="s">
        <v>116</v>
      </c>
      <c r="M37" s="14" t="s">
        <v>113</v>
      </c>
      <c r="N37" s="59">
        <f>VLOOKUP(C37,Лист1!$A$1:$D$130,4,FALSE)</f>
        <v>91900</v>
      </c>
      <c r="O37" s="59">
        <f>VLOOKUP(C37,Лист1!$A$1:$D$130,3,FALSE)</f>
        <v>77168</v>
      </c>
      <c r="P37" s="110">
        <f t="shared" si="2"/>
        <v>77168</v>
      </c>
      <c r="Q37" s="22"/>
      <c r="R37" s="23"/>
    </row>
    <row r="38" spans="1:18" ht="15.75">
      <c r="A38" s="41" t="s">
        <v>129</v>
      </c>
      <c r="B38" s="47"/>
      <c r="C38" s="26" t="s">
        <v>129</v>
      </c>
      <c r="D38" s="37" t="s">
        <v>130</v>
      </c>
      <c r="E38" s="27"/>
      <c r="F38" s="103" t="s">
        <v>133</v>
      </c>
      <c r="G38" s="104"/>
      <c r="H38" s="105"/>
      <c r="I38" s="105"/>
      <c r="J38" s="105"/>
      <c r="K38" s="105"/>
      <c r="L38" s="105"/>
      <c r="M38" s="105"/>
      <c r="N38" s="59">
        <f>VLOOKUP(C38,Лист1!$A$1:$D$130,4,FALSE)</f>
        <v>16900</v>
      </c>
      <c r="O38" s="59">
        <f>VLOOKUP(C38,Лист1!$A$1:$D$130,3,FALSE)</f>
        <v>14133</v>
      </c>
      <c r="P38" s="110">
        <f t="shared" si="2"/>
        <v>14133</v>
      </c>
      <c r="Q38" s="22"/>
      <c r="R38" s="23"/>
    </row>
    <row r="39" spans="1:18" ht="16.5" thickBot="1">
      <c r="A39" s="41" t="s">
        <v>131</v>
      </c>
      <c r="B39" s="48"/>
      <c r="C39" s="49" t="s">
        <v>131</v>
      </c>
      <c r="D39" s="54" t="s">
        <v>132</v>
      </c>
      <c r="E39" s="51"/>
      <c r="F39" s="111" t="s">
        <v>134</v>
      </c>
      <c r="G39" s="112"/>
      <c r="H39" s="113"/>
      <c r="I39" s="113"/>
      <c r="J39" s="113"/>
      <c r="K39" s="113"/>
      <c r="L39" s="113"/>
      <c r="M39" s="113"/>
      <c r="N39" s="60">
        <f>VLOOKUP(C39,Лист1!$A$1:$D$130,4,FALSE)</f>
        <v>10900</v>
      </c>
      <c r="O39" s="60">
        <f>VLOOKUP(C39,Лист1!$A$1:$D$130,3,FALSE)</f>
        <v>9151</v>
      </c>
      <c r="P39" s="109">
        <f t="shared" si="2"/>
        <v>9151</v>
      </c>
      <c r="Q39" s="22"/>
      <c r="R39" s="23"/>
    </row>
    <row r="40" spans="1:18" ht="45.75" customHeight="1">
      <c r="B40" s="180" t="s">
        <v>295</v>
      </c>
      <c r="C40" s="181"/>
      <c r="D40" s="181"/>
      <c r="E40" s="181"/>
      <c r="F40" s="182"/>
      <c r="G40" s="182"/>
      <c r="H40" s="182"/>
      <c r="I40" s="18"/>
      <c r="J40" s="11"/>
      <c r="K40" s="11"/>
      <c r="L40" s="11"/>
      <c r="M40" s="11"/>
      <c r="N40" s="11"/>
      <c r="O40" s="11"/>
      <c r="P40" s="28"/>
    </row>
    <row r="41" spans="1:18" ht="45.75" customHeight="1">
      <c r="B41" s="180"/>
      <c r="C41" s="181"/>
      <c r="D41" s="181"/>
      <c r="E41" s="181"/>
      <c r="F41" s="182"/>
      <c r="G41" s="182"/>
      <c r="H41" s="182"/>
      <c r="I41" s="18"/>
      <c r="J41" s="11"/>
      <c r="K41" s="11"/>
      <c r="L41" s="11"/>
      <c r="M41" s="11"/>
      <c r="N41" s="11"/>
      <c r="O41" s="11"/>
      <c r="P41" s="28"/>
    </row>
    <row r="42" spans="1:18" ht="45.75" customHeight="1">
      <c r="B42" s="180"/>
      <c r="C42" s="181"/>
      <c r="D42" s="181"/>
      <c r="E42" s="181"/>
      <c r="F42" s="182"/>
      <c r="G42" s="182"/>
      <c r="H42" s="182"/>
      <c r="I42" s="18"/>
      <c r="J42" s="12"/>
      <c r="K42" s="12"/>
      <c r="L42" s="12"/>
      <c r="M42" s="12"/>
      <c r="N42" s="12"/>
      <c r="O42" s="12"/>
      <c r="P42" s="29"/>
    </row>
    <row r="43" spans="1:18" ht="45.75" customHeight="1">
      <c r="B43" s="180"/>
      <c r="C43" s="181"/>
      <c r="D43" s="181"/>
      <c r="E43" s="181"/>
      <c r="F43" s="182"/>
      <c r="G43" s="182"/>
      <c r="H43" s="182"/>
      <c r="I43" s="18"/>
      <c r="J43" s="11"/>
      <c r="K43" s="11"/>
      <c r="L43" s="11"/>
      <c r="M43" s="11"/>
      <c r="N43" s="11"/>
      <c r="O43" s="11"/>
      <c r="P43" s="28"/>
    </row>
    <row r="44" spans="1:18" ht="27" customHeight="1">
      <c r="B44" s="180"/>
      <c r="C44" s="181"/>
      <c r="D44" s="181"/>
      <c r="E44" s="181"/>
      <c r="F44" s="182"/>
      <c r="G44" s="182"/>
      <c r="H44" s="182"/>
      <c r="I44" s="18"/>
      <c r="J44" s="11"/>
      <c r="K44" s="11"/>
      <c r="L44" s="11"/>
      <c r="M44" s="11"/>
      <c r="N44" s="11"/>
      <c r="O44" s="11"/>
      <c r="P44" s="28"/>
    </row>
    <row r="45" spans="1:18" ht="15" customHeight="1" thickBot="1">
      <c r="B45" s="180"/>
      <c r="C45" s="181"/>
      <c r="D45" s="181"/>
      <c r="E45" s="181"/>
      <c r="F45" s="182"/>
      <c r="G45" s="182"/>
      <c r="H45" s="182"/>
      <c r="I45" s="18"/>
      <c r="J45" s="11"/>
      <c r="K45" s="11"/>
      <c r="L45" s="11"/>
      <c r="M45" s="11"/>
      <c r="N45" s="11"/>
      <c r="O45" s="11"/>
      <c r="P45" s="28"/>
    </row>
    <row r="46" spans="1:18" ht="15.75">
      <c r="A46" s="41" t="s">
        <v>226</v>
      </c>
      <c r="B46" s="42" t="s">
        <v>118</v>
      </c>
      <c r="C46" s="43" t="s">
        <v>226</v>
      </c>
      <c r="D46" s="44" t="s">
        <v>225</v>
      </c>
      <c r="E46" s="45" t="s">
        <v>40</v>
      </c>
      <c r="F46" s="67" t="s">
        <v>108</v>
      </c>
      <c r="G46" s="64" t="s">
        <v>109</v>
      </c>
      <c r="H46" s="46" t="s">
        <v>113</v>
      </c>
      <c r="I46" s="46" t="s">
        <v>113</v>
      </c>
      <c r="J46" s="46" t="s">
        <v>253</v>
      </c>
      <c r="K46" s="125">
        <v>11</v>
      </c>
      <c r="L46" s="46" t="s">
        <v>96</v>
      </c>
      <c r="M46" s="46" t="s">
        <v>113</v>
      </c>
      <c r="N46" s="57">
        <f>VLOOKUP(C46,Лист1!$A$1:$D$130,4,FALSE)</f>
        <v>35800</v>
      </c>
      <c r="O46" s="57">
        <f>VLOOKUP(C46,Лист1!$A$1:$D$130,3,FALSE)</f>
        <v>29485</v>
      </c>
      <c r="P46" s="58">
        <f t="shared" ref="P46:P49" si="3">O46*(1-$P$2)</f>
        <v>29485</v>
      </c>
      <c r="Q46" s="115"/>
      <c r="R46" s="23"/>
    </row>
    <row r="47" spans="1:18" ht="15.75">
      <c r="A47" s="41" t="s">
        <v>230</v>
      </c>
      <c r="B47" s="47" t="s">
        <v>119</v>
      </c>
      <c r="C47" s="26" t="s">
        <v>230</v>
      </c>
      <c r="D47" s="13" t="s">
        <v>229</v>
      </c>
      <c r="E47" s="27" t="s">
        <v>40</v>
      </c>
      <c r="F47" s="68">
        <v>3.5</v>
      </c>
      <c r="G47" s="65" t="s">
        <v>38</v>
      </c>
      <c r="H47" s="14" t="s">
        <v>113</v>
      </c>
      <c r="I47" s="14" t="s">
        <v>113</v>
      </c>
      <c r="J47" s="14" t="s">
        <v>253</v>
      </c>
      <c r="K47" s="133">
        <v>11</v>
      </c>
      <c r="L47" s="14" t="s">
        <v>96</v>
      </c>
      <c r="M47" s="14" t="s">
        <v>113</v>
      </c>
      <c r="N47" s="59">
        <f>VLOOKUP(C47,Лист1!$A$1:$D$130,4,FALSE)</f>
        <v>45500</v>
      </c>
      <c r="O47" s="59">
        <f>VLOOKUP(C47,Лист1!$A$1:$D$130,3,FALSE)</f>
        <v>37720</v>
      </c>
      <c r="P47" s="110">
        <f t="shared" si="3"/>
        <v>37720</v>
      </c>
      <c r="Q47" s="22"/>
      <c r="R47" s="23"/>
    </row>
    <row r="48" spans="1:18" ht="15.75">
      <c r="A48" s="41" t="s">
        <v>234</v>
      </c>
      <c r="B48" s="47" t="s">
        <v>120</v>
      </c>
      <c r="C48" s="26" t="s">
        <v>234</v>
      </c>
      <c r="D48" s="13" t="s">
        <v>233</v>
      </c>
      <c r="E48" s="27" t="s">
        <v>40</v>
      </c>
      <c r="F48" s="68" t="s">
        <v>111</v>
      </c>
      <c r="G48" s="65" t="s">
        <v>112</v>
      </c>
      <c r="H48" s="14" t="s">
        <v>113</v>
      </c>
      <c r="I48" s="14" t="s">
        <v>113</v>
      </c>
      <c r="J48" s="14" t="s">
        <v>253</v>
      </c>
      <c r="K48" s="133">
        <v>12.8</v>
      </c>
      <c r="L48" s="14" t="s">
        <v>116</v>
      </c>
      <c r="M48" s="14" t="s">
        <v>113</v>
      </c>
      <c r="N48" s="59">
        <f>VLOOKUP(C48,Лист1!$A$1:$D$130,4,FALSE)</f>
        <v>64000</v>
      </c>
      <c r="O48" s="59">
        <f>VLOOKUP(C48,Лист1!$A$1:$D$130,3,FALSE)</f>
        <v>54496</v>
      </c>
      <c r="P48" s="110">
        <f t="shared" si="3"/>
        <v>54496</v>
      </c>
      <c r="Q48" s="115"/>
      <c r="R48" s="23"/>
    </row>
    <row r="49" spans="1:18" ht="16.5" thickBot="1">
      <c r="A49" s="41" t="s">
        <v>238</v>
      </c>
      <c r="B49" s="48" t="s">
        <v>294</v>
      </c>
      <c r="C49" s="49" t="s">
        <v>238</v>
      </c>
      <c r="D49" s="50" t="s">
        <v>237</v>
      </c>
      <c r="E49" s="51" t="s">
        <v>40</v>
      </c>
      <c r="F49" s="69" t="s">
        <v>296</v>
      </c>
      <c r="G49" s="66" t="s">
        <v>297</v>
      </c>
      <c r="H49" s="52" t="s">
        <v>113</v>
      </c>
      <c r="I49" s="52" t="s">
        <v>113</v>
      </c>
      <c r="J49" s="52" t="s">
        <v>253</v>
      </c>
      <c r="K49" s="53">
        <v>12.8</v>
      </c>
      <c r="L49" s="52" t="s">
        <v>298</v>
      </c>
      <c r="M49" s="52" t="s">
        <v>113</v>
      </c>
      <c r="N49" s="60">
        <f>VLOOKUP(C49,Лист1!$A$1:$D$130,4,FALSE)</f>
        <v>75100</v>
      </c>
      <c r="O49" s="60">
        <f>VLOOKUP(C49,Лист1!$A$1:$D$130,3,FALSE)</f>
        <v>64256</v>
      </c>
      <c r="P49" s="109">
        <f t="shared" si="3"/>
        <v>64256</v>
      </c>
      <c r="Q49" s="22"/>
      <c r="R49" s="23"/>
    </row>
    <row r="50" spans="1:18" ht="45.75" customHeight="1">
      <c r="B50" s="180" t="s">
        <v>197</v>
      </c>
      <c r="C50" s="181"/>
      <c r="D50" s="181"/>
      <c r="E50" s="181"/>
      <c r="F50" s="182"/>
      <c r="G50" s="182"/>
      <c r="H50" s="182"/>
      <c r="I50" s="18"/>
      <c r="J50" s="11"/>
      <c r="K50" s="11"/>
      <c r="L50" s="11"/>
      <c r="M50" s="11"/>
      <c r="N50" s="11"/>
      <c r="O50" s="11"/>
      <c r="P50" s="28"/>
    </row>
    <row r="51" spans="1:18" ht="45.75" customHeight="1">
      <c r="B51" s="180"/>
      <c r="C51" s="181"/>
      <c r="D51" s="181"/>
      <c r="E51" s="181"/>
      <c r="F51" s="182"/>
      <c r="G51" s="182"/>
      <c r="H51" s="182"/>
      <c r="I51" s="18"/>
      <c r="J51" s="11"/>
      <c r="K51" s="11"/>
      <c r="L51" s="11"/>
      <c r="M51" s="11"/>
      <c r="N51" s="11"/>
      <c r="O51" s="11"/>
      <c r="P51" s="28"/>
    </row>
    <row r="52" spans="1:18" ht="45.75" customHeight="1">
      <c r="B52" s="180"/>
      <c r="C52" s="181"/>
      <c r="D52" s="181"/>
      <c r="E52" s="181"/>
      <c r="F52" s="182"/>
      <c r="G52" s="182"/>
      <c r="H52" s="182"/>
      <c r="I52" s="18"/>
      <c r="J52" s="12"/>
      <c r="K52" s="12"/>
      <c r="L52" s="12"/>
      <c r="M52" s="12"/>
      <c r="N52" s="12"/>
      <c r="O52" s="12"/>
      <c r="P52" s="29"/>
    </row>
    <row r="53" spans="1:18" ht="45.75" customHeight="1">
      <c r="B53" s="180"/>
      <c r="C53" s="181"/>
      <c r="D53" s="181"/>
      <c r="E53" s="181"/>
      <c r="F53" s="182"/>
      <c r="G53" s="182"/>
      <c r="H53" s="182"/>
      <c r="I53" s="18"/>
      <c r="J53" s="11"/>
      <c r="K53" s="11"/>
      <c r="L53" s="11"/>
      <c r="M53" s="11"/>
      <c r="N53" s="11"/>
      <c r="O53" s="11"/>
      <c r="P53" s="28"/>
    </row>
    <row r="54" spans="1:18" ht="45.75" customHeight="1">
      <c r="B54" s="180"/>
      <c r="C54" s="181"/>
      <c r="D54" s="181"/>
      <c r="E54" s="181"/>
      <c r="F54" s="182"/>
      <c r="G54" s="182"/>
      <c r="H54" s="182"/>
      <c r="I54" s="18"/>
      <c r="J54" s="11"/>
      <c r="K54" s="11"/>
      <c r="L54" s="11"/>
      <c r="M54" s="11"/>
      <c r="N54" s="11"/>
      <c r="O54" s="11"/>
      <c r="P54" s="28"/>
    </row>
    <row r="55" spans="1:18" ht="15" customHeight="1" thickBot="1">
      <c r="B55" s="180"/>
      <c r="C55" s="181"/>
      <c r="D55" s="181"/>
      <c r="E55" s="181"/>
      <c r="F55" s="182"/>
      <c r="G55" s="182"/>
      <c r="H55" s="182"/>
      <c r="I55" s="18"/>
      <c r="J55" s="11"/>
      <c r="K55" s="11"/>
      <c r="L55" s="11"/>
      <c r="M55" s="11"/>
      <c r="N55" s="11"/>
      <c r="O55" s="11"/>
      <c r="P55" s="28"/>
    </row>
    <row r="56" spans="1:18" ht="15.75">
      <c r="A56" s="41" t="s">
        <v>184</v>
      </c>
      <c r="B56" s="42" t="s">
        <v>118</v>
      </c>
      <c r="C56" s="43" t="s">
        <v>184</v>
      </c>
      <c r="D56" s="44" t="s">
        <v>180</v>
      </c>
      <c r="E56" s="45" t="s">
        <v>40</v>
      </c>
      <c r="F56" s="67" t="s">
        <v>108</v>
      </c>
      <c r="G56" s="64" t="s">
        <v>204</v>
      </c>
      <c r="H56" s="46" t="s">
        <v>113</v>
      </c>
      <c r="I56" s="46" t="s">
        <v>113</v>
      </c>
      <c r="J56" s="46" t="s">
        <v>114</v>
      </c>
      <c r="K56" s="46">
        <v>9.9</v>
      </c>
      <c r="L56" s="46" t="s">
        <v>96</v>
      </c>
      <c r="M56" s="46" t="s">
        <v>113</v>
      </c>
      <c r="N56" s="57">
        <f>VLOOKUP(C56,Лист1!$A$1:$D$130,4,FALSE)</f>
        <v>39000</v>
      </c>
      <c r="O56" s="57">
        <f>VLOOKUP(C56,Лист1!$A$1:$D$130,3,FALSE)</f>
        <v>33043</v>
      </c>
      <c r="P56" s="58">
        <f t="shared" ref="P56:P57" si="4">O56*(1-$P$2)</f>
        <v>33043</v>
      </c>
      <c r="Q56" s="115"/>
      <c r="R56" s="23"/>
    </row>
    <row r="57" spans="1:18" ht="16.5" thickBot="1">
      <c r="A57" s="41" t="s">
        <v>186</v>
      </c>
      <c r="B57" s="48" t="s">
        <v>119</v>
      </c>
      <c r="C57" s="49" t="s">
        <v>186</v>
      </c>
      <c r="D57" s="50" t="s">
        <v>182</v>
      </c>
      <c r="E57" s="51" t="s">
        <v>40</v>
      </c>
      <c r="F57" s="69">
        <v>3.5</v>
      </c>
      <c r="G57" s="66" t="s">
        <v>38</v>
      </c>
      <c r="H57" s="52" t="s">
        <v>113</v>
      </c>
      <c r="I57" s="52" t="s">
        <v>113</v>
      </c>
      <c r="J57" s="52" t="s">
        <v>114</v>
      </c>
      <c r="K57" s="52">
        <v>9.9</v>
      </c>
      <c r="L57" s="52" t="s">
        <v>96</v>
      </c>
      <c r="M57" s="52" t="s">
        <v>113</v>
      </c>
      <c r="N57" s="60">
        <f>VLOOKUP(C57,Лист1!$A$1:$D$130,4,FALSE)</f>
        <v>40900</v>
      </c>
      <c r="O57" s="60">
        <f>VLOOKUP(C57,Лист1!$A$1:$D$130,3,FALSE)</f>
        <v>34975</v>
      </c>
      <c r="P57" s="109">
        <f t="shared" si="4"/>
        <v>34975</v>
      </c>
      <c r="Q57" s="22"/>
      <c r="R57" s="23"/>
    </row>
    <row r="58" spans="1:18" ht="15" customHeight="1">
      <c r="B58" s="180" t="s">
        <v>300</v>
      </c>
      <c r="C58" s="181"/>
      <c r="D58" s="181"/>
      <c r="E58" s="181"/>
      <c r="F58" s="182"/>
      <c r="G58" s="182"/>
      <c r="H58" s="182"/>
      <c r="I58" s="18"/>
      <c r="J58" s="11"/>
      <c r="K58" s="11"/>
      <c r="L58" s="11"/>
      <c r="M58" s="11"/>
      <c r="N58" s="11"/>
      <c r="O58" s="11"/>
      <c r="P58" s="28"/>
    </row>
    <row r="59" spans="1:18" ht="15" customHeight="1">
      <c r="B59" s="180"/>
      <c r="C59" s="181"/>
      <c r="D59" s="181"/>
      <c r="E59" s="181"/>
      <c r="F59" s="182"/>
      <c r="G59" s="182"/>
      <c r="H59" s="182"/>
      <c r="I59" s="18"/>
      <c r="J59" s="11"/>
      <c r="K59" s="11"/>
      <c r="L59" s="11"/>
      <c r="M59" s="11"/>
      <c r="N59" s="11"/>
      <c r="O59" s="11"/>
      <c r="P59" s="28"/>
    </row>
    <row r="60" spans="1:18" ht="59.25" customHeight="1">
      <c r="B60" s="180"/>
      <c r="C60" s="181"/>
      <c r="D60" s="181"/>
      <c r="E60" s="181"/>
      <c r="F60" s="182"/>
      <c r="G60" s="182"/>
      <c r="H60" s="182"/>
      <c r="I60" s="18"/>
      <c r="J60" s="12"/>
      <c r="K60" s="12"/>
      <c r="L60" s="12"/>
      <c r="M60" s="12"/>
      <c r="N60" s="12"/>
      <c r="O60" s="12"/>
      <c r="P60" s="29"/>
    </row>
    <row r="61" spans="1:18" ht="40.5" customHeight="1">
      <c r="B61" s="180"/>
      <c r="C61" s="181"/>
      <c r="D61" s="181"/>
      <c r="E61" s="181"/>
      <c r="F61" s="182"/>
      <c r="G61" s="182"/>
      <c r="H61" s="182"/>
      <c r="I61" s="18"/>
      <c r="J61" s="11"/>
      <c r="K61" s="11"/>
      <c r="L61" s="11"/>
      <c r="M61" s="11"/>
      <c r="N61" s="11"/>
      <c r="O61" s="11"/>
      <c r="P61" s="28"/>
    </row>
    <row r="62" spans="1:18" ht="20.25" customHeight="1">
      <c r="B62" s="180"/>
      <c r="C62" s="181"/>
      <c r="D62" s="181"/>
      <c r="E62" s="181"/>
      <c r="F62" s="182"/>
      <c r="G62" s="182"/>
      <c r="H62" s="182"/>
      <c r="I62" s="18"/>
      <c r="J62" s="11"/>
      <c r="K62" s="11"/>
      <c r="L62" s="11"/>
      <c r="M62" s="11"/>
      <c r="N62" s="11"/>
      <c r="O62" s="11"/>
      <c r="P62" s="28"/>
    </row>
    <row r="63" spans="1:18" ht="37.5" customHeight="1" thickBot="1">
      <c r="B63" s="180"/>
      <c r="C63" s="181"/>
      <c r="D63" s="181"/>
      <c r="E63" s="181"/>
      <c r="F63" s="182"/>
      <c r="G63" s="182"/>
      <c r="H63" s="182"/>
      <c r="I63" s="18"/>
      <c r="J63" s="11"/>
      <c r="K63" s="11"/>
      <c r="L63" s="11"/>
      <c r="M63" s="11"/>
      <c r="N63" s="11"/>
      <c r="O63" s="11"/>
      <c r="P63" s="28"/>
    </row>
    <row r="64" spans="1:18" ht="15.75">
      <c r="A64" s="41" t="s">
        <v>303</v>
      </c>
      <c r="B64" s="42" t="s">
        <v>118</v>
      </c>
      <c r="C64" s="43" t="s">
        <v>303</v>
      </c>
      <c r="D64" s="44" t="s">
        <v>301</v>
      </c>
      <c r="E64" s="45" t="s">
        <v>40</v>
      </c>
      <c r="F64" s="67" t="s">
        <v>203</v>
      </c>
      <c r="G64" s="64" t="s">
        <v>305</v>
      </c>
      <c r="H64" s="46" t="s">
        <v>113</v>
      </c>
      <c r="I64" s="46" t="s">
        <v>113</v>
      </c>
      <c r="J64" s="46" t="s">
        <v>306</v>
      </c>
      <c r="K64" s="46">
        <v>16.7</v>
      </c>
      <c r="L64" s="46" t="s">
        <v>96</v>
      </c>
      <c r="M64" s="46" t="s">
        <v>113</v>
      </c>
      <c r="N64" s="57">
        <f>VLOOKUP(C64,Лист1!$A$1:$D$130,4,FALSE)</f>
        <v>79900</v>
      </c>
      <c r="O64" s="57">
        <f>VLOOKUP(C64,Лист1!$A$1:$D$130,3,FALSE)</f>
        <v>66899</v>
      </c>
      <c r="P64" s="58">
        <f t="shared" ref="P64:P65" si="5">O64*(1-$P$2)</f>
        <v>66899</v>
      </c>
      <c r="Q64" s="22"/>
      <c r="R64" s="23"/>
    </row>
    <row r="65" spans="1:18" ht="16.5" thickBot="1">
      <c r="A65" s="41" t="s">
        <v>304</v>
      </c>
      <c r="B65" s="48" t="s">
        <v>119</v>
      </c>
      <c r="C65" s="49" t="s">
        <v>304</v>
      </c>
      <c r="D65" s="50" t="s">
        <v>302</v>
      </c>
      <c r="E65" s="51" t="s">
        <v>40</v>
      </c>
      <c r="F65" s="69" t="s">
        <v>305</v>
      </c>
      <c r="G65" s="66" t="s">
        <v>38</v>
      </c>
      <c r="H65" s="52" t="s">
        <v>113</v>
      </c>
      <c r="I65" s="52" t="s">
        <v>113</v>
      </c>
      <c r="J65" s="52" t="s">
        <v>306</v>
      </c>
      <c r="K65" s="52">
        <v>16.7</v>
      </c>
      <c r="L65" s="52" t="s">
        <v>96</v>
      </c>
      <c r="M65" s="52" t="s">
        <v>113</v>
      </c>
      <c r="N65" s="60">
        <f>VLOOKUP(C65,Лист1!$A$1:$D$130,4,FALSE)</f>
        <v>82500</v>
      </c>
      <c r="O65" s="60">
        <f>VLOOKUP(C65,Лист1!$A$1:$D$130,3,FALSE)</f>
        <v>69034</v>
      </c>
      <c r="P65" s="109">
        <f t="shared" si="5"/>
        <v>69034</v>
      </c>
      <c r="Q65" s="22"/>
      <c r="R65" s="23"/>
    </row>
    <row r="66" spans="1:18" ht="15" customHeight="1">
      <c r="B66" s="180" t="s">
        <v>198</v>
      </c>
      <c r="C66" s="181"/>
      <c r="D66" s="181"/>
      <c r="E66" s="181"/>
      <c r="F66" s="182"/>
      <c r="G66" s="182"/>
      <c r="H66" s="182"/>
      <c r="I66" s="18"/>
      <c r="J66" s="11"/>
      <c r="K66" s="11"/>
      <c r="L66" s="11"/>
      <c r="M66" s="11"/>
      <c r="N66" s="11"/>
      <c r="O66" s="11"/>
      <c r="P66" s="28"/>
    </row>
    <row r="67" spans="1:18" ht="15" customHeight="1">
      <c r="B67" s="180"/>
      <c r="C67" s="181"/>
      <c r="D67" s="181"/>
      <c r="E67" s="181"/>
      <c r="F67" s="182"/>
      <c r="G67" s="182"/>
      <c r="H67" s="182"/>
      <c r="I67" s="18"/>
      <c r="J67" s="11"/>
      <c r="K67" s="11"/>
      <c r="L67" s="11"/>
      <c r="M67" s="11"/>
      <c r="N67" s="11"/>
      <c r="O67" s="11"/>
      <c r="P67" s="28"/>
    </row>
    <row r="68" spans="1:18" ht="59.25" customHeight="1">
      <c r="B68" s="180"/>
      <c r="C68" s="181"/>
      <c r="D68" s="181"/>
      <c r="E68" s="181"/>
      <c r="F68" s="182"/>
      <c r="G68" s="182"/>
      <c r="H68" s="182"/>
      <c r="I68" s="18"/>
      <c r="J68" s="12"/>
      <c r="K68" s="12"/>
      <c r="L68" s="12"/>
      <c r="M68" s="12"/>
      <c r="N68" s="12"/>
      <c r="O68" s="12"/>
      <c r="P68" s="29"/>
    </row>
    <row r="69" spans="1:18" ht="40.5" customHeight="1">
      <c r="B69" s="180"/>
      <c r="C69" s="181"/>
      <c r="D69" s="181"/>
      <c r="E69" s="181"/>
      <c r="F69" s="182"/>
      <c r="G69" s="182"/>
      <c r="H69" s="182"/>
      <c r="I69" s="18"/>
      <c r="J69" s="11"/>
      <c r="K69" s="11"/>
      <c r="L69" s="11"/>
      <c r="M69" s="11"/>
      <c r="N69" s="11"/>
      <c r="O69" s="11"/>
      <c r="P69" s="28"/>
    </row>
    <row r="70" spans="1:18" ht="20.25" customHeight="1">
      <c r="B70" s="180"/>
      <c r="C70" s="181"/>
      <c r="D70" s="181"/>
      <c r="E70" s="181"/>
      <c r="F70" s="182"/>
      <c r="G70" s="182"/>
      <c r="H70" s="182"/>
      <c r="I70" s="18"/>
      <c r="J70" s="11"/>
      <c r="K70" s="11"/>
      <c r="L70" s="11"/>
      <c r="M70" s="11"/>
      <c r="N70" s="11"/>
      <c r="O70" s="11"/>
      <c r="P70" s="28"/>
    </row>
    <row r="71" spans="1:18" ht="33" customHeight="1" thickBot="1">
      <c r="B71" s="180"/>
      <c r="C71" s="181"/>
      <c r="D71" s="181"/>
      <c r="E71" s="181"/>
      <c r="F71" s="182"/>
      <c r="G71" s="182"/>
      <c r="H71" s="182"/>
      <c r="I71" s="18"/>
      <c r="J71" s="11"/>
      <c r="K71" s="11"/>
      <c r="L71" s="11"/>
      <c r="M71" s="11"/>
      <c r="N71" s="11"/>
      <c r="O71" s="11"/>
      <c r="P71" s="28"/>
    </row>
    <row r="72" spans="1:18" ht="15.75">
      <c r="A72" s="41" t="s">
        <v>199</v>
      </c>
      <c r="B72" s="42" t="s">
        <v>118</v>
      </c>
      <c r="C72" s="43" t="s">
        <v>199</v>
      </c>
      <c r="D72" s="44" t="s">
        <v>201</v>
      </c>
      <c r="E72" s="45" t="s">
        <v>40</v>
      </c>
      <c r="F72" s="67" t="s">
        <v>203</v>
      </c>
      <c r="G72" s="64" t="s">
        <v>205</v>
      </c>
      <c r="H72" s="46" t="s">
        <v>113</v>
      </c>
      <c r="I72" s="46" t="s">
        <v>113</v>
      </c>
      <c r="J72" s="46" t="s">
        <v>207</v>
      </c>
      <c r="K72" s="46">
        <v>16.100000000000001</v>
      </c>
      <c r="L72" s="46" t="s">
        <v>96</v>
      </c>
      <c r="M72" s="46" t="s">
        <v>113</v>
      </c>
      <c r="N72" s="57">
        <f>VLOOKUP(C72,Лист1!$A$1:$D$130,4,FALSE)</f>
        <v>71600</v>
      </c>
      <c r="O72" s="57">
        <f>VLOOKUP(C72,Лист1!$A$1:$D$130,3,FALSE)</f>
        <v>59884</v>
      </c>
      <c r="P72" s="58">
        <f t="shared" ref="P72:P76" si="6">O72*(1-$P$2)</f>
        <v>59884</v>
      </c>
      <c r="Q72" s="22"/>
      <c r="R72" s="23"/>
    </row>
    <row r="73" spans="1:18" ht="15.75">
      <c r="A73" s="41" t="s">
        <v>200</v>
      </c>
      <c r="B73" s="47" t="s">
        <v>119</v>
      </c>
      <c r="C73" s="26" t="s">
        <v>200</v>
      </c>
      <c r="D73" s="13" t="s">
        <v>202</v>
      </c>
      <c r="E73" s="27" t="s">
        <v>40</v>
      </c>
      <c r="F73" s="68">
        <v>3.5</v>
      </c>
      <c r="G73" s="65" t="s">
        <v>206</v>
      </c>
      <c r="H73" s="14" t="s">
        <v>113</v>
      </c>
      <c r="I73" s="14" t="s">
        <v>113</v>
      </c>
      <c r="J73" s="14" t="s">
        <v>207</v>
      </c>
      <c r="K73" s="14">
        <v>16.100000000000001</v>
      </c>
      <c r="L73" s="14" t="s">
        <v>96</v>
      </c>
      <c r="M73" s="14" t="s">
        <v>113</v>
      </c>
      <c r="N73" s="59">
        <f>VLOOKUP(C73,Лист1!$A$1:$D$130,4,FALSE)</f>
        <v>75200</v>
      </c>
      <c r="O73" s="59">
        <f>VLOOKUP(C73,Лист1!$A$1:$D$130,3,FALSE)</f>
        <v>62934</v>
      </c>
      <c r="P73" s="110">
        <f t="shared" si="6"/>
        <v>62934</v>
      </c>
      <c r="Q73" s="22"/>
      <c r="R73" s="23"/>
    </row>
    <row r="74" spans="1:18" ht="15.75">
      <c r="A74" s="41" t="s">
        <v>208</v>
      </c>
      <c r="B74" s="47"/>
      <c r="C74" s="26" t="s">
        <v>208</v>
      </c>
      <c r="D74" s="37" t="s">
        <v>209</v>
      </c>
      <c r="E74" s="27"/>
      <c r="F74" s="103" t="s">
        <v>210</v>
      </c>
      <c r="G74" s="104"/>
      <c r="H74" s="105"/>
      <c r="I74" s="105"/>
      <c r="J74" s="105"/>
      <c r="K74" s="105"/>
      <c r="L74" s="105"/>
      <c r="M74" s="105"/>
      <c r="N74" s="59">
        <f>VLOOKUP(C74,Лист1!$A$1:$D$130,4,FALSE)</f>
        <v>21000</v>
      </c>
      <c r="O74" s="59">
        <f>VLOOKUP(C74,Лист1!$A$1:$D$130,3,FALSE)</f>
        <v>17589</v>
      </c>
      <c r="P74" s="110">
        <f t="shared" si="6"/>
        <v>17589</v>
      </c>
      <c r="Q74" s="22"/>
      <c r="R74" s="23"/>
    </row>
    <row r="75" spans="1:18" ht="15.75">
      <c r="A75" s="41" t="s">
        <v>129</v>
      </c>
      <c r="B75" s="47"/>
      <c r="C75" s="26" t="s">
        <v>129</v>
      </c>
      <c r="D75" s="37" t="s">
        <v>130</v>
      </c>
      <c r="E75" s="27"/>
      <c r="F75" s="103" t="s">
        <v>133</v>
      </c>
      <c r="G75" s="104"/>
      <c r="H75" s="105"/>
      <c r="I75" s="105"/>
      <c r="J75" s="105"/>
      <c r="K75" s="105"/>
      <c r="L75" s="105"/>
      <c r="M75" s="105"/>
      <c r="N75" s="59">
        <f>VLOOKUP(C75,Лист1!$A$1:$D$130,4,FALSE)</f>
        <v>16900</v>
      </c>
      <c r="O75" s="59">
        <f>VLOOKUP(C75,Лист1!$A$1:$D$130,3,FALSE)</f>
        <v>14133</v>
      </c>
      <c r="P75" s="110">
        <f t="shared" si="6"/>
        <v>14133</v>
      </c>
      <c r="Q75" s="22"/>
      <c r="R75" s="23"/>
    </row>
    <row r="76" spans="1:18" ht="16.5" thickBot="1">
      <c r="A76" s="41" t="s">
        <v>131</v>
      </c>
      <c r="B76" s="48"/>
      <c r="C76" s="49" t="s">
        <v>131</v>
      </c>
      <c r="D76" s="54" t="s">
        <v>132</v>
      </c>
      <c r="E76" s="51"/>
      <c r="F76" s="111" t="s">
        <v>134</v>
      </c>
      <c r="G76" s="112"/>
      <c r="H76" s="113"/>
      <c r="I76" s="113"/>
      <c r="J76" s="113"/>
      <c r="K76" s="113"/>
      <c r="L76" s="113"/>
      <c r="M76" s="113"/>
      <c r="N76" s="60">
        <f>VLOOKUP(C76,Лист1!$A$1:$D$130,4,FALSE)</f>
        <v>10900</v>
      </c>
      <c r="O76" s="60">
        <f>VLOOKUP(C76,Лист1!$A$1:$D$130,3,FALSE)</f>
        <v>9151</v>
      </c>
      <c r="P76" s="109">
        <f t="shared" si="6"/>
        <v>9151</v>
      </c>
      <c r="Q76" s="22"/>
      <c r="R76" s="23"/>
    </row>
    <row r="77" spans="1:18" ht="28.5">
      <c r="B77" s="18"/>
      <c r="C77" s="18"/>
      <c r="D77" s="18"/>
      <c r="E77" s="18"/>
      <c r="F77" s="30"/>
      <c r="G77" s="31"/>
      <c r="H77" s="18"/>
      <c r="I77" s="18"/>
      <c r="J77" s="18"/>
      <c r="K77" s="18"/>
      <c r="L77" s="18"/>
      <c r="M77" s="18"/>
      <c r="N77" s="18"/>
      <c r="O77" s="18"/>
      <c r="P77" s="18"/>
    </row>
    <row r="78" spans="1:18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spans="1:18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spans="1:18" ht="45.75" customHeight="1">
      <c r="B80" s="191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</row>
    <row r="81" spans="2:16" s="25" customFormat="1" ht="63" customHeight="1">
      <c r="B81" s="193"/>
      <c r="C81" s="193"/>
      <c r="D81" s="193"/>
      <c r="E81" s="24"/>
      <c r="F81" s="24"/>
      <c r="G81" s="24"/>
      <c r="H81" s="24"/>
      <c r="I81" s="24"/>
      <c r="J81" s="24"/>
      <c r="K81" s="194"/>
      <c r="L81" s="194"/>
      <c r="M81" s="194"/>
      <c r="N81" s="194"/>
      <c r="O81" s="24"/>
      <c r="P81" s="24"/>
    </row>
  </sheetData>
  <mergeCells count="33">
    <mergeCell ref="B40:E45"/>
    <mergeCell ref="F40:H45"/>
    <mergeCell ref="A3:A4"/>
    <mergeCell ref="B80:P80"/>
    <mergeCell ref="B81:D81"/>
    <mergeCell ref="K81:N81"/>
    <mergeCell ref="P3:P4"/>
    <mergeCell ref="H3:H4"/>
    <mergeCell ref="I3:I4"/>
    <mergeCell ref="J3:J4"/>
    <mergeCell ref="K3:K4"/>
    <mergeCell ref="N3:N4"/>
    <mergeCell ref="O3:O4"/>
    <mergeCell ref="F3:G3"/>
    <mergeCell ref="L3:L4"/>
    <mergeCell ref="M3:M4"/>
    <mergeCell ref="F19:H24"/>
    <mergeCell ref="F29:H34"/>
    <mergeCell ref="B2:D2"/>
    <mergeCell ref="B3:B4"/>
    <mergeCell ref="C3:C4"/>
    <mergeCell ref="D3:D4"/>
    <mergeCell ref="E3:E4"/>
    <mergeCell ref="B29:E34"/>
    <mergeCell ref="B19:E24"/>
    <mergeCell ref="B5:E10"/>
    <mergeCell ref="F5:H10"/>
    <mergeCell ref="B50:E55"/>
    <mergeCell ref="F50:H55"/>
    <mergeCell ref="B58:E63"/>
    <mergeCell ref="F58:H63"/>
    <mergeCell ref="B66:E71"/>
    <mergeCell ref="F66:H71"/>
  </mergeCells>
  <pageMargins left="0.39370078740157483" right="0.39370078740157483" top="0.59055118110236227" bottom="0.59055118110236227" header="0" footer="0"/>
  <pageSetup paperSize="9" scale="46" fitToHeight="0" orientation="portrait" r:id="rId1"/>
  <rowBreaks count="1" manualBreakCount="1">
    <brk id="57" min="1" max="15" man="1"/>
  </rowBreaks>
  <ignoredErrors>
    <ignoredError sqref="F25:G28 F35:G37 F56:G57 F72:G73 F64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V86"/>
  <sheetViews>
    <sheetView tabSelected="1" view="pageBreakPreview" topLeftCell="B1" zoomScale="70" zoomScaleNormal="100" zoomScaleSheetLayoutView="70" workbookViewId="0">
      <selection activeCell="O13" sqref="O13"/>
    </sheetView>
  </sheetViews>
  <sheetFormatPr defaultRowHeight="15" outlineLevelCol="1"/>
  <cols>
    <col min="1" max="1" width="14.28515625" style="19" hidden="1" customWidth="1" outlineLevel="1"/>
    <col min="2" max="2" width="8.85546875" style="19" customWidth="1" collapsed="1"/>
    <col min="3" max="3" width="13.5703125" style="19" customWidth="1"/>
    <col min="4" max="4" width="15.7109375" style="19" customWidth="1"/>
    <col min="5" max="5" width="25.7109375" style="19" bestFit="1" customWidth="1"/>
    <col min="6" max="6" width="14.28515625" style="19" bestFit="1" customWidth="1"/>
    <col min="7" max="7" width="15.28515625" style="19" customWidth="1"/>
    <col min="8" max="8" width="14.42578125" style="19" customWidth="1"/>
    <col min="9" max="9" width="16.42578125" style="19" customWidth="1"/>
    <col min="10" max="10" width="16.28515625" style="19" bestFit="1" customWidth="1"/>
    <col min="11" max="11" width="12" style="19" customWidth="1"/>
    <col min="12" max="12" width="11.28515625" style="19" bestFit="1" customWidth="1"/>
    <col min="13" max="13" width="16.7109375" style="19" bestFit="1" customWidth="1"/>
    <col min="14" max="14" width="15.42578125" style="19" customWidth="1"/>
    <col min="15" max="15" width="14.42578125" style="19" customWidth="1"/>
    <col min="16" max="16" width="14.85546875" style="19" customWidth="1"/>
    <col min="17" max="17" width="13.42578125" style="19" customWidth="1"/>
    <col min="18" max="19" width="9.140625" style="19"/>
    <col min="20" max="20" width="10.42578125" style="19" customWidth="1"/>
    <col min="21" max="21" width="11.140625" style="19" customWidth="1"/>
    <col min="22" max="16384" width="9.140625" style="19"/>
  </cols>
  <sheetData>
    <row r="1" spans="1:18" ht="133.5" customHeight="1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8" ht="18.75">
      <c r="B2" s="183">
        <f>Лист1!H1</f>
        <v>46023</v>
      </c>
      <c r="C2" s="184"/>
      <c r="D2" s="184"/>
      <c r="E2" s="32"/>
      <c r="F2" s="32"/>
      <c r="G2" s="32"/>
      <c r="H2" s="32"/>
      <c r="I2" s="32"/>
      <c r="J2" s="32"/>
      <c r="K2" s="32"/>
      <c r="L2" s="32"/>
      <c r="M2" s="32"/>
      <c r="N2" s="100"/>
      <c r="O2" s="33" t="s">
        <v>1</v>
      </c>
      <c r="P2" s="114">
        <v>0</v>
      </c>
      <c r="Q2"/>
      <c r="R2"/>
    </row>
    <row r="3" spans="1:18" ht="18.75" customHeight="1">
      <c r="B3" s="90"/>
      <c r="C3" s="90"/>
      <c r="D3" s="90"/>
      <c r="E3" s="18"/>
      <c r="F3" s="18"/>
      <c r="G3" s="18"/>
      <c r="H3" s="18"/>
      <c r="I3" s="18"/>
      <c r="J3" s="18"/>
      <c r="K3" s="18"/>
      <c r="L3" s="18"/>
      <c r="M3" s="18"/>
      <c r="N3" s="89"/>
      <c r="O3" s="89"/>
      <c r="P3" s="91"/>
      <c r="Q3"/>
      <c r="R3"/>
    </row>
    <row r="4" spans="1:18" ht="24" thickBot="1">
      <c r="B4" s="92" t="s">
        <v>218</v>
      </c>
      <c r="C4" s="90"/>
      <c r="D4" s="90"/>
      <c r="E4" s="18"/>
      <c r="F4" s="18"/>
      <c r="G4" s="18"/>
      <c r="H4" s="18"/>
      <c r="I4" s="18"/>
      <c r="J4" s="18"/>
      <c r="K4" s="18"/>
      <c r="L4" s="18"/>
      <c r="M4" s="18"/>
      <c r="N4" s="89"/>
      <c r="O4" s="89"/>
      <c r="P4" s="91"/>
      <c r="Q4"/>
      <c r="R4"/>
    </row>
    <row r="5" spans="1:18" ht="18.75">
      <c r="A5" s="139" t="s">
        <v>141</v>
      </c>
      <c r="B5" s="219" t="s">
        <v>0</v>
      </c>
      <c r="C5" s="204" t="s">
        <v>140</v>
      </c>
      <c r="D5" s="213" t="s">
        <v>34</v>
      </c>
      <c r="E5" s="214"/>
      <c r="F5" s="217" t="s">
        <v>5</v>
      </c>
      <c r="G5" s="218"/>
      <c r="H5" s="204" t="s">
        <v>16</v>
      </c>
      <c r="I5" s="204" t="s">
        <v>219</v>
      </c>
      <c r="J5" s="204" t="s">
        <v>7</v>
      </c>
      <c r="K5" s="207" t="s">
        <v>53</v>
      </c>
      <c r="L5" s="204" t="s">
        <v>177</v>
      </c>
      <c r="M5" s="204" t="s">
        <v>55</v>
      </c>
      <c r="N5" s="211" t="s">
        <v>54</v>
      </c>
      <c r="O5" s="89"/>
      <c r="P5" s="91"/>
      <c r="Q5"/>
      <c r="R5"/>
    </row>
    <row r="6" spans="1:18" ht="18.75" customHeight="1" thickBot="1">
      <c r="A6" s="140"/>
      <c r="B6" s="220"/>
      <c r="C6" s="205"/>
      <c r="D6" s="215"/>
      <c r="E6" s="216"/>
      <c r="F6" s="35" t="s">
        <v>79</v>
      </c>
      <c r="G6" s="35" t="s">
        <v>80</v>
      </c>
      <c r="H6" s="210"/>
      <c r="I6" s="210"/>
      <c r="J6" s="210"/>
      <c r="K6" s="198"/>
      <c r="L6" s="210"/>
      <c r="M6" s="210"/>
      <c r="N6" s="212"/>
      <c r="O6" s="89"/>
      <c r="P6" s="91"/>
      <c r="Q6"/>
      <c r="R6"/>
    </row>
    <row r="7" spans="1:18" ht="18.75" customHeight="1" thickBot="1">
      <c r="A7"/>
      <c r="B7" s="116" t="s">
        <v>220</v>
      </c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8"/>
      <c r="O7" s="89"/>
      <c r="P7" s="91"/>
      <c r="Q7"/>
      <c r="R7"/>
    </row>
    <row r="8" spans="1:18" ht="18.75" customHeight="1">
      <c r="A8" s="151" t="s">
        <v>221</v>
      </c>
      <c r="B8" s="153" t="s">
        <v>3</v>
      </c>
      <c r="C8" s="96" t="s">
        <v>226</v>
      </c>
      <c r="D8" s="97" t="s">
        <v>225</v>
      </c>
      <c r="E8" s="98" t="s">
        <v>40</v>
      </c>
      <c r="F8" s="155" t="s">
        <v>241</v>
      </c>
      <c r="G8" s="157" t="s">
        <v>245</v>
      </c>
      <c r="H8" s="221" t="s">
        <v>249</v>
      </c>
      <c r="I8" s="159" t="s">
        <v>252</v>
      </c>
      <c r="J8" s="128" t="s">
        <v>253</v>
      </c>
      <c r="K8" s="99">
        <v>11</v>
      </c>
      <c r="L8" s="161">
        <f>VLOOKUP(C8,Лист1!$A$1:$D$130,4,FALSE)+VLOOKUP(C9,Лист1!$A$1:$D$130,4,FALSE)</f>
        <v>89990</v>
      </c>
      <c r="M8" s="161">
        <f>VLOOKUP(C8,Лист1!$A$1:$D$130,3,FALSE)+VLOOKUP(C9,Лист1!$A$1:$D$130,3,FALSE)</f>
        <v>74119</v>
      </c>
      <c r="N8" s="163">
        <f>M8*(1-$P$2)</f>
        <v>74119</v>
      </c>
      <c r="O8" s="89"/>
      <c r="P8" s="91"/>
      <c r="Q8"/>
      <c r="R8"/>
    </row>
    <row r="9" spans="1:18" ht="18.75" customHeight="1">
      <c r="A9" s="152"/>
      <c r="B9" s="154"/>
      <c r="C9" s="61" t="s">
        <v>228</v>
      </c>
      <c r="D9" s="62" t="s">
        <v>227</v>
      </c>
      <c r="E9" s="63" t="s">
        <v>41</v>
      </c>
      <c r="F9" s="156"/>
      <c r="G9" s="158"/>
      <c r="H9" s="222"/>
      <c r="I9" s="160"/>
      <c r="J9" s="126" t="s">
        <v>174</v>
      </c>
      <c r="K9" s="56">
        <v>25.1</v>
      </c>
      <c r="L9" s="162"/>
      <c r="M9" s="162"/>
      <c r="N9" s="164"/>
      <c r="O9" s="89"/>
      <c r="P9" s="91"/>
      <c r="Q9"/>
      <c r="R9"/>
    </row>
    <row r="10" spans="1:18" ht="18.75" customHeight="1">
      <c r="A10" s="151" t="s">
        <v>222</v>
      </c>
      <c r="B10" s="154" t="s">
        <v>4</v>
      </c>
      <c r="C10" s="55" t="s">
        <v>230</v>
      </c>
      <c r="D10" s="39" t="s">
        <v>229</v>
      </c>
      <c r="E10" s="40" t="s">
        <v>40</v>
      </c>
      <c r="F10" s="156" t="s">
        <v>242</v>
      </c>
      <c r="G10" s="158" t="s">
        <v>246</v>
      </c>
      <c r="H10" s="222" t="s">
        <v>249</v>
      </c>
      <c r="I10" s="160" t="s">
        <v>252</v>
      </c>
      <c r="J10" s="126" t="s">
        <v>253</v>
      </c>
      <c r="K10" s="56">
        <v>11</v>
      </c>
      <c r="L10" s="162">
        <f>VLOOKUP(C10,Лист1!$A$1:$D$130,4,FALSE)+VLOOKUP(C11,Лист1!$A$1:$D$130,4,FALSE)</f>
        <v>108990</v>
      </c>
      <c r="M10" s="162">
        <f>VLOOKUP(C10,Лист1!$A$1:$D$130,3,FALSE)+VLOOKUP(C11,Лист1!$A$1:$D$130,3,FALSE)</f>
        <v>90386</v>
      </c>
      <c r="N10" s="164">
        <f t="shared" ref="N10" si="0">M10*(1-$P$2)</f>
        <v>90386</v>
      </c>
      <c r="O10" s="89"/>
      <c r="P10" s="91"/>
      <c r="Q10"/>
      <c r="R10"/>
    </row>
    <row r="11" spans="1:18" ht="18.75" customHeight="1">
      <c r="A11" s="152"/>
      <c r="B11" s="154"/>
      <c r="C11" s="61" t="s">
        <v>232</v>
      </c>
      <c r="D11" s="62" t="s">
        <v>231</v>
      </c>
      <c r="E11" s="63" t="s">
        <v>41</v>
      </c>
      <c r="F11" s="156"/>
      <c r="G11" s="158"/>
      <c r="H11" s="222"/>
      <c r="I11" s="160"/>
      <c r="J11" s="126" t="s">
        <v>174</v>
      </c>
      <c r="K11" s="56">
        <v>25.1</v>
      </c>
      <c r="L11" s="162"/>
      <c r="M11" s="162"/>
      <c r="N11" s="164"/>
      <c r="O11" s="89"/>
      <c r="P11" s="91"/>
      <c r="Q11"/>
      <c r="R11"/>
    </row>
    <row r="12" spans="1:18" ht="18.75" customHeight="1">
      <c r="A12" s="151" t="s">
        <v>223</v>
      </c>
      <c r="B12" s="154" t="s">
        <v>8</v>
      </c>
      <c r="C12" s="55" t="s">
        <v>234</v>
      </c>
      <c r="D12" s="39" t="s">
        <v>233</v>
      </c>
      <c r="E12" s="40" t="s">
        <v>40</v>
      </c>
      <c r="F12" s="156" t="s">
        <v>243</v>
      </c>
      <c r="G12" s="158" t="s">
        <v>247</v>
      </c>
      <c r="H12" s="222" t="s">
        <v>250</v>
      </c>
      <c r="I12" s="160" t="s">
        <v>193</v>
      </c>
      <c r="J12" s="126" t="s">
        <v>253</v>
      </c>
      <c r="K12" s="56">
        <v>12.8</v>
      </c>
      <c r="L12" s="162">
        <f>VLOOKUP(C12,Лист1!$A$1:$D$130,4,FALSE)+VLOOKUP(C13,Лист1!$A$1:$D$130,4,FALSE)</f>
        <v>154990</v>
      </c>
      <c r="M12" s="162">
        <f>VLOOKUP(C12,Лист1!$A$1:$D$130,3,FALSE)+VLOOKUP(C13,Лист1!$A$1:$D$130,3,FALSE)</f>
        <v>132071</v>
      </c>
      <c r="N12" s="164">
        <f t="shared" ref="N12" si="1">M12*(1-$P$2)</f>
        <v>132071</v>
      </c>
      <c r="O12" s="89"/>
      <c r="P12" s="91"/>
      <c r="Q12"/>
      <c r="R12"/>
    </row>
    <row r="13" spans="1:18" ht="18.75" customHeight="1">
      <c r="A13" s="152"/>
      <c r="B13" s="154"/>
      <c r="C13" s="61" t="s">
        <v>236</v>
      </c>
      <c r="D13" s="62" t="s">
        <v>235</v>
      </c>
      <c r="E13" s="63" t="s">
        <v>41</v>
      </c>
      <c r="F13" s="156"/>
      <c r="G13" s="158"/>
      <c r="H13" s="222"/>
      <c r="I13" s="160"/>
      <c r="J13" s="126" t="s">
        <v>93</v>
      </c>
      <c r="K13" s="56">
        <v>34.4</v>
      </c>
      <c r="L13" s="162"/>
      <c r="M13" s="162"/>
      <c r="N13" s="164"/>
      <c r="O13" s="89"/>
      <c r="P13" s="91"/>
      <c r="Q13"/>
      <c r="R13"/>
    </row>
    <row r="14" spans="1:18" ht="18.75" customHeight="1">
      <c r="A14" s="151" t="s">
        <v>224</v>
      </c>
      <c r="B14" s="154" t="s">
        <v>9</v>
      </c>
      <c r="C14" s="55" t="s">
        <v>238</v>
      </c>
      <c r="D14" s="39" t="s">
        <v>237</v>
      </c>
      <c r="E14" s="40" t="s">
        <v>40</v>
      </c>
      <c r="F14" s="156" t="s">
        <v>244</v>
      </c>
      <c r="G14" s="158" t="s">
        <v>248</v>
      </c>
      <c r="H14" s="222" t="s">
        <v>251</v>
      </c>
      <c r="I14" s="160" t="s">
        <v>193</v>
      </c>
      <c r="J14" s="126" t="s">
        <v>253</v>
      </c>
      <c r="K14" s="56">
        <v>12.8</v>
      </c>
      <c r="L14" s="162">
        <f>VLOOKUP(C14,Лист1!$A$1:$D$130,4,FALSE)+VLOOKUP(C15,Лист1!$A$1:$D$130,4,FALSE)</f>
        <v>189990</v>
      </c>
      <c r="M14" s="162">
        <f>VLOOKUP(C14,Лист1!$A$1:$D$130,3,FALSE)+VLOOKUP(C15,Лист1!$A$1:$D$130,3,FALSE)</f>
        <v>162571</v>
      </c>
      <c r="N14" s="164">
        <f t="shared" ref="N14" si="2">M14*(1-$P$2)</f>
        <v>162571</v>
      </c>
      <c r="O14" s="89"/>
      <c r="P14" s="91"/>
      <c r="Q14"/>
      <c r="R14"/>
    </row>
    <row r="15" spans="1:18" ht="18.75" customHeight="1" thickBot="1">
      <c r="A15" s="152"/>
      <c r="B15" s="171"/>
      <c r="C15" s="83" t="s">
        <v>240</v>
      </c>
      <c r="D15" s="84" t="s">
        <v>239</v>
      </c>
      <c r="E15" s="85" t="s">
        <v>41</v>
      </c>
      <c r="F15" s="172"/>
      <c r="G15" s="173"/>
      <c r="H15" s="223"/>
      <c r="I15" s="168"/>
      <c r="J15" s="127" t="s">
        <v>94</v>
      </c>
      <c r="K15" s="86">
        <v>44</v>
      </c>
      <c r="L15" s="169"/>
      <c r="M15" s="169"/>
      <c r="N15" s="170"/>
      <c r="O15" s="89"/>
      <c r="P15" s="91"/>
      <c r="Q15"/>
      <c r="R15"/>
    </row>
    <row r="16" spans="1:18" ht="19.5" thickBot="1">
      <c r="B16" s="93" t="s">
        <v>194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5"/>
      <c r="O16" s="89"/>
      <c r="P16" s="91"/>
      <c r="Q16"/>
      <c r="R16"/>
    </row>
    <row r="17" spans="1:18" ht="18.75" customHeight="1">
      <c r="A17" s="151" t="s">
        <v>178</v>
      </c>
      <c r="B17" s="153" t="s">
        <v>3</v>
      </c>
      <c r="C17" s="96" t="s">
        <v>184</v>
      </c>
      <c r="D17" s="97" t="s">
        <v>180</v>
      </c>
      <c r="E17" s="98" t="s">
        <v>40</v>
      </c>
      <c r="F17" s="155" t="s">
        <v>189</v>
      </c>
      <c r="G17" s="157" t="s">
        <v>190</v>
      </c>
      <c r="H17" s="159" t="s">
        <v>192</v>
      </c>
      <c r="I17" s="159" t="s">
        <v>193</v>
      </c>
      <c r="J17" s="128" t="s">
        <v>6</v>
      </c>
      <c r="K17" s="99">
        <v>9.9</v>
      </c>
      <c r="L17" s="161">
        <f>VLOOKUP(C17,Лист1!$A$1:$D$130,4,FALSE)+VLOOKUP(C18,Лист1!$A$1:$D$130,4,FALSE)</f>
        <v>92990</v>
      </c>
      <c r="M17" s="161">
        <f>VLOOKUP(C17,Лист1!$A$1:$D$130,3,FALSE)+VLOOKUP(C18,Лист1!$A$1:$D$130,3,FALSE)</f>
        <v>78897</v>
      </c>
      <c r="N17" s="163">
        <f t="shared" ref="N17" si="3">M17*(1-$P$2)</f>
        <v>78897</v>
      </c>
      <c r="O17" s="89"/>
      <c r="P17" s="91"/>
      <c r="Q17"/>
      <c r="R17"/>
    </row>
    <row r="18" spans="1:18" ht="18.75">
      <c r="A18" s="152"/>
      <c r="B18" s="154"/>
      <c r="C18" s="61" t="s">
        <v>185</v>
      </c>
      <c r="D18" s="62" t="s">
        <v>181</v>
      </c>
      <c r="E18" s="63" t="s">
        <v>41</v>
      </c>
      <c r="F18" s="156"/>
      <c r="G18" s="158"/>
      <c r="H18" s="160"/>
      <c r="I18" s="160"/>
      <c r="J18" s="126" t="s">
        <v>176</v>
      </c>
      <c r="K18" s="56">
        <v>26</v>
      </c>
      <c r="L18" s="162"/>
      <c r="M18" s="162"/>
      <c r="N18" s="164"/>
      <c r="O18" s="89"/>
      <c r="P18" s="91"/>
      <c r="Q18"/>
      <c r="R18"/>
    </row>
    <row r="19" spans="1:18" ht="18.75">
      <c r="A19" s="151" t="s">
        <v>179</v>
      </c>
      <c r="B19" s="154" t="s">
        <v>4</v>
      </c>
      <c r="C19" s="55" t="s">
        <v>186</v>
      </c>
      <c r="D19" s="39" t="s">
        <v>182</v>
      </c>
      <c r="E19" s="40" t="s">
        <v>40</v>
      </c>
      <c r="F19" s="156" t="s">
        <v>188</v>
      </c>
      <c r="G19" s="158" t="s">
        <v>191</v>
      </c>
      <c r="H19" s="160" t="s">
        <v>192</v>
      </c>
      <c r="I19" s="160" t="s">
        <v>193</v>
      </c>
      <c r="J19" s="126" t="s">
        <v>6</v>
      </c>
      <c r="K19" s="56">
        <v>9.9</v>
      </c>
      <c r="L19" s="162">
        <f>VLOOKUP(C19,Лист1!$A$1:$D$130,4,FALSE)+VLOOKUP(C20,Лист1!$A$1:$D$130,4,FALSE)</f>
        <v>97990</v>
      </c>
      <c r="M19" s="162">
        <f>VLOOKUP(C19,Лист1!$A$1:$D$130,3,FALSE)+VLOOKUP(C20,Лист1!$A$1:$D$130,3,FALSE)</f>
        <v>83879</v>
      </c>
      <c r="N19" s="164">
        <f t="shared" ref="N19" si="4">M19*(1-$P$2)</f>
        <v>83879</v>
      </c>
      <c r="O19" s="89"/>
      <c r="P19" s="91"/>
      <c r="Q19"/>
      <c r="R19"/>
    </row>
    <row r="20" spans="1:18" ht="19.5" thickBot="1">
      <c r="A20" s="152"/>
      <c r="B20" s="171"/>
      <c r="C20" s="83" t="s">
        <v>187</v>
      </c>
      <c r="D20" s="84" t="s">
        <v>183</v>
      </c>
      <c r="E20" s="85" t="s">
        <v>41</v>
      </c>
      <c r="F20" s="172"/>
      <c r="G20" s="173"/>
      <c r="H20" s="168"/>
      <c r="I20" s="168"/>
      <c r="J20" s="127" t="s">
        <v>176</v>
      </c>
      <c r="K20" s="86">
        <v>26</v>
      </c>
      <c r="L20" s="169"/>
      <c r="M20" s="169"/>
      <c r="N20" s="170"/>
      <c r="O20" s="89"/>
      <c r="P20" s="91"/>
      <c r="Q20"/>
      <c r="R20"/>
    </row>
    <row r="21" spans="1:18" ht="19.5" thickBot="1">
      <c r="B21" s="93" t="s">
        <v>39</v>
      </c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5"/>
      <c r="O21" s="89"/>
      <c r="P21" s="91"/>
      <c r="Q21"/>
      <c r="R21"/>
    </row>
    <row r="22" spans="1:18" ht="18.75">
      <c r="A22" s="151" t="s">
        <v>135</v>
      </c>
      <c r="B22" s="153" t="s">
        <v>2</v>
      </c>
      <c r="C22" s="96" t="s">
        <v>42</v>
      </c>
      <c r="D22" s="97" t="s">
        <v>12</v>
      </c>
      <c r="E22" s="98" t="s">
        <v>40</v>
      </c>
      <c r="F22" s="155" t="s">
        <v>21</v>
      </c>
      <c r="G22" s="157" t="s">
        <v>50</v>
      </c>
      <c r="H22" s="159" t="s">
        <v>30</v>
      </c>
      <c r="I22" s="159" t="s">
        <v>28</v>
      </c>
      <c r="J22" s="128" t="s">
        <v>6</v>
      </c>
      <c r="K22" s="99">
        <v>8.6</v>
      </c>
      <c r="L22" s="161">
        <f>VLOOKUP(C22,Лист1!$A$1:$D$130,4,FALSE)+VLOOKUP(C23,Лист1!$A$1:$D$130,4,FALSE)</f>
        <v>59990</v>
      </c>
      <c r="M22" s="161">
        <f>VLOOKUP(C22,Лист1!$A$1:$D$130,3,FALSE)+VLOOKUP(C23,Лист1!$A$1:$D$130,3,FALSE)</f>
        <v>48701</v>
      </c>
      <c r="N22" s="163">
        <f t="shared" ref="N22" si="5">M22*(1-$P$2)</f>
        <v>48701</v>
      </c>
      <c r="O22" s="89"/>
      <c r="P22" s="91"/>
      <c r="Q22"/>
      <c r="R22"/>
    </row>
    <row r="23" spans="1:18" ht="18.75">
      <c r="A23" s="152"/>
      <c r="B23" s="154"/>
      <c r="C23" s="61" t="s">
        <v>43</v>
      </c>
      <c r="D23" s="62" t="s">
        <v>13</v>
      </c>
      <c r="E23" s="63" t="s">
        <v>41</v>
      </c>
      <c r="F23" s="156"/>
      <c r="G23" s="158"/>
      <c r="H23" s="160"/>
      <c r="I23" s="160"/>
      <c r="J23" s="126" t="s">
        <v>174</v>
      </c>
      <c r="K23" s="56">
        <v>26.4</v>
      </c>
      <c r="L23" s="162"/>
      <c r="M23" s="162"/>
      <c r="N23" s="164"/>
      <c r="O23" s="89"/>
      <c r="P23" s="91"/>
      <c r="Q23"/>
      <c r="R23"/>
    </row>
    <row r="24" spans="1:18" ht="18.75">
      <c r="A24" s="151" t="s">
        <v>136</v>
      </c>
      <c r="B24" s="154" t="s">
        <v>3</v>
      </c>
      <c r="C24" s="55" t="s">
        <v>44</v>
      </c>
      <c r="D24" s="39" t="s">
        <v>14</v>
      </c>
      <c r="E24" s="40" t="s">
        <v>40</v>
      </c>
      <c r="F24" s="156" t="s">
        <v>22</v>
      </c>
      <c r="G24" s="158" t="s">
        <v>26</v>
      </c>
      <c r="H24" s="160" t="s">
        <v>31</v>
      </c>
      <c r="I24" s="160" t="s">
        <v>28</v>
      </c>
      <c r="J24" s="126" t="s">
        <v>6</v>
      </c>
      <c r="K24" s="56">
        <v>8.6</v>
      </c>
      <c r="L24" s="162">
        <f>VLOOKUP(C24,Лист1!$A$1:$D$130,4,FALSE)+VLOOKUP(C25,Лист1!$A$1:$D$130,4,FALSE)</f>
        <v>64990</v>
      </c>
      <c r="M24" s="162">
        <f>VLOOKUP(C24,Лист1!$A$1:$D$130,3,FALSE)+VLOOKUP(C25,Лист1!$A$1:$D$130,3,FALSE)</f>
        <v>52768</v>
      </c>
      <c r="N24" s="164">
        <f t="shared" ref="N24" si="6">M24*(1-$P$2)</f>
        <v>52768</v>
      </c>
      <c r="O24" s="89"/>
      <c r="P24" s="91"/>
      <c r="Q24"/>
      <c r="R24"/>
    </row>
    <row r="25" spans="1:18" ht="18.75">
      <c r="A25" s="152"/>
      <c r="B25" s="154"/>
      <c r="C25" s="61" t="s">
        <v>45</v>
      </c>
      <c r="D25" s="62" t="s">
        <v>15</v>
      </c>
      <c r="E25" s="63" t="s">
        <v>41</v>
      </c>
      <c r="F25" s="156"/>
      <c r="G25" s="158"/>
      <c r="H25" s="160"/>
      <c r="I25" s="160"/>
      <c r="J25" s="126" t="s">
        <v>174</v>
      </c>
      <c r="K25" s="56">
        <v>26.4</v>
      </c>
      <c r="L25" s="162"/>
      <c r="M25" s="162"/>
      <c r="N25" s="164"/>
      <c r="O25" s="89"/>
      <c r="P25" s="91"/>
      <c r="Q25"/>
      <c r="R25"/>
    </row>
    <row r="26" spans="1:18" ht="18.75">
      <c r="A26" s="151" t="s">
        <v>137</v>
      </c>
      <c r="B26" s="154" t="s">
        <v>4</v>
      </c>
      <c r="C26" s="55" t="s">
        <v>46</v>
      </c>
      <c r="D26" s="39" t="s">
        <v>17</v>
      </c>
      <c r="E26" s="40" t="s">
        <v>40</v>
      </c>
      <c r="F26" s="156" t="s">
        <v>23</v>
      </c>
      <c r="G26" s="158" t="s">
        <v>51</v>
      </c>
      <c r="H26" s="160" t="s">
        <v>31</v>
      </c>
      <c r="I26" s="160" t="s">
        <v>28</v>
      </c>
      <c r="J26" s="126" t="s">
        <v>6</v>
      </c>
      <c r="K26" s="56">
        <v>8.6</v>
      </c>
      <c r="L26" s="162">
        <f>VLOOKUP(C26,Лист1!$A$1:$D$130,4,FALSE)+VLOOKUP(C27,Лист1!$A$1:$D$130,4,FALSE)</f>
        <v>72990</v>
      </c>
      <c r="M26" s="162">
        <f>VLOOKUP(C26,Лист1!$A$1:$D$130,3,FALSE)+VLOOKUP(C27,Лист1!$A$1:$D$130,3,FALSE)</f>
        <v>59885</v>
      </c>
      <c r="N26" s="164">
        <f t="shared" ref="N26" si="7">M26*(1-$P$2)</f>
        <v>59885</v>
      </c>
      <c r="O26" s="89"/>
      <c r="P26" s="91"/>
      <c r="Q26"/>
      <c r="R26"/>
    </row>
    <row r="27" spans="1:18" ht="18.75">
      <c r="A27" s="152"/>
      <c r="B27" s="154"/>
      <c r="C27" s="61" t="s">
        <v>47</v>
      </c>
      <c r="D27" s="62" t="s">
        <v>18</v>
      </c>
      <c r="E27" s="63" t="s">
        <v>41</v>
      </c>
      <c r="F27" s="156"/>
      <c r="G27" s="158"/>
      <c r="H27" s="160"/>
      <c r="I27" s="160"/>
      <c r="J27" s="126" t="s">
        <v>174</v>
      </c>
      <c r="K27" s="56">
        <v>26.4</v>
      </c>
      <c r="L27" s="162"/>
      <c r="M27" s="162"/>
      <c r="N27" s="164"/>
      <c r="O27" s="89"/>
      <c r="P27" s="91"/>
      <c r="Q27"/>
      <c r="R27"/>
    </row>
    <row r="28" spans="1:18" ht="18.75">
      <c r="A28" s="151" t="s">
        <v>138</v>
      </c>
      <c r="B28" s="154" t="s">
        <v>8</v>
      </c>
      <c r="C28" s="55" t="s">
        <v>48</v>
      </c>
      <c r="D28" s="39" t="s">
        <v>19</v>
      </c>
      <c r="E28" s="40" t="s">
        <v>40</v>
      </c>
      <c r="F28" s="156" t="s">
        <v>24</v>
      </c>
      <c r="G28" s="158" t="s">
        <v>52</v>
      </c>
      <c r="H28" s="160" t="s">
        <v>32</v>
      </c>
      <c r="I28" s="160" t="s">
        <v>28</v>
      </c>
      <c r="J28" s="126" t="s">
        <v>11</v>
      </c>
      <c r="K28" s="56">
        <v>11.5</v>
      </c>
      <c r="L28" s="162">
        <f>VLOOKUP(C28,Лист1!$A$1:$D$130,4,FALSE)+VLOOKUP(C29,Лист1!$A$1:$D$130,4,FALSE)</f>
        <v>99990</v>
      </c>
      <c r="M28" s="162">
        <f>VLOOKUP(C28,Лист1!$A$1:$D$130,3,FALSE)+VLOOKUP(C29,Лист1!$A$1:$D$130,3,FALSE)</f>
        <v>82252</v>
      </c>
      <c r="N28" s="164">
        <f t="shared" ref="N28" si="8">M28*(1-$P$2)</f>
        <v>82252</v>
      </c>
      <c r="O28" s="89"/>
      <c r="P28" s="91"/>
      <c r="Q28"/>
      <c r="R28"/>
    </row>
    <row r="29" spans="1:18" ht="18.75">
      <c r="A29" s="152"/>
      <c r="B29" s="154"/>
      <c r="C29" s="61" t="s">
        <v>49</v>
      </c>
      <c r="D29" s="62" t="s">
        <v>20</v>
      </c>
      <c r="E29" s="63" t="s">
        <v>41</v>
      </c>
      <c r="F29" s="156"/>
      <c r="G29" s="158"/>
      <c r="H29" s="160"/>
      <c r="I29" s="160"/>
      <c r="J29" s="126" t="s">
        <v>10</v>
      </c>
      <c r="K29" s="56">
        <v>34.200000000000003</v>
      </c>
      <c r="L29" s="162"/>
      <c r="M29" s="162"/>
      <c r="N29" s="164"/>
      <c r="O29" s="89"/>
      <c r="P29" s="91"/>
      <c r="Q29"/>
      <c r="R29"/>
    </row>
    <row r="30" spans="1:18" ht="18.75">
      <c r="A30" s="174" t="s">
        <v>139</v>
      </c>
      <c r="B30" s="154" t="s">
        <v>9</v>
      </c>
      <c r="C30" s="55" t="s">
        <v>57</v>
      </c>
      <c r="D30" s="39" t="s">
        <v>59</v>
      </c>
      <c r="E30" s="40" t="s">
        <v>40</v>
      </c>
      <c r="F30" s="156" t="s">
        <v>25</v>
      </c>
      <c r="G30" s="158" t="s">
        <v>27</v>
      </c>
      <c r="H30" s="160" t="s">
        <v>33</v>
      </c>
      <c r="I30" s="160" t="s">
        <v>173</v>
      </c>
      <c r="J30" s="126" t="s">
        <v>11</v>
      </c>
      <c r="K30" s="56">
        <v>13</v>
      </c>
      <c r="L30" s="162">
        <f>VLOOKUP(C30,Лист1!$A$1:$D$130,4,FALSE)+VLOOKUP(C31,Лист1!$A$1:$D$130,4,FALSE)</f>
        <v>119990</v>
      </c>
      <c r="M30" s="162">
        <f>VLOOKUP(C30,Лист1!$A$1:$D$130,3,FALSE)+VLOOKUP(C31,Лист1!$A$1:$D$130,3,FALSE)</f>
        <v>101570</v>
      </c>
      <c r="N30" s="164">
        <f t="shared" ref="N30" si="9">M30*(1-$P$2)</f>
        <v>101570</v>
      </c>
      <c r="O30" s="89"/>
      <c r="P30" s="91"/>
      <c r="Q30"/>
      <c r="R30"/>
    </row>
    <row r="31" spans="1:18" ht="19.5" thickBot="1">
      <c r="A31" s="174"/>
      <c r="B31" s="171"/>
      <c r="C31" s="83" t="s">
        <v>58</v>
      </c>
      <c r="D31" s="84" t="s">
        <v>60</v>
      </c>
      <c r="E31" s="85" t="s">
        <v>41</v>
      </c>
      <c r="F31" s="172"/>
      <c r="G31" s="173"/>
      <c r="H31" s="168"/>
      <c r="I31" s="168"/>
      <c r="J31" s="127" t="s">
        <v>61</v>
      </c>
      <c r="K31" s="86">
        <v>42.7</v>
      </c>
      <c r="L31" s="169"/>
      <c r="M31" s="169"/>
      <c r="N31" s="170"/>
      <c r="O31" s="89"/>
      <c r="P31" s="91"/>
      <c r="Q31"/>
      <c r="R31"/>
    </row>
    <row r="32" spans="1:18" ht="19.5" thickBot="1">
      <c r="B32" s="93" t="s">
        <v>143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5"/>
      <c r="O32" s="89"/>
      <c r="P32" s="91"/>
      <c r="Q32"/>
      <c r="R32"/>
    </row>
    <row r="33" spans="1:22" ht="18.75">
      <c r="A33" s="151" t="s">
        <v>144</v>
      </c>
      <c r="B33" s="153" t="s">
        <v>2</v>
      </c>
      <c r="C33" s="96" t="s">
        <v>158</v>
      </c>
      <c r="D33" s="97" t="s">
        <v>148</v>
      </c>
      <c r="E33" s="98" t="s">
        <v>40</v>
      </c>
      <c r="F33" s="155" t="s">
        <v>21</v>
      </c>
      <c r="G33" s="157" t="s">
        <v>168</v>
      </c>
      <c r="H33" s="159" t="s">
        <v>171</v>
      </c>
      <c r="I33" s="159" t="s">
        <v>28</v>
      </c>
      <c r="J33" s="128" t="s">
        <v>175</v>
      </c>
      <c r="K33" s="99">
        <v>7.8</v>
      </c>
      <c r="L33" s="161">
        <f>VLOOKUP(C33,Лист1!$A$1:$D$130,4,FALSE)+VLOOKUP(C34,Лист1!$A$1:$D$130,4,FALSE)</f>
        <v>42990</v>
      </c>
      <c r="M33" s="161">
        <f>VLOOKUP(C33,Лист1!$A$1:$D$130,3,FALSE)+VLOOKUP(C34,Лист1!$A$1:$D$130,3,FALSE)</f>
        <v>30299</v>
      </c>
      <c r="N33" s="179">
        <f>M33</f>
        <v>30299</v>
      </c>
      <c r="O33" s="89"/>
      <c r="P33" s="91"/>
      <c r="Q33"/>
      <c r="R33"/>
    </row>
    <row r="34" spans="1:22" ht="18.75">
      <c r="A34" s="152"/>
      <c r="B34" s="154"/>
      <c r="C34" s="61" t="s">
        <v>159</v>
      </c>
      <c r="D34" s="62" t="s">
        <v>149</v>
      </c>
      <c r="E34" s="63" t="s">
        <v>41</v>
      </c>
      <c r="F34" s="156"/>
      <c r="G34" s="158"/>
      <c r="H34" s="160"/>
      <c r="I34" s="160"/>
      <c r="J34" s="126" t="s">
        <v>174</v>
      </c>
      <c r="K34" s="56">
        <v>25.7</v>
      </c>
      <c r="L34" s="162"/>
      <c r="M34" s="162"/>
      <c r="N34" s="175"/>
      <c r="O34" s="89"/>
      <c r="P34" s="91"/>
      <c r="Q34"/>
      <c r="R34"/>
    </row>
    <row r="35" spans="1:22" ht="18.75">
      <c r="A35" s="151" t="s">
        <v>145</v>
      </c>
      <c r="B35" s="154" t="s">
        <v>3</v>
      </c>
      <c r="C35" s="55" t="s">
        <v>160</v>
      </c>
      <c r="D35" s="39" t="s">
        <v>150</v>
      </c>
      <c r="E35" s="40" t="s">
        <v>40</v>
      </c>
      <c r="F35" s="156" t="s">
        <v>169</v>
      </c>
      <c r="G35" s="158" t="s">
        <v>170</v>
      </c>
      <c r="H35" s="160" t="s">
        <v>171</v>
      </c>
      <c r="I35" s="160" t="s">
        <v>28</v>
      </c>
      <c r="J35" s="126" t="s">
        <v>175</v>
      </c>
      <c r="K35" s="56">
        <v>7.8</v>
      </c>
      <c r="L35" s="162">
        <f>VLOOKUP(C35,Лист1!$A$1:$D$130,4,FALSE)+VLOOKUP(C36,Лист1!$A$1:$D$130,4,FALSE)</f>
        <v>45990</v>
      </c>
      <c r="M35" s="162">
        <f>VLOOKUP(C35,Лист1!$A$1:$D$130,3,FALSE)+VLOOKUP(C36,Лист1!$A$1:$D$130,3,FALSE)</f>
        <v>31417</v>
      </c>
      <c r="N35" s="175">
        <f t="shared" ref="N35" si="10">M35</f>
        <v>31417</v>
      </c>
      <c r="O35" s="89"/>
      <c r="P35" s="91"/>
      <c r="Q35"/>
      <c r="R35"/>
    </row>
    <row r="36" spans="1:22" ht="18.75">
      <c r="A36" s="152"/>
      <c r="B36" s="154"/>
      <c r="C36" s="61" t="s">
        <v>161</v>
      </c>
      <c r="D36" s="62" t="s">
        <v>151</v>
      </c>
      <c r="E36" s="63" t="s">
        <v>41</v>
      </c>
      <c r="F36" s="156"/>
      <c r="G36" s="158"/>
      <c r="H36" s="160"/>
      <c r="I36" s="160"/>
      <c r="J36" s="126" t="s">
        <v>174</v>
      </c>
      <c r="K36" s="56">
        <v>25.7</v>
      </c>
      <c r="L36" s="162"/>
      <c r="M36" s="162"/>
      <c r="N36" s="175"/>
      <c r="O36" s="89"/>
      <c r="P36" s="91"/>
      <c r="Q36"/>
      <c r="R36"/>
    </row>
    <row r="37" spans="1:22" ht="18.75">
      <c r="A37" s="178" t="s">
        <v>146</v>
      </c>
      <c r="B37" s="154" t="s">
        <v>8</v>
      </c>
      <c r="C37" s="55" t="s">
        <v>164</v>
      </c>
      <c r="D37" s="39" t="s">
        <v>154</v>
      </c>
      <c r="E37" s="40" t="s">
        <v>40</v>
      </c>
      <c r="F37" s="156" t="s">
        <v>24</v>
      </c>
      <c r="G37" s="158" t="s">
        <v>52</v>
      </c>
      <c r="H37" s="177" t="s">
        <v>32</v>
      </c>
      <c r="I37" s="160" t="s">
        <v>28</v>
      </c>
      <c r="J37" s="126" t="s">
        <v>11</v>
      </c>
      <c r="K37" s="56">
        <v>11.4</v>
      </c>
      <c r="L37" s="162">
        <f>VLOOKUP(C37,Лист1!$A$1:$D$130,4,FALSE)+VLOOKUP(C38,Лист1!$A$1:$D$130,4,FALSE)</f>
        <v>79990</v>
      </c>
      <c r="M37" s="162">
        <f>VLOOKUP(C37,Лист1!$A$1:$D$130,3,FALSE)+VLOOKUP(C38,Лист1!$A$1:$D$130,3,FALSE)</f>
        <v>57139</v>
      </c>
      <c r="N37" s="175">
        <f t="shared" ref="N37" si="11">M37</f>
        <v>57139</v>
      </c>
      <c r="O37" s="89"/>
      <c r="P37" s="91"/>
      <c r="Q37"/>
      <c r="R37"/>
    </row>
    <row r="38" spans="1:22" ht="18.75">
      <c r="A38" s="152"/>
      <c r="B38" s="154"/>
      <c r="C38" s="61" t="s">
        <v>165</v>
      </c>
      <c r="D38" s="62" t="s">
        <v>155</v>
      </c>
      <c r="E38" s="63" t="s">
        <v>41</v>
      </c>
      <c r="F38" s="156"/>
      <c r="G38" s="158"/>
      <c r="H38" s="160"/>
      <c r="I38" s="160"/>
      <c r="J38" s="126" t="s">
        <v>10</v>
      </c>
      <c r="K38" s="56">
        <v>34</v>
      </c>
      <c r="L38" s="162"/>
      <c r="M38" s="162"/>
      <c r="N38" s="175"/>
      <c r="O38" s="89"/>
      <c r="P38" s="91"/>
      <c r="Q38"/>
      <c r="R38"/>
    </row>
    <row r="39" spans="1:22" ht="18.75">
      <c r="A39" s="174" t="s">
        <v>147</v>
      </c>
      <c r="B39" s="154" t="s">
        <v>9</v>
      </c>
      <c r="C39" s="55" t="s">
        <v>166</v>
      </c>
      <c r="D39" s="39" t="s">
        <v>156</v>
      </c>
      <c r="E39" s="40" t="s">
        <v>40</v>
      </c>
      <c r="F39" s="156" t="s">
        <v>25</v>
      </c>
      <c r="G39" s="158" t="s">
        <v>27</v>
      </c>
      <c r="H39" s="160" t="s">
        <v>172</v>
      </c>
      <c r="I39" s="160" t="s">
        <v>173</v>
      </c>
      <c r="J39" s="126" t="s">
        <v>11</v>
      </c>
      <c r="K39" s="56">
        <v>11.7</v>
      </c>
      <c r="L39" s="162">
        <f>VLOOKUP(C39,Лист1!$A$1:$D$130,4,FALSE)+VLOOKUP(C40,Лист1!$A$1:$D$130,4,FALSE)</f>
        <v>99990</v>
      </c>
      <c r="M39" s="162">
        <f>VLOOKUP(C39,Лист1!$A$1:$D$130,3,FALSE)+VLOOKUP(C40,Лист1!$A$1:$D$130,3,FALSE)</f>
        <v>69645</v>
      </c>
      <c r="N39" s="175">
        <f t="shared" ref="N39" si="12">M39</f>
        <v>69645</v>
      </c>
      <c r="O39" s="89"/>
      <c r="P39" s="91"/>
      <c r="Q39"/>
      <c r="R39"/>
    </row>
    <row r="40" spans="1:22" ht="19.5" thickBot="1">
      <c r="A40" s="174"/>
      <c r="B40" s="171"/>
      <c r="C40" s="83" t="s">
        <v>167</v>
      </c>
      <c r="D40" s="84" t="s">
        <v>157</v>
      </c>
      <c r="E40" s="85" t="s">
        <v>41</v>
      </c>
      <c r="F40" s="172"/>
      <c r="G40" s="173"/>
      <c r="H40" s="168"/>
      <c r="I40" s="168"/>
      <c r="J40" s="127" t="s">
        <v>61</v>
      </c>
      <c r="K40" s="86">
        <v>42.9</v>
      </c>
      <c r="L40" s="169"/>
      <c r="M40" s="169"/>
      <c r="N40" s="176"/>
      <c r="O40" s="89"/>
      <c r="P40" s="91"/>
      <c r="Q40"/>
      <c r="R40"/>
    </row>
    <row r="41" spans="1:22" ht="18.75">
      <c r="B41" s="90"/>
      <c r="C41" s="90"/>
      <c r="D41" s="90"/>
      <c r="E41" s="18"/>
      <c r="F41" s="18"/>
      <c r="G41" s="18"/>
      <c r="H41" s="18"/>
      <c r="I41" s="18"/>
      <c r="J41" s="18"/>
      <c r="K41" s="18"/>
      <c r="L41" s="18"/>
      <c r="M41" s="18"/>
      <c r="N41" s="89"/>
      <c r="O41" s="89"/>
      <c r="P41" s="91"/>
      <c r="Q41"/>
      <c r="R41"/>
    </row>
    <row r="42" spans="1:22" ht="24" thickBot="1">
      <c r="B42" s="92" t="s">
        <v>217</v>
      </c>
      <c r="C42" s="90"/>
      <c r="D42" s="90"/>
      <c r="E42" s="18"/>
      <c r="F42" s="18"/>
      <c r="G42" s="18"/>
      <c r="H42" s="18"/>
      <c r="I42" s="18"/>
      <c r="J42" s="18"/>
      <c r="K42" s="18"/>
      <c r="L42" s="18"/>
      <c r="M42" s="18"/>
      <c r="N42" s="89"/>
      <c r="O42" s="89"/>
      <c r="P42" s="91"/>
      <c r="Q42"/>
      <c r="R42"/>
    </row>
    <row r="43" spans="1:22" ht="24" customHeight="1">
      <c r="A43" s="199" t="s">
        <v>142</v>
      </c>
      <c r="B43" s="201" t="s">
        <v>0</v>
      </c>
      <c r="C43" s="202" t="s">
        <v>140</v>
      </c>
      <c r="D43" s="203" t="s">
        <v>74</v>
      </c>
      <c r="E43" s="203" t="s">
        <v>83</v>
      </c>
      <c r="F43" s="209" t="s">
        <v>5</v>
      </c>
      <c r="G43" s="209"/>
      <c r="H43" s="206" t="s">
        <v>81</v>
      </c>
      <c r="I43" s="206" t="s">
        <v>82</v>
      </c>
      <c r="J43" s="207" t="s">
        <v>7</v>
      </c>
      <c r="K43" s="206" t="s">
        <v>84</v>
      </c>
      <c r="L43" s="206" t="s">
        <v>85</v>
      </c>
      <c r="M43" s="206" t="s">
        <v>86</v>
      </c>
      <c r="N43" s="207" t="s">
        <v>177</v>
      </c>
      <c r="O43" s="207" t="s">
        <v>55</v>
      </c>
      <c r="P43" s="208" t="s">
        <v>54</v>
      </c>
      <c r="Q43"/>
      <c r="R43"/>
      <c r="T43" s="20"/>
    </row>
    <row r="44" spans="1:22" ht="24" customHeight="1" thickBot="1">
      <c r="A44" s="200"/>
      <c r="B44" s="186"/>
      <c r="C44" s="188"/>
      <c r="D44" s="190"/>
      <c r="E44" s="190"/>
      <c r="F44" s="35" t="s">
        <v>79</v>
      </c>
      <c r="G44" s="35" t="s">
        <v>80</v>
      </c>
      <c r="H44" s="197"/>
      <c r="I44" s="197"/>
      <c r="J44" s="198"/>
      <c r="K44" s="197"/>
      <c r="L44" s="197"/>
      <c r="M44" s="197"/>
      <c r="N44" s="198"/>
      <c r="O44" s="198"/>
      <c r="P44" s="195"/>
      <c r="Q44"/>
      <c r="R44" s="21"/>
    </row>
    <row r="45" spans="1:22" ht="19.5" thickBot="1">
      <c r="B45" s="101" t="s">
        <v>211</v>
      </c>
      <c r="C45" s="102"/>
      <c r="D45" s="102"/>
      <c r="E45" s="102"/>
      <c r="F45" s="88"/>
      <c r="G45" s="88"/>
      <c r="H45" s="88"/>
      <c r="I45" s="18"/>
      <c r="J45" s="11"/>
      <c r="K45" s="11"/>
      <c r="L45" s="11"/>
      <c r="M45" s="11"/>
      <c r="N45" s="11"/>
      <c r="O45" s="11"/>
      <c r="P45" s="28"/>
    </row>
    <row r="46" spans="1:22" ht="15.75">
      <c r="A46" s="41" t="s">
        <v>263</v>
      </c>
      <c r="B46" s="42" t="s">
        <v>62</v>
      </c>
      <c r="C46" s="43" t="s">
        <v>263</v>
      </c>
      <c r="D46" s="44" t="s">
        <v>255</v>
      </c>
      <c r="E46" s="45" t="s">
        <v>75</v>
      </c>
      <c r="F46" s="67" t="s">
        <v>36</v>
      </c>
      <c r="G46" s="64" t="s">
        <v>276</v>
      </c>
      <c r="H46" s="46" t="s">
        <v>283</v>
      </c>
      <c r="I46" s="46" t="s">
        <v>285</v>
      </c>
      <c r="J46" s="46" t="s">
        <v>93</v>
      </c>
      <c r="K46" s="46">
        <v>32.5</v>
      </c>
      <c r="L46" s="46" t="s">
        <v>96</v>
      </c>
      <c r="M46" s="46" t="s">
        <v>288</v>
      </c>
      <c r="N46" s="57">
        <f>VLOOKUP(C46,Лист1!$A$1:$D$130,4,FALSE)</f>
        <v>125900</v>
      </c>
      <c r="O46" s="57">
        <f>VLOOKUP(C46,Лист1!$A$1:$D$130,3,FALSE)</f>
        <v>105331</v>
      </c>
      <c r="P46" s="58">
        <f t="shared" ref="P46:P53" si="13">O46*(1-$P$2)</f>
        <v>105331</v>
      </c>
      <c r="Q46" s="22"/>
      <c r="R46" s="23"/>
      <c r="T46" s="23"/>
      <c r="U46" s="23"/>
      <c r="V46" s="23"/>
    </row>
    <row r="47" spans="1:22" ht="15.75">
      <c r="A47" s="41" t="s">
        <v>264</v>
      </c>
      <c r="B47" s="47" t="s">
        <v>65</v>
      </c>
      <c r="C47" s="26" t="s">
        <v>264</v>
      </c>
      <c r="D47" s="13" t="s">
        <v>256</v>
      </c>
      <c r="E47" s="27" t="s">
        <v>75</v>
      </c>
      <c r="F47" s="68" t="s">
        <v>271</v>
      </c>
      <c r="G47" s="65" t="s">
        <v>277</v>
      </c>
      <c r="H47" s="14" t="s">
        <v>89</v>
      </c>
      <c r="I47" s="14" t="s">
        <v>285</v>
      </c>
      <c r="J47" s="14" t="s">
        <v>93</v>
      </c>
      <c r="K47" s="14">
        <v>32.5</v>
      </c>
      <c r="L47" s="14" t="s">
        <v>96</v>
      </c>
      <c r="M47" s="14" t="s">
        <v>97</v>
      </c>
      <c r="N47" s="59">
        <f>VLOOKUP(C47,Лист1!$A$1:$D$130,4,FALSE)</f>
        <v>139600</v>
      </c>
      <c r="O47" s="59">
        <f>VLOOKUP(C47,Лист1!$A$1:$D$130,3,FALSE)</f>
        <v>116819</v>
      </c>
      <c r="P47" s="110">
        <f t="shared" si="13"/>
        <v>116819</v>
      </c>
      <c r="Q47" s="22"/>
      <c r="R47" s="23"/>
      <c r="T47" s="23"/>
      <c r="U47" s="23"/>
      <c r="V47" s="23"/>
    </row>
    <row r="48" spans="1:22" ht="15.75">
      <c r="A48" s="41" t="s">
        <v>265</v>
      </c>
      <c r="B48" s="47" t="s">
        <v>66</v>
      </c>
      <c r="C48" s="26" t="s">
        <v>265</v>
      </c>
      <c r="D48" s="13" t="s">
        <v>257</v>
      </c>
      <c r="E48" s="27" t="s">
        <v>76</v>
      </c>
      <c r="F48" s="68" t="s">
        <v>272</v>
      </c>
      <c r="G48" s="65" t="s">
        <v>278</v>
      </c>
      <c r="H48" s="14" t="s">
        <v>283</v>
      </c>
      <c r="I48" s="14" t="s">
        <v>286</v>
      </c>
      <c r="J48" s="14" t="s">
        <v>94</v>
      </c>
      <c r="K48" s="14">
        <v>44.5</v>
      </c>
      <c r="L48" s="14" t="s">
        <v>96</v>
      </c>
      <c r="M48" s="14" t="s">
        <v>289</v>
      </c>
      <c r="N48" s="59">
        <f>VLOOKUP(C48,Лист1!$A$1:$D$130,4,FALSE)</f>
        <v>166300</v>
      </c>
      <c r="O48" s="59">
        <f>VLOOKUP(C48,Лист1!$A$1:$D$130,3,FALSE)</f>
        <v>139187</v>
      </c>
      <c r="P48" s="110">
        <f t="shared" si="13"/>
        <v>139187</v>
      </c>
      <c r="Q48" s="22"/>
      <c r="R48" s="23"/>
      <c r="T48" s="23"/>
      <c r="U48" s="23"/>
      <c r="V48" s="23"/>
    </row>
    <row r="49" spans="1:22" ht="15.75">
      <c r="A49" s="41" t="s">
        <v>266</v>
      </c>
      <c r="B49" s="47" t="s">
        <v>69</v>
      </c>
      <c r="C49" s="26" t="s">
        <v>266</v>
      </c>
      <c r="D49" s="13" t="s">
        <v>258</v>
      </c>
      <c r="E49" s="27" t="s">
        <v>76</v>
      </c>
      <c r="F49" s="68" t="s">
        <v>273</v>
      </c>
      <c r="G49" s="65" t="s">
        <v>279</v>
      </c>
      <c r="H49" s="14" t="s">
        <v>89</v>
      </c>
      <c r="I49" s="14" t="s">
        <v>286</v>
      </c>
      <c r="J49" s="14" t="s">
        <v>94</v>
      </c>
      <c r="K49" s="14">
        <v>44.5</v>
      </c>
      <c r="L49" s="14" t="s">
        <v>96</v>
      </c>
      <c r="M49" s="14" t="s">
        <v>98</v>
      </c>
      <c r="N49" s="59">
        <f>VLOOKUP(C49,Лист1!$A$1:$D$130,4,FALSE)</f>
        <v>179700</v>
      </c>
      <c r="O49" s="59">
        <f>VLOOKUP(C49,Лист1!$A$1:$D$130,3,FALSE)</f>
        <v>150370</v>
      </c>
      <c r="P49" s="110">
        <f t="shared" si="13"/>
        <v>150370</v>
      </c>
      <c r="Q49" s="22"/>
      <c r="R49" s="23"/>
      <c r="T49" s="23"/>
      <c r="U49" s="23"/>
      <c r="V49" s="23"/>
    </row>
    <row r="50" spans="1:22" ht="15.75">
      <c r="A50" s="41" t="s">
        <v>267</v>
      </c>
      <c r="B50" s="47" t="s">
        <v>70</v>
      </c>
      <c r="C50" s="26" t="s">
        <v>267</v>
      </c>
      <c r="D50" s="13" t="s">
        <v>259</v>
      </c>
      <c r="E50" s="27" t="s">
        <v>77</v>
      </c>
      <c r="F50" s="68" t="s">
        <v>274</v>
      </c>
      <c r="G50" s="65" t="s">
        <v>280</v>
      </c>
      <c r="H50" s="14" t="s">
        <v>91</v>
      </c>
      <c r="I50" s="14" t="s">
        <v>90</v>
      </c>
      <c r="J50" s="14" t="s">
        <v>94</v>
      </c>
      <c r="K50" s="14">
        <v>47</v>
      </c>
      <c r="L50" s="14" t="s">
        <v>96</v>
      </c>
      <c r="M50" s="14" t="s">
        <v>290</v>
      </c>
      <c r="N50" s="59">
        <f>VLOOKUP(C50,Лист1!$A$1:$D$130,4,FALSE)</f>
        <v>222200</v>
      </c>
      <c r="O50" s="59">
        <f>VLOOKUP(C50,Лист1!$A$1:$D$130,3,FALSE)</f>
        <v>185955</v>
      </c>
      <c r="P50" s="110">
        <f t="shared" si="13"/>
        <v>185955</v>
      </c>
      <c r="Q50" s="22"/>
      <c r="R50" s="23"/>
      <c r="T50" s="23"/>
      <c r="U50" s="23"/>
      <c r="V50" s="23"/>
    </row>
    <row r="51" spans="1:22" ht="15.75">
      <c r="A51" s="41" t="s">
        <v>268</v>
      </c>
      <c r="B51" s="47" t="s">
        <v>71</v>
      </c>
      <c r="C51" s="26" t="s">
        <v>268</v>
      </c>
      <c r="D51" s="13" t="s">
        <v>260</v>
      </c>
      <c r="E51" s="27" t="s">
        <v>77</v>
      </c>
      <c r="F51" s="68" t="s">
        <v>87</v>
      </c>
      <c r="G51" s="65" t="s">
        <v>281</v>
      </c>
      <c r="H51" s="14" t="s">
        <v>91</v>
      </c>
      <c r="I51" s="14" t="s">
        <v>287</v>
      </c>
      <c r="J51" s="14" t="s">
        <v>95</v>
      </c>
      <c r="K51" s="14">
        <v>63.5</v>
      </c>
      <c r="L51" s="14" t="s">
        <v>96</v>
      </c>
      <c r="M51" s="14" t="s">
        <v>291</v>
      </c>
      <c r="N51" s="59">
        <f>VLOOKUP(C51,Лист1!$A$1:$D$130,4,FALSE)</f>
        <v>230700</v>
      </c>
      <c r="O51" s="59">
        <f>VLOOKUP(C51,Лист1!$A$1:$D$130,3,FALSE)</f>
        <v>193072</v>
      </c>
      <c r="P51" s="110">
        <f t="shared" si="13"/>
        <v>193072</v>
      </c>
      <c r="Q51" s="22"/>
      <c r="R51" s="23"/>
      <c r="T51" s="23"/>
      <c r="U51" s="23"/>
      <c r="V51" s="23"/>
    </row>
    <row r="52" spans="1:22" ht="15.75">
      <c r="A52" s="41" t="s">
        <v>269</v>
      </c>
      <c r="B52" s="47" t="s">
        <v>72</v>
      </c>
      <c r="C52" s="26" t="s">
        <v>269</v>
      </c>
      <c r="D52" s="13" t="s">
        <v>261</v>
      </c>
      <c r="E52" s="27" t="s">
        <v>78</v>
      </c>
      <c r="F52" s="68" t="s">
        <v>88</v>
      </c>
      <c r="G52" s="65" t="s">
        <v>37</v>
      </c>
      <c r="H52" s="14" t="s">
        <v>92</v>
      </c>
      <c r="I52" s="14" t="s">
        <v>287</v>
      </c>
      <c r="J52" s="14" t="s">
        <v>95</v>
      </c>
      <c r="K52" s="14">
        <v>64.099999999999994</v>
      </c>
      <c r="L52" s="14" t="s">
        <v>96</v>
      </c>
      <c r="M52" s="14" t="s">
        <v>292</v>
      </c>
      <c r="N52" s="59">
        <f>VLOOKUP(C52,Лист1!$A$1:$D$130,4,FALSE)</f>
        <v>248900</v>
      </c>
      <c r="O52" s="59">
        <f>VLOOKUP(C52,Лист1!$A$1:$D$130,3,FALSE)</f>
        <v>208322</v>
      </c>
      <c r="P52" s="110">
        <f t="shared" si="13"/>
        <v>208322</v>
      </c>
      <c r="Q52" s="22"/>
      <c r="R52" s="23"/>
      <c r="T52" s="23"/>
      <c r="U52" s="23"/>
      <c r="V52" s="23"/>
    </row>
    <row r="53" spans="1:22" ht="16.5" thickBot="1">
      <c r="A53" s="41" t="s">
        <v>270</v>
      </c>
      <c r="B53" s="48" t="s">
        <v>254</v>
      </c>
      <c r="C53" s="49" t="s">
        <v>270</v>
      </c>
      <c r="D53" s="50" t="s">
        <v>262</v>
      </c>
      <c r="E53" s="51" t="s">
        <v>78</v>
      </c>
      <c r="F53" s="69" t="s">
        <v>275</v>
      </c>
      <c r="G53" s="66" t="s">
        <v>282</v>
      </c>
      <c r="H53" s="52" t="s">
        <v>284</v>
      </c>
      <c r="I53" s="52" t="s">
        <v>90</v>
      </c>
      <c r="J53" s="52" t="s">
        <v>95</v>
      </c>
      <c r="K53" s="52">
        <v>74</v>
      </c>
      <c r="L53" s="52" t="s">
        <v>96</v>
      </c>
      <c r="M53" s="52" t="s">
        <v>293</v>
      </c>
      <c r="N53" s="60">
        <f>VLOOKUP(C53,Лист1!$A$1:$D$130,4,FALSE)</f>
        <v>313300</v>
      </c>
      <c r="O53" s="60">
        <f>VLOOKUP(C53,Лист1!$A$1:$D$130,3,FALSE)</f>
        <v>262207</v>
      </c>
      <c r="P53" s="109">
        <f t="shared" si="13"/>
        <v>262207</v>
      </c>
      <c r="Q53" s="22"/>
      <c r="R53" s="23"/>
      <c r="T53" s="23"/>
      <c r="U53" s="23"/>
      <c r="V53" s="23"/>
    </row>
    <row r="54" spans="1:22" ht="19.5" thickBot="1">
      <c r="B54" s="101" t="s">
        <v>212</v>
      </c>
      <c r="C54" s="102"/>
      <c r="D54" s="102"/>
      <c r="E54" s="102"/>
      <c r="F54" s="88"/>
      <c r="G54" s="88"/>
      <c r="H54" s="88"/>
      <c r="I54" s="18"/>
      <c r="J54" s="11"/>
      <c r="K54" s="11"/>
      <c r="L54" s="11"/>
      <c r="M54" s="11"/>
      <c r="N54" s="11"/>
      <c r="O54" s="11"/>
      <c r="P54" s="28"/>
    </row>
    <row r="55" spans="1:22" ht="15.75">
      <c r="A55" s="41" t="s">
        <v>100</v>
      </c>
      <c r="B55" s="42" t="s">
        <v>117</v>
      </c>
      <c r="C55" s="43" t="s">
        <v>100</v>
      </c>
      <c r="D55" s="44" t="s">
        <v>56</v>
      </c>
      <c r="E55" s="45" t="s">
        <v>40</v>
      </c>
      <c r="F55" s="67">
        <v>2.1</v>
      </c>
      <c r="G55" s="64" t="s">
        <v>107</v>
      </c>
      <c r="H55" s="46" t="s">
        <v>113</v>
      </c>
      <c r="I55" s="46" t="s">
        <v>113</v>
      </c>
      <c r="J55" s="46" t="s">
        <v>114</v>
      </c>
      <c r="K55" s="46">
        <v>8.6999999999999993</v>
      </c>
      <c r="L55" s="46" t="s">
        <v>96</v>
      </c>
      <c r="M55" s="46" t="s">
        <v>113</v>
      </c>
      <c r="N55" s="57">
        <f>VLOOKUP(C55,Лист1!$A$1:$D$130,4,FALSE)</f>
        <v>33300</v>
      </c>
      <c r="O55" s="57">
        <f>VLOOKUP(C55,Лист1!$A$1:$D$130,3,FALSE)</f>
        <v>27858</v>
      </c>
      <c r="P55" s="58">
        <f t="shared" ref="P55:P58" si="14">O55*(1-$P$2)</f>
        <v>27858</v>
      </c>
      <c r="Q55" s="22"/>
      <c r="R55" s="23"/>
      <c r="T55" s="23"/>
      <c r="U55" s="23"/>
      <c r="V55" s="23"/>
    </row>
    <row r="56" spans="1:22" ht="15.75">
      <c r="A56" s="41" t="s">
        <v>101</v>
      </c>
      <c r="B56" s="47" t="s">
        <v>118</v>
      </c>
      <c r="C56" s="26" t="s">
        <v>101</v>
      </c>
      <c r="D56" s="13" t="s">
        <v>102</v>
      </c>
      <c r="E56" s="27" t="s">
        <v>40</v>
      </c>
      <c r="F56" s="68" t="s">
        <v>108</v>
      </c>
      <c r="G56" s="65" t="s">
        <v>109</v>
      </c>
      <c r="H56" s="14" t="s">
        <v>113</v>
      </c>
      <c r="I56" s="14" t="s">
        <v>113</v>
      </c>
      <c r="J56" s="14" t="s">
        <v>114</v>
      </c>
      <c r="K56" s="14">
        <v>8.6999999999999993</v>
      </c>
      <c r="L56" s="14" t="s">
        <v>96</v>
      </c>
      <c r="M56" s="14" t="s">
        <v>113</v>
      </c>
      <c r="N56" s="59">
        <f>VLOOKUP(C56,Лист1!$A$1:$D$130,4,FALSE)</f>
        <v>35700</v>
      </c>
      <c r="O56" s="59">
        <f>VLOOKUP(C56,Лист1!$A$1:$D$130,3,FALSE)</f>
        <v>29891</v>
      </c>
      <c r="P56" s="110">
        <f t="shared" si="14"/>
        <v>29891</v>
      </c>
      <c r="Q56" s="22"/>
      <c r="R56" s="23"/>
      <c r="T56" s="23"/>
      <c r="U56" s="23"/>
      <c r="V56" s="23"/>
    </row>
    <row r="57" spans="1:22" ht="15.75">
      <c r="A57" s="41" t="s">
        <v>103</v>
      </c>
      <c r="B57" s="47" t="s">
        <v>119</v>
      </c>
      <c r="C57" s="26" t="s">
        <v>103</v>
      </c>
      <c r="D57" s="13" t="s">
        <v>104</v>
      </c>
      <c r="E57" s="27" t="s">
        <v>40</v>
      </c>
      <c r="F57" s="68">
        <v>3.5</v>
      </c>
      <c r="G57" s="65" t="s">
        <v>110</v>
      </c>
      <c r="H57" s="14" t="s">
        <v>113</v>
      </c>
      <c r="I57" s="14" t="s">
        <v>113</v>
      </c>
      <c r="J57" s="14" t="s">
        <v>114</v>
      </c>
      <c r="K57" s="14">
        <v>8.6999999999999993</v>
      </c>
      <c r="L57" s="14" t="s">
        <v>96</v>
      </c>
      <c r="M57" s="14" t="s">
        <v>113</v>
      </c>
      <c r="N57" s="59">
        <f>VLOOKUP(C57,Лист1!$A$1:$D$130,4,FALSE)</f>
        <v>38000</v>
      </c>
      <c r="O57" s="59">
        <f>VLOOKUP(C57,Лист1!$A$1:$D$130,3,FALSE)</f>
        <v>31823</v>
      </c>
      <c r="P57" s="110">
        <f t="shared" si="14"/>
        <v>31823</v>
      </c>
      <c r="Q57" s="22"/>
      <c r="R57" s="23"/>
      <c r="T57" s="23"/>
      <c r="U57" s="23"/>
      <c r="V57" s="23"/>
    </row>
    <row r="58" spans="1:22" ht="16.5" thickBot="1">
      <c r="A58" s="41" t="s">
        <v>105</v>
      </c>
      <c r="B58" s="48" t="s">
        <v>120</v>
      </c>
      <c r="C58" s="49" t="s">
        <v>105</v>
      </c>
      <c r="D58" s="50" t="s">
        <v>106</v>
      </c>
      <c r="E58" s="51" t="s">
        <v>40</v>
      </c>
      <c r="F58" s="69" t="s">
        <v>111</v>
      </c>
      <c r="G58" s="66" t="s">
        <v>112</v>
      </c>
      <c r="H58" s="52" t="s">
        <v>113</v>
      </c>
      <c r="I58" s="52" t="s">
        <v>113</v>
      </c>
      <c r="J58" s="52" t="s">
        <v>115</v>
      </c>
      <c r="K58" s="53">
        <v>12</v>
      </c>
      <c r="L58" s="52" t="s">
        <v>116</v>
      </c>
      <c r="M58" s="52" t="s">
        <v>113</v>
      </c>
      <c r="N58" s="60">
        <f>VLOOKUP(C58,Лист1!$A$1:$D$130,4,FALSE)</f>
        <v>48500</v>
      </c>
      <c r="O58" s="60">
        <f>VLOOKUP(C58,Лист1!$A$1:$D$130,3,FALSE)</f>
        <v>40567</v>
      </c>
      <c r="P58" s="109">
        <f t="shared" si="14"/>
        <v>40567</v>
      </c>
      <c r="Q58" s="22"/>
      <c r="R58" s="23"/>
      <c r="T58" s="23"/>
      <c r="U58" s="23"/>
      <c r="V58" s="23"/>
    </row>
    <row r="59" spans="1:22" ht="19.5" thickBot="1">
      <c r="B59" s="101" t="s">
        <v>213</v>
      </c>
      <c r="C59" s="102"/>
      <c r="D59" s="102"/>
      <c r="E59" s="102"/>
      <c r="F59" s="88"/>
      <c r="G59" s="88"/>
      <c r="H59" s="88"/>
      <c r="I59" s="18"/>
      <c r="J59" s="11"/>
      <c r="K59" s="11"/>
      <c r="L59" s="11"/>
      <c r="M59" s="11"/>
      <c r="N59" s="11"/>
      <c r="O59" s="11"/>
      <c r="P59" s="28"/>
    </row>
    <row r="60" spans="1:22" ht="15.75">
      <c r="A60" s="41" t="s">
        <v>126</v>
      </c>
      <c r="B60" s="42" t="s">
        <v>118</v>
      </c>
      <c r="C60" s="43" t="s">
        <v>126</v>
      </c>
      <c r="D60" s="44" t="s">
        <v>121</v>
      </c>
      <c r="E60" s="45" t="s">
        <v>40</v>
      </c>
      <c r="F60" s="67" t="s">
        <v>108</v>
      </c>
      <c r="G60" s="64" t="s">
        <v>109</v>
      </c>
      <c r="H60" s="46" t="s">
        <v>113</v>
      </c>
      <c r="I60" s="46" t="s">
        <v>113</v>
      </c>
      <c r="J60" s="46" t="s">
        <v>125</v>
      </c>
      <c r="K60" s="46">
        <v>24</v>
      </c>
      <c r="L60" s="46" t="s">
        <v>96</v>
      </c>
      <c r="M60" s="46" t="s">
        <v>113</v>
      </c>
      <c r="N60" s="57">
        <f>VLOOKUP(C60,Лист1!$A$1:$D$130,4,FALSE)</f>
        <v>79500</v>
      </c>
      <c r="O60" s="57">
        <f>VLOOKUP(C60,Лист1!$A$1:$D$130,3,FALSE)</f>
        <v>66594</v>
      </c>
      <c r="P60" s="58">
        <f t="shared" ref="P60:P64" si="15">O60*(1-$P$2)</f>
        <v>66594</v>
      </c>
      <c r="Q60" s="22"/>
      <c r="R60" s="23"/>
      <c r="T60" s="23"/>
      <c r="U60" s="23"/>
      <c r="V60" s="23"/>
    </row>
    <row r="61" spans="1:22" ht="15.75">
      <c r="A61" s="41" t="s">
        <v>127</v>
      </c>
      <c r="B61" s="47" t="s">
        <v>119</v>
      </c>
      <c r="C61" s="26" t="s">
        <v>127</v>
      </c>
      <c r="D61" s="13" t="s">
        <v>122</v>
      </c>
      <c r="E61" s="27" t="s">
        <v>40</v>
      </c>
      <c r="F61" s="68">
        <v>3.5</v>
      </c>
      <c r="G61" s="65" t="s">
        <v>38</v>
      </c>
      <c r="H61" s="14" t="s">
        <v>113</v>
      </c>
      <c r="I61" s="14" t="s">
        <v>113</v>
      </c>
      <c r="J61" s="14" t="s">
        <v>125</v>
      </c>
      <c r="K61" s="14">
        <v>24</v>
      </c>
      <c r="L61" s="14" t="s">
        <v>96</v>
      </c>
      <c r="M61" s="14" t="s">
        <v>113</v>
      </c>
      <c r="N61" s="59">
        <f>VLOOKUP(C61,Лист1!$A$1:$D$130,4,FALSE)</f>
        <v>89800</v>
      </c>
      <c r="O61" s="59">
        <f>VLOOKUP(C61,Лист1!$A$1:$D$130,3,FALSE)</f>
        <v>75135</v>
      </c>
      <c r="P61" s="110">
        <f t="shared" si="15"/>
        <v>75135</v>
      </c>
      <c r="Q61" s="22"/>
      <c r="R61" s="23"/>
      <c r="T61" s="23"/>
      <c r="U61" s="23"/>
      <c r="V61" s="23"/>
    </row>
    <row r="62" spans="1:22" ht="15.75">
      <c r="A62" s="41" t="s">
        <v>128</v>
      </c>
      <c r="B62" s="47" t="s">
        <v>120</v>
      </c>
      <c r="C62" s="26" t="s">
        <v>128</v>
      </c>
      <c r="D62" s="13" t="s">
        <v>123</v>
      </c>
      <c r="E62" s="27" t="s">
        <v>40</v>
      </c>
      <c r="F62" s="68" t="s">
        <v>111</v>
      </c>
      <c r="G62" s="65" t="s">
        <v>112</v>
      </c>
      <c r="H62" s="14" t="s">
        <v>113</v>
      </c>
      <c r="I62" s="14" t="s">
        <v>113</v>
      </c>
      <c r="J62" s="14" t="s">
        <v>125</v>
      </c>
      <c r="K62" s="14">
        <v>24</v>
      </c>
      <c r="L62" s="14" t="s">
        <v>116</v>
      </c>
      <c r="M62" s="14" t="s">
        <v>113</v>
      </c>
      <c r="N62" s="59">
        <f>VLOOKUP(C62,Лист1!$A$1:$D$130,4,FALSE)</f>
        <v>91900</v>
      </c>
      <c r="O62" s="59">
        <f>VLOOKUP(C62,Лист1!$A$1:$D$130,3,FALSE)</f>
        <v>77168</v>
      </c>
      <c r="P62" s="110">
        <f t="shared" si="15"/>
        <v>77168</v>
      </c>
      <c r="Q62" s="22"/>
      <c r="R62" s="23"/>
      <c r="T62" s="23"/>
      <c r="U62" s="23"/>
      <c r="V62" s="23"/>
    </row>
    <row r="63" spans="1:22" ht="15.75">
      <c r="A63" s="41" t="s">
        <v>129</v>
      </c>
      <c r="B63" s="47"/>
      <c r="C63" s="26" t="s">
        <v>129</v>
      </c>
      <c r="D63" s="37" t="s">
        <v>130</v>
      </c>
      <c r="E63" s="27"/>
      <c r="F63" s="103" t="s">
        <v>133</v>
      </c>
      <c r="G63" s="104"/>
      <c r="H63" s="105"/>
      <c r="I63" s="105"/>
      <c r="J63" s="105"/>
      <c r="K63" s="105"/>
      <c r="L63" s="105"/>
      <c r="M63" s="105"/>
      <c r="N63" s="59">
        <f>VLOOKUP(C63,Лист1!$A$1:$D$130,4,FALSE)</f>
        <v>16900</v>
      </c>
      <c r="O63" s="59">
        <f>VLOOKUP(C63,Лист1!$A$1:$D$130,3,FALSE)</f>
        <v>14133</v>
      </c>
      <c r="P63" s="110">
        <f t="shared" si="15"/>
        <v>14133</v>
      </c>
      <c r="Q63" s="22"/>
      <c r="R63" s="23"/>
      <c r="T63" s="23"/>
      <c r="U63" s="23"/>
      <c r="V63" s="23"/>
    </row>
    <row r="64" spans="1:22" ht="16.5" thickBot="1">
      <c r="A64" s="41" t="s">
        <v>131</v>
      </c>
      <c r="B64" s="48"/>
      <c r="C64" s="49" t="s">
        <v>131</v>
      </c>
      <c r="D64" s="54" t="s">
        <v>132</v>
      </c>
      <c r="E64" s="51"/>
      <c r="F64" s="111" t="s">
        <v>134</v>
      </c>
      <c r="G64" s="112"/>
      <c r="H64" s="113"/>
      <c r="I64" s="113"/>
      <c r="J64" s="113"/>
      <c r="K64" s="113"/>
      <c r="L64" s="113"/>
      <c r="M64" s="113"/>
      <c r="N64" s="60">
        <f>VLOOKUP(C64,Лист1!$A$1:$D$130,4,FALSE)</f>
        <v>10900</v>
      </c>
      <c r="O64" s="60">
        <f>VLOOKUP(C64,Лист1!$A$1:$D$130,3,FALSE)</f>
        <v>9151</v>
      </c>
      <c r="P64" s="109">
        <f t="shared" si="15"/>
        <v>9151</v>
      </c>
      <c r="Q64" s="22"/>
      <c r="R64" s="23"/>
      <c r="T64" s="23"/>
      <c r="U64" s="23"/>
      <c r="V64" s="23"/>
    </row>
    <row r="65" spans="1:22" ht="19.5" thickBot="1">
      <c r="A65" s="119"/>
      <c r="B65" s="101" t="s">
        <v>299</v>
      </c>
      <c r="C65" s="119"/>
      <c r="D65" s="121"/>
      <c r="E65" s="120"/>
      <c r="F65" s="122"/>
      <c r="G65" s="123"/>
      <c r="H65" s="124"/>
      <c r="I65" s="124"/>
      <c r="J65" s="124"/>
      <c r="K65" s="124"/>
      <c r="L65" s="124"/>
      <c r="M65" s="124"/>
      <c r="N65" s="11"/>
      <c r="O65" s="11"/>
      <c r="P65" s="28"/>
      <c r="Q65" s="22"/>
      <c r="R65" s="23"/>
      <c r="T65" s="23"/>
      <c r="U65" s="23"/>
      <c r="V65" s="23"/>
    </row>
    <row r="66" spans="1:22" ht="15.75">
      <c r="A66" s="41" t="s">
        <v>226</v>
      </c>
      <c r="B66" s="42" t="s">
        <v>118</v>
      </c>
      <c r="C66" s="43" t="s">
        <v>226</v>
      </c>
      <c r="D66" s="44" t="s">
        <v>225</v>
      </c>
      <c r="E66" s="45" t="s">
        <v>40</v>
      </c>
      <c r="F66" s="67" t="s">
        <v>108</v>
      </c>
      <c r="G66" s="64" t="s">
        <v>109</v>
      </c>
      <c r="H66" s="46" t="s">
        <v>113</v>
      </c>
      <c r="I66" s="46" t="s">
        <v>113</v>
      </c>
      <c r="J66" s="46" t="s">
        <v>253</v>
      </c>
      <c r="K66" s="125">
        <v>11</v>
      </c>
      <c r="L66" s="46" t="s">
        <v>96</v>
      </c>
      <c r="M66" s="46" t="s">
        <v>113</v>
      </c>
      <c r="N66" s="57">
        <f>VLOOKUP(C66,Лист1!$A$1:$D$130,4,FALSE)</f>
        <v>35800</v>
      </c>
      <c r="O66" s="57">
        <f>VLOOKUP(C66,Лист1!$A$1:$D$130,3,FALSE)</f>
        <v>29485</v>
      </c>
      <c r="P66" s="58">
        <f t="shared" ref="P66:P69" si="16">O66*(1-$P$2)</f>
        <v>29485</v>
      </c>
      <c r="Q66" s="22"/>
      <c r="R66" s="23"/>
      <c r="T66" s="23"/>
      <c r="U66" s="23"/>
      <c r="V66" s="23"/>
    </row>
    <row r="67" spans="1:22" ht="15.75">
      <c r="A67" s="41" t="s">
        <v>230</v>
      </c>
      <c r="B67" s="47" t="s">
        <v>119</v>
      </c>
      <c r="C67" s="26" t="s">
        <v>230</v>
      </c>
      <c r="D67" s="13" t="s">
        <v>229</v>
      </c>
      <c r="E67" s="27" t="s">
        <v>40</v>
      </c>
      <c r="F67" s="68">
        <v>3.5</v>
      </c>
      <c r="G67" s="65" t="s">
        <v>38</v>
      </c>
      <c r="H67" s="14" t="s">
        <v>113</v>
      </c>
      <c r="I67" s="14" t="s">
        <v>113</v>
      </c>
      <c r="J67" s="14" t="s">
        <v>253</v>
      </c>
      <c r="K67" s="133">
        <v>11</v>
      </c>
      <c r="L67" s="14" t="s">
        <v>96</v>
      </c>
      <c r="M67" s="14" t="s">
        <v>113</v>
      </c>
      <c r="N67" s="59">
        <f>VLOOKUP(C67,Лист1!$A$1:$D$130,4,FALSE)</f>
        <v>45500</v>
      </c>
      <c r="O67" s="59">
        <f>VLOOKUP(C67,Лист1!$A$1:$D$130,3,FALSE)</f>
        <v>37720</v>
      </c>
      <c r="P67" s="110">
        <f t="shared" si="16"/>
        <v>37720</v>
      </c>
      <c r="Q67" s="22"/>
      <c r="R67" s="23"/>
      <c r="T67" s="23"/>
      <c r="U67" s="23"/>
      <c r="V67" s="23"/>
    </row>
    <row r="68" spans="1:22" ht="15.75">
      <c r="A68" s="41" t="s">
        <v>234</v>
      </c>
      <c r="B68" s="47" t="s">
        <v>120</v>
      </c>
      <c r="C68" s="26" t="s">
        <v>234</v>
      </c>
      <c r="D68" s="13" t="s">
        <v>233</v>
      </c>
      <c r="E68" s="27" t="s">
        <v>40</v>
      </c>
      <c r="F68" s="68" t="s">
        <v>111</v>
      </c>
      <c r="G68" s="65" t="s">
        <v>112</v>
      </c>
      <c r="H68" s="14" t="s">
        <v>113</v>
      </c>
      <c r="I68" s="14" t="s">
        <v>113</v>
      </c>
      <c r="J68" s="14" t="s">
        <v>253</v>
      </c>
      <c r="K68" s="133">
        <v>12.8</v>
      </c>
      <c r="L68" s="14" t="s">
        <v>116</v>
      </c>
      <c r="M68" s="14" t="s">
        <v>113</v>
      </c>
      <c r="N68" s="59">
        <f>VLOOKUP(C68,Лист1!$A$1:$D$130,4,FALSE)</f>
        <v>64000</v>
      </c>
      <c r="O68" s="59">
        <f>VLOOKUP(C68,Лист1!$A$1:$D$130,3,FALSE)</f>
        <v>54496</v>
      </c>
      <c r="P68" s="110">
        <f t="shared" si="16"/>
        <v>54496</v>
      </c>
      <c r="Q68" s="22"/>
      <c r="R68" s="23"/>
      <c r="T68" s="23"/>
      <c r="U68" s="23"/>
      <c r="V68" s="23"/>
    </row>
    <row r="69" spans="1:22" ht="16.5" thickBot="1">
      <c r="A69" s="41" t="s">
        <v>238</v>
      </c>
      <c r="B69" s="48" t="s">
        <v>294</v>
      </c>
      <c r="C69" s="49" t="s">
        <v>238</v>
      </c>
      <c r="D69" s="50" t="s">
        <v>237</v>
      </c>
      <c r="E69" s="51" t="s">
        <v>40</v>
      </c>
      <c r="F69" s="69" t="s">
        <v>296</v>
      </c>
      <c r="G69" s="66" t="s">
        <v>297</v>
      </c>
      <c r="H69" s="52" t="s">
        <v>113</v>
      </c>
      <c r="I69" s="52" t="s">
        <v>113</v>
      </c>
      <c r="J69" s="52" t="s">
        <v>253</v>
      </c>
      <c r="K69" s="53">
        <v>12.8</v>
      </c>
      <c r="L69" s="52" t="s">
        <v>298</v>
      </c>
      <c r="M69" s="52" t="s">
        <v>113</v>
      </c>
      <c r="N69" s="60">
        <f>VLOOKUP(C69,Лист1!$A$1:$D$130,4,FALSE)</f>
        <v>75100</v>
      </c>
      <c r="O69" s="60">
        <f>VLOOKUP(C69,Лист1!$A$1:$D$130,3,FALSE)</f>
        <v>64256</v>
      </c>
      <c r="P69" s="109">
        <f t="shared" si="16"/>
        <v>64256</v>
      </c>
      <c r="Q69" s="22"/>
      <c r="R69" s="23"/>
      <c r="T69" s="23"/>
      <c r="U69" s="23"/>
      <c r="V69" s="23"/>
    </row>
    <row r="70" spans="1:22" ht="19.5" thickBot="1">
      <c r="B70" s="101" t="s">
        <v>214</v>
      </c>
      <c r="C70" s="102"/>
      <c r="D70" s="102"/>
      <c r="E70" s="102"/>
      <c r="F70" s="88"/>
      <c r="G70" s="88"/>
      <c r="H70" s="88"/>
      <c r="I70" s="18"/>
      <c r="J70" s="11"/>
      <c r="K70" s="11"/>
      <c r="L70" s="11"/>
      <c r="M70" s="11"/>
      <c r="N70" s="11"/>
      <c r="O70" s="11"/>
      <c r="P70" s="28"/>
    </row>
    <row r="71" spans="1:22" ht="15.75">
      <c r="A71" s="41" t="s">
        <v>184</v>
      </c>
      <c r="B71" s="42" t="s">
        <v>118</v>
      </c>
      <c r="C71" s="43" t="s">
        <v>184</v>
      </c>
      <c r="D71" s="44" t="s">
        <v>180</v>
      </c>
      <c r="E71" s="45" t="s">
        <v>40</v>
      </c>
      <c r="F71" s="67" t="s">
        <v>108</v>
      </c>
      <c r="G71" s="64" t="s">
        <v>204</v>
      </c>
      <c r="H71" s="46" t="s">
        <v>113</v>
      </c>
      <c r="I71" s="46" t="s">
        <v>113</v>
      </c>
      <c r="J71" s="46" t="s">
        <v>114</v>
      </c>
      <c r="K71" s="46">
        <v>9.9</v>
      </c>
      <c r="L71" s="46" t="s">
        <v>96</v>
      </c>
      <c r="M71" s="46" t="s">
        <v>113</v>
      </c>
      <c r="N71" s="57">
        <f>VLOOKUP(C71,Лист1!$A$1:$D$130,4,FALSE)</f>
        <v>39000</v>
      </c>
      <c r="O71" s="57">
        <f>VLOOKUP(C71,Лист1!$A$1:$D$130,3,FALSE)</f>
        <v>33043</v>
      </c>
      <c r="P71" s="58">
        <f t="shared" ref="P71:P72" si="17">O71*(1-$P$2)</f>
        <v>33043</v>
      </c>
      <c r="Q71" s="115"/>
      <c r="R71" s="23"/>
      <c r="T71" s="23"/>
      <c r="U71" s="23"/>
      <c r="V71" s="23"/>
    </row>
    <row r="72" spans="1:22" ht="16.5" thickBot="1">
      <c r="A72" s="41" t="s">
        <v>186</v>
      </c>
      <c r="B72" s="48" t="s">
        <v>119</v>
      </c>
      <c r="C72" s="49" t="s">
        <v>186</v>
      </c>
      <c r="D72" s="50" t="s">
        <v>182</v>
      </c>
      <c r="E72" s="51" t="s">
        <v>40</v>
      </c>
      <c r="F72" s="69">
        <v>3.5</v>
      </c>
      <c r="G72" s="66" t="s">
        <v>38</v>
      </c>
      <c r="H72" s="52" t="s">
        <v>113</v>
      </c>
      <c r="I72" s="52" t="s">
        <v>113</v>
      </c>
      <c r="J72" s="52" t="s">
        <v>114</v>
      </c>
      <c r="K72" s="52">
        <v>9.9</v>
      </c>
      <c r="L72" s="52" t="s">
        <v>96</v>
      </c>
      <c r="M72" s="52" t="s">
        <v>113</v>
      </c>
      <c r="N72" s="60">
        <f>VLOOKUP(C72,Лист1!$A$1:$D$130,4,FALSE)</f>
        <v>40900</v>
      </c>
      <c r="O72" s="60">
        <f>VLOOKUP(C72,Лист1!$A$1:$D$130,3,FALSE)</f>
        <v>34975</v>
      </c>
      <c r="P72" s="109">
        <f t="shared" si="17"/>
        <v>34975</v>
      </c>
      <c r="Q72" s="22"/>
      <c r="R72" s="23"/>
      <c r="T72" s="23"/>
      <c r="U72" s="23"/>
      <c r="V72" s="23"/>
    </row>
    <row r="73" spans="1:22" ht="19.5" thickBot="1">
      <c r="B73" s="101" t="s">
        <v>215</v>
      </c>
      <c r="C73" s="102"/>
      <c r="D73" s="102"/>
      <c r="E73" s="102"/>
      <c r="F73" s="88"/>
      <c r="G73" s="88"/>
      <c r="H73" s="88"/>
      <c r="I73" s="18"/>
      <c r="J73" s="11"/>
      <c r="K73" s="11"/>
      <c r="L73" s="11"/>
      <c r="M73" s="11"/>
      <c r="N73" s="11"/>
      <c r="O73" s="11"/>
      <c r="P73" s="28"/>
    </row>
    <row r="74" spans="1:22" ht="15.75">
      <c r="A74" s="41" t="s">
        <v>303</v>
      </c>
      <c r="B74" s="42" t="s">
        <v>118</v>
      </c>
      <c r="C74" s="43" t="s">
        <v>303</v>
      </c>
      <c r="D74" s="44" t="s">
        <v>301</v>
      </c>
      <c r="E74" s="45" t="s">
        <v>40</v>
      </c>
      <c r="F74" s="67" t="s">
        <v>203</v>
      </c>
      <c r="G74" s="64" t="s">
        <v>305</v>
      </c>
      <c r="H74" s="46" t="s">
        <v>113</v>
      </c>
      <c r="I74" s="46" t="s">
        <v>113</v>
      </c>
      <c r="J74" s="46" t="s">
        <v>306</v>
      </c>
      <c r="K74" s="46">
        <v>16.7</v>
      </c>
      <c r="L74" s="46" t="s">
        <v>96</v>
      </c>
      <c r="M74" s="46" t="s">
        <v>113</v>
      </c>
      <c r="N74" s="57">
        <f>VLOOKUP(C74,Лист1!$A$1:$D$130,4,FALSE)</f>
        <v>79900</v>
      </c>
      <c r="O74" s="57">
        <f>VLOOKUP(C74,Лист1!$A$1:$D$130,3,FALSE)</f>
        <v>66899</v>
      </c>
      <c r="P74" s="58">
        <f t="shared" ref="P74:P75" si="18">O74*(1-$P$2)</f>
        <v>66899</v>
      </c>
      <c r="Q74" s="22"/>
      <c r="R74" s="23"/>
      <c r="T74" s="23"/>
      <c r="U74" s="23"/>
      <c r="V74" s="23"/>
    </row>
    <row r="75" spans="1:22" ht="16.5" thickBot="1">
      <c r="A75" s="41" t="s">
        <v>304</v>
      </c>
      <c r="B75" s="48" t="s">
        <v>119</v>
      </c>
      <c r="C75" s="49" t="s">
        <v>304</v>
      </c>
      <c r="D75" s="50" t="s">
        <v>302</v>
      </c>
      <c r="E75" s="51" t="s">
        <v>40</v>
      </c>
      <c r="F75" s="69" t="s">
        <v>305</v>
      </c>
      <c r="G75" s="66" t="s">
        <v>38</v>
      </c>
      <c r="H75" s="52" t="s">
        <v>113</v>
      </c>
      <c r="I75" s="52" t="s">
        <v>113</v>
      </c>
      <c r="J75" s="52" t="s">
        <v>306</v>
      </c>
      <c r="K75" s="52">
        <v>16.7</v>
      </c>
      <c r="L75" s="52" t="s">
        <v>96</v>
      </c>
      <c r="M75" s="52" t="s">
        <v>113</v>
      </c>
      <c r="N75" s="60">
        <f>VLOOKUP(C75,Лист1!$A$1:$D$130,4,FALSE)</f>
        <v>82500</v>
      </c>
      <c r="O75" s="60">
        <f>VLOOKUP(C75,Лист1!$A$1:$D$130,3,FALSE)</f>
        <v>69034</v>
      </c>
      <c r="P75" s="109">
        <f t="shared" si="18"/>
        <v>69034</v>
      </c>
      <c r="Q75" s="22"/>
      <c r="R75" s="70"/>
      <c r="T75" s="23"/>
      <c r="U75" s="23"/>
      <c r="V75" s="23"/>
    </row>
    <row r="76" spans="1:22" ht="19.5" thickBot="1">
      <c r="B76" s="106" t="s">
        <v>216</v>
      </c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</row>
    <row r="77" spans="1:22" ht="15.75">
      <c r="A77" s="41" t="s">
        <v>199</v>
      </c>
      <c r="B77" s="42" t="s">
        <v>118</v>
      </c>
      <c r="C77" s="43" t="s">
        <v>199</v>
      </c>
      <c r="D77" s="44" t="s">
        <v>201</v>
      </c>
      <c r="E77" s="45" t="s">
        <v>40</v>
      </c>
      <c r="F77" s="67" t="s">
        <v>203</v>
      </c>
      <c r="G77" s="64" t="s">
        <v>205</v>
      </c>
      <c r="H77" s="46" t="s">
        <v>113</v>
      </c>
      <c r="I77" s="46" t="s">
        <v>113</v>
      </c>
      <c r="J77" s="46" t="s">
        <v>207</v>
      </c>
      <c r="K77" s="46">
        <v>16.100000000000001</v>
      </c>
      <c r="L77" s="46" t="s">
        <v>96</v>
      </c>
      <c r="M77" s="46" t="s">
        <v>113</v>
      </c>
      <c r="N77" s="57">
        <f>VLOOKUP(C77,Лист1!$A$1:$D$130,4,FALSE)</f>
        <v>71600</v>
      </c>
      <c r="O77" s="57">
        <f>VLOOKUP(C77,Лист1!$A$1:$D$130,3,FALSE)</f>
        <v>59884</v>
      </c>
      <c r="P77" s="58">
        <f t="shared" ref="P77:P81" si="19">O77*(1-$P$2)</f>
        <v>59884</v>
      </c>
      <c r="Q77" s="22"/>
      <c r="R77" s="23"/>
      <c r="T77" s="23"/>
      <c r="U77" s="23"/>
      <c r="V77" s="23"/>
    </row>
    <row r="78" spans="1:22" ht="15.75">
      <c r="A78" s="41" t="s">
        <v>200</v>
      </c>
      <c r="B78" s="47" t="s">
        <v>119</v>
      </c>
      <c r="C78" s="26" t="s">
        <v>200</v>
      </c>
      <c r="D78" s="13" t="s">
        <v>202</v>
      </c>
      <c r="E78" s="27" t="s">
        <v>40</v>
      </c>
      <c r="F78" s="68">
        <v>3.5</v>
      </c>
      <c r="G78" s="65" t="s">
        <v>206</v>
      </c>
      <c r="H78" s="14" t="s">
        <v>113</v>
      </c>
      <c r="I78" s="14" t="s">
        <v>113</v>
      </c>
      <c r="J78" s="14" t="s">
        <v>207</v>
      </c>
      <c r="K78" s="14">
        <v>16.100000000000001</v>
      </c>
      <c r="L78" s="14" t="s">
        <v>96</v>
      </c>
      <c r="M78" s="14" t="s">
        <v>113</v>
      </c>
      <c r="N78" s="59">
        <f>VLOOKUP(C78,Лист1!$A$1:$D$130,4,FALSE)</f>
        <v>75200</v>
      </c>
      <c r="O78" s="59">
        <f>VLOOKUP(C78,Лист1!$A$1:$D$130,3,FALSE)</f>
        <v>62934</v>
      </c>
      <c r="P78" s="110">
        <f t="shared" si="19"/>
        <v>62934</v>
      </c>
      <c r="Q78" s="22"/>
      <c r="R78" s="23"/>
      <c r="T78" s="23"/>
      <c r="U78" s="23"/>
      <c r="V78" s="23"/>
    </row>
    <row r="79" spans="1:22" ht="15.75">
      <c r="A79" s="41" t="s">
        <v>208</v>
      </c>
      <c r="B79" s="47"/>
      <c r="C79" s="26" t="s">
        <v>208</v>
      </c>
      <c r="D79" s="37" t="s">
        <v>209</v>
      </c>
      <c r="E79" s="27"/>
      <c r="F79" s="103" t="s">
        <v>210</v>
      </c>
      <c r="G79" s="104"/>
      <c r="H79" s="105"/>
      <c r="I79" s="105"/>
      <c r="J79" s="105"/>
      <c r="K79" s="105"/>
      <c r="L79" s="105"/>
      <c r="M79" s="105"/>
      <c r="N79" s="59">
        <f>VLOOKUP(C79,Лист1!$A$1:$D$130,4,FALSE)</f>
        <v>21000</v>
      </c>
      <c r="O79" s="59">
        <f>VLOOKUP(C79,Лист1!$A$1:$D$130,3,FALSE)</f>
        <v>17589</v>
      </c>
      <c r="P79" s="110">
        <f t="shared" si="19"/>
        <v>17589</v>
      </c>
      <c r="Q79" s="22"/>
      <c r="R79" s="23"/>
      <c r="T79" s="23"/>
      <c r="U79" s="23"/>
      <c r="V79" s="23"/>
    </row>
    <row r="80" spans="1:22" ht="15.75">
      <c r="A80" s="41" t="s">
        <v>129</v>
      </c>
      <c r="B80" s="47"/>
      <c r="C80" s="26" t="s">
        <v>129</v>
      </c>
      <c r="D80" s="37" t="s">
        <v>130</v>
      </c>
      <c r="E80" s="27"/>
      <c r="F80" s="103" t="s">
        <v>133</v>
      </c>
      <c r="G80" s="104"/>
      <c r="H80" s="105"/>
      <c r="I80" s="105"/>
      <c r="J80" s="105"/>
      <c r="K80" s="105"/>
      <c r="L80" s="105"/>
      <c r="M80" s="105"/>
      <c r="N80" s="59">
        <f>VLOOKUP(C80,Лист1!$A$1:$D$130,4,FALSE)</f>
        <v>16900</v>
      </c>
      <c r="O80" s="59">
        <f>VLOOKUP(C80,Лист1!$A$1:$D$130,3,FALSE)</f>
        <v>14133</v>
      </c>
      <c r="P80" s="110">
        <f t="shared" si="19"/>
        <v>14133</v>
      </c>
      <c r="Q80" s="22"/>
      <c r="R80" s="23"/>
      <c r="T80" s="23"/>
      <c r="U80" s="23"/>
      <c r="V80" s="23"/>
    </row>
    <row r="81" spans="1:22" ht="16.5" thickBot="1">
      <c r="A81" s="41" t="s">
        <v>131</v>
      </c>
      <c r="B81" s="48"/>
      <c r="C81" s="49" t="s">
        <v>131</v>
      </c>
      <c r="D81" s="54" t="s">
        <v>132</v>
      </c>
      <c r="E81" s="51"/>
      <c r="F81" s="111" t="s">
        <v>134</v>
      </c>
      <c r="G81" s="112"/>
      <c r="H81" s="113"/>
      <c r="I81" s="113"/>
      <c r="J81" s="113"/>
      <c r="K81" s="113"/>
      <c r="L81" s="113"/>
      <c r="M81" s="113"/>
      <c r="N81" s="60">
        <f>VLOOKUP(C81,Лист1!$A$1:$D$130,4,FALSE)</f>
        <v>10900</v>
      </c>
      <c r="O81" s="60">
        <f>VLOOKUP(C81,Лист1!$A$1:$D$130,3,FALSE)</f>
        <v>9151</v>
      </c>
      <c r="P81" s="109">
        <f t="shared" si="19"/>
        <v>9151</v>
      </c>
      <c r="Q81" s="22"/>
      <c r="R81" s="23"/>
      <c r="T81" s="23"/>
      <c r="U81" s="23"/>
      <c r="V81" s="23"/>
    </row>
    <row r="82" spans="1:22" ht="28.5">
      <c r="B82" s="18"/>
      <c r="C82" s="18"/>
      <c r="D82" s="18"/>
      <c r="E82" s="18"/>
      <c r="F82" s="30"/>
      <c r="G82" s="31"/>
      <c r="H82" s="18"/>
      <c r="I82" s="18"/>
      <c r="J82" s="18"/>
      <c r="K82" s="18"/>
      <c r="L82" s="18"/>
      <c r="M82" s="18"/>
      <c r="N82" s="18"/>
      <c r="O82" s="18"/>
      <c r="P82" s="18"/>
    </row>
    <row r="83" spans="1:22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spans="1:22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spans="1:22" ht="56.25" customHeight="1">
      <c r="B85" s="191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</row>
    <row r="86" spans="1:22" s="25" customFormat="1" ht="63" customHeight="1">
      <c r="B86" s="193"/>
      <c r="C86" s="193"/>
      <c r="D86" s="193"/>
      <c r="E86" s="24"/>
      <c r="F86" s="24"/>
      <c r="G86" s="24"/>
      <c r="H86" s="24"/>
      <c r="I86" s="24"/>
      <c r="J86" s="24"/>
      <c r="K86" s="194"/>
      <c r="L86" s="194"/>
      <c r="M86" s="194"/>
      <c r="N86" s="194"/>
      <c r="O86" s="24"/>
      <c r="P86" s="24"/>
    </row>
  </sheetData>
  <mergeCells count="166">
    <mergeCell ref="L10:L11"/>
    <mergeCell ref="M10:M11"/>
    <mergeCell ref="N10:N11"/>
    <mergeCell ref="B12:B13"/>
    <mergeCell ref="F12:F13"/>
    <mergeCell ref="G12:G13"/>
    <mergeCell ref="H12:H13"/>
    <mergeCell ref="I12:I13"/>
    <mergeCell ref="L12:L13"/>
    <mergeCell ref="M12:M13"/>
    <mergeCell ref="N12:N13"/>
    <mergeCell ref="B14:B15"/>
    <mergeCell ref="F14:F15"/>
    <mergeCell ref="G14:G15"/>
    <mergeCell ref="H14:H15"/>
    <mergeCell ref="I14:I15"/>
    <mergeCell ref="L14:L15"/>
    <mergeCell ref="M14:M15"/>
    <mergeCell ref="N14:N15"/>
    <mergeCell ref="A39:A40"/>
    <mergeCell ref="A28:A29"/>
    <mergeCell ref="A30:A31"/>
    <mergeCell ref="A33:A34"/>
    <mergeCell ref="A35:A36"/>
    <mergeCell ref="A37:A38"/>
    <mergeCell ref="N35:N36"/>
    <mergeCell ref="N37:N38"/>
    <mergeCell ref="N39:N40"/>
    <mergeCell ref="M37:M38"/>
    <mergeCell ref="B39:B40"/>
    <mergeCell ref="F39:F40"/>
    <mergeCell ref="G39:G40"/>
    <mergeCell ref="H39:H40"/>
    <mergeCell ref="I39:I40"/>
    <mergeCell ref="L39:L40"/>
    <mergeCell ref="A5:A6"/>
    <mergeCell ref="A17:A18"/>
    <mergeCell ref="A19:A20"/>
    <mergeCell ref="A22:A23"/>
    <mergeCell ref="A24:A25"/>
    <mergeCell ref="A26:A27"/>
    <mergeCell ref="A8:A9"/>
    <mergeCell ref="A10:A11"/>
    <mergeCell ref="A14:A15"/>
    <mergeCell ref="A12:A13"/>
    <mergeCell ref="M39:M40"/>
    <mergeCell ref="B37:B38"/>
    <mergeCell ref="F37:F38"/>
    <mergeCell ref="G37:G38"/>
    <mergeCell ref="H37:H38"/>
    <mergeCell ref="I37:I38"/>
    <mergeCell ref="L37:L38"/>
    <mergeCell ref="M35:M36"/>
    <mergeCell ref="B35:B36"/>
    <mergeCell ref="F35:F36"/>
    <mergeCell ref="G35:G36"/>
    <mergeCell ref="H35:H36"/>
    <mergeCell ref="I35:I36"/>
    <mergeCell ref="L35:L36"/>
    <mergeCell ref="M33:M34"/>
    <mergeCell ref="N33:N34"/>
    <mergeCell ref="B28:B29"/>
    <mergeCell ref="F28:F29"/>
    <mergeCell ref="G28:G29"/>
    <mergeCell ref="H28:H29"/>
    <mergeCell ref="I28:I29"/>
    <mergeCell ref="L28:L29"/>
    <mergeCell ref="F33:F34"/>
    <mergeCell ref="G33:G34"/>
    <mergeCell ref="H33:H34"/>
    <mergeCell ref="I33:I34"/>
    <mergeCell ref="L33:L34"/>
    <mergeCell ref="M28:M29"/>
    <mergeCell ref="N28:N29"/>
    <mergeCell ref="B30:B31"/>
    <mergeCell ref="F30:F31"/>
    <mergeCell ref="G30:G31"/>
    <mergeCell ref="H30:H31"/>
    <mergeCell ref="I30:I31"/>
    <mergeCell ref="L30:L31"/>
    <mergeCell ref="M30:M31"/>
    <mergeCell ref="N30:N31"/>
    <mergeCell ref="B24:B25"/>
    <mergeCell ref="F24:F25"/>
    <mergeCell ref="G24:G25"/>
    <mergeCell ref="H24:H25"/>
    <mergeCell ref="I24:I25"/>
    <mergeCell ref="L24:L25"/>
    <mergeCell ref="M24:M25"/>
    <mergeCell ref="N24:N25"/>
    <mergeCell ref="I26:I27"/>
    <mergeCell ref="L26:L27"/>
    <mergeCell ref="M26:M27"/>
    <mergeCell ref="N26:N27"/>
    <mergeCell ref="B5:B6"/>
    <mergeCell ref="M19:M20"/>
    <mergeCell ref="N19:N20"/>
    <mergeCell ref="B22:B23"/>
    <mergeCell ref="F22:F23"/>
    <mergeCell ref="G22:G23"/>
    <mergeCell ref="H22:H23"/>
    <mergeCell ref="I22:I23"/>
    <mergeCell ref="L22:L23"/>
    <mergeCell ref="M22:M23"/>
    <mergeCell ref="N22:N23"/>
    <mergeCell ref="B8:B9"/>
    <mergeCell ref="F8:F9"/>
    <mergeCell ref="G8:G9"/>
    <mergeCell ref="H8:H9"/>
    <mergeCell ref="I8:I9"/>
    <mergeCell ref="L8:L9"/>
    <mergeCell ref="M8:M9"/>
    <mergeCell ref="N8:N9"/>
    <mergeCell ref="B10:B11"/>
    <mergeCell ref="F10:F11"/>
    <mergeCell ref="G10:G11"/>
    <mergeCell ref="H10:H11"/>
    <mergeCell ref="I10:I11"/>
    <mergeCell ref="L43:L44"/>
    <mergeCell ref="L5:L6"/>
    <mergeCell ref="M5:M6"/>
    <mergeCell ref="N5:N6"/>
    <mergeCell ref="B19:B20"/>
    <mergeCell ref="F19:F20"/>
    <mergeCell ref="G19:G20"/>
    <mergeCell ref="H19:H20"/>
    <mergeCell ref="I19:I20"/>
    <mergeCell ref="L19:L20"/>
    <mergeCell ref="D5:E6"/>
    <mergeCell ref="F5:G5"/>
    <mergeCell ref="H5:H6"/>
    <mergeCell ref="I5:I6"/>
    <mergeCell ref="J5:J6"/>
    <mergeCell ref="K5:K6"/>
    <mergeCell ref="B17:B18"/>
    <mergeCell ref="F17:F18"/>
    <mergeCell ref="G17:G18"/>
    <mergeCell ref="H17:H18"/>
    <mergeCell ref="I17:I18"/>
    <mergeCell ref="L17:L18"/>
    <mergeCell ref="M17:M18"/>
    <mergeCell ref="N17:N18"/>
    <mergeCell ref="B2:D2"/>
    <mergeCell ref="A43:A44"/>
    <mergeCell ref="B43:B44"/>
    <mergeCell ref="C43:C44"/>
    <mergeCell ref="D43:D44"/>
    <mergeCell ref="E43:E44"/>
    <mergeCell ref="C5:C6"/>
    <mergeCell ref="B85:P85"/>
    <mergeCell ref="B86:D86"/>
    <mergeCell ref="K86:N86"/>
    <mergeCell ref="B33:B34"/>
    <mergeCell ref="B26:B27"/>
    <mergeCell ref="F26:F27"/>
    <mergeCell ref="G26:G27"/>
    <mergeCell ref="H26:H27"/>
    <mergeCell ref="M43:M44"/>
    <mergeCell ref="N43:N44"/>
    <mergeCell ref="O43:O44"/>
    <mergeCell ref="P43:P44"/>
    <mergeCell ref="F43:G43"/>
    <mergeCell ref="H43:H44"/>
    <mergeCell ref="I43:I44"/>
    <mergeCell ref="J43:J44"/>
    <mergeCell ref="K43:K44"/>
  </mergeCells>
  <pageMargins left="0.39370078740157483" right="0.39370078740157483" top="0.59055118110236227" bottom="0.59055118110236227" header="0" footer="0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8</vt:i4>
      </vt:variant>
    </vt:vector>
  </HeadingPairs>
  <TitlesOfParts>
    <vt:vector size="15" baseType="lpstr">
      <vt:lpstr>Лист1</vt:lpstr>
      <vt:lpstr>Deluxe Pro</vt:lpstr>
      <vt:lpstr>ARTCOOL Mirror</vt:lpstr>
      <vt:lpstr>ProCool</vt:lpstr>
      <vt:lpstr>MegaCool</vt:lpstr>
      <vt:lpstr>PROMULTI 2.0 (R32)</vt:lpstr>
      <vt:lpstr>Краткий прайс</vt:lpstr>
      <vt:lpstr>'PROMULTI 2.0 (R32)'!Заголовки_для_печати</vt:lpstr>
      <vt:lpstr>'Краткий прайс'!Заголовки_для_печати</vt:lpstr>
      <vt:lpstr>'ARTCOOL Mirror'!Область_печати</vt:lpstr>
      <vt:lpstr>'Deluxe Pro'!Область_печати</vt:lpstr>
      <vt:lpstr>MegaCool!Область_печати</vt:lpstr>
      <vt:lpstr>ProCool!Область_печати</vt:lpstr>
      <vt:lpstr>'PROMULTI 2.0 (R32)'!Область_печати</vt:lpstr>
      <vt:lpstr>'Краткий прайс'!Область_печати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2026-01-12T06:18:43Z</dcterms:modified>
</cp:coreProperties>
</file>