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ЭтаКнига"/>
  <bookViews>
    <workbookView xWindow="-120" yWindow="-120" windowWidth="29040" windowHeight="15840" tabRatio="841"/>
  </bookViews>
  <sheets>
    <sheet name="БРИЗЕРЫ" sheetId="1" r:id="rId1"/>
    <sheet name="КОНДИЦИОНЕРЫ" sheetId="12" r:id="rId2"/>
    <sheet name="КЛАПАН KIV" sheetId="10" r:id="rId3"/>
    <sheet name="ОЧИСТИТЕЛИ-ОБЕЗЗАРАЖИВАТЕЛИ" sheetId="2" r:id="rId4"/>
    <sheet name="ВЕНТИЛЯТОР" sheetId="11" r:id="rId5"/>
    <sheet name="УВЛАЖНИТЕЛЬ " sheetId="9" r:id="rId6"/>
    <sheet name="ДИСТАНЦИОННОЕ УПРАВЛЕНИЕ" sheetId="3" r:id="rId7"/>
    <sheet name="СИСТЕМА УМНОГО МИКРОКЛИМАТА" sheetId="4" r:id="rId8"/>
    <sheet name="ДАТЧИКИ" sheetId="5" r:id="rId9"/>
    <sheet name="ФИЛЬТРЫ" sheetId="6" r:id="rId10"/>
    <sheet name="МОНТАЖ" sheetId="7" r:id="rId1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/>
  <c r="F20"/>
  <c r="F21"/>
  <c r="F13"/>
  <c r="F14"/>
  <c r="F15"/>
  <c r="F16"/>
  <c r="F9"/>
  <c r="F10"/>
  <c r="F8"/>
  <c r="G21"/>
  <c r="G20"/>
  <c r="G19"/>
  <c r="G18"/>
  <c r="G16"/>
  <c r="G15"/>
  <c r="G14"/>
  <c r="G25"/>
  <c r="G13"/>
  <c r="G12"/>
  <c r="G7"/>
  <c r="F25"/>
  <c r="F18"/>
  <c r="F12"/>
  <c r="F7"/>
  <c r="E10"/>
  <c r="E8"/>
  <c r="E9"/>
  <c r="E7"/>
  <c r="G10"/>
  <c r="G9"/>
  <c r="G8"/>
  <c r="C15" i="12" l="1"/>
  <c r="C11"/>
  <c r="D10" i="11" l="1"/>
  <c r="D10" i="9" l="1"/>
  <c r="D40" i="6"/>
  <c r="D13" i="9"/>
  <c r="D10" i="2"/>
  <c r="D25" i="1"/>
  <c r="D18"/>
  <c r="D12"/>
  <c r="D7"/>
  <c r="D13" i="2"/>
  <c r="D16" i="1"/>
  <c r="D15"/>
  <c r="D14"/>
  <c r="D13"/>
  <c r="D21" i="6"/>
  <c r="D18"/>
  <c r="D19"/>
  <c r="D20"/>
  <c r="D17"/>
  <c r="D13"/>
  <c r="D14"/>
  <c r="D17" i="2"/>
  <c r="D18"/>
  <c r="D19"/>
  <c r="D20"/>
  <c r="D14"/>
  <c r="D10" i="1"/>
  <c r="D9"/>
  <c r="D19"/>
  <c r="D20"/>
  <c r="D21"/>
  <c r="D45" i="6"/>
  <c r="D44"/>
  <c r="D43"/>
  <c r="D39"/>
  <c r="D38"/>
  <c r="D35"/>
  <c r="D34"/>
  <c r="D33"/>
  <c r="D32"/>
  <c r="D31"/>
  <c r="D28"/>
  <c r="D27"/>
  <c r="D26"/>
  <c r="D25"/>
  <c r="D24"/>
  <c r="D15"/>
  <c r="D12"/>
  <c r="D11"/>
  <c r="D10"/>
  <c r="D12" i="5"/>
  <c r="D11"/>
  <c r="D10"/>
  <c r="D9"/>
  <c r="D21" i="4"/>
  <c r="D18"/>
  <c r="D15"/>
  <c r="D12"/>
  <c r="D11"/>
  <c r="D10"/>
  <c r="D12" i="3"/>
  <c r="D11"/>
  <c r="D10"/>
  <c r="D8" i="1"/>
</calcChain>
</file>

<file path=xl/sharedStrings.xml><?xml version="1.0" encoding="utf-8"?>
<sst xmlns="http://schemas.openxmlformats.org/spreadsheetml/2006/main" count="297" uniqueCount="172">
  <si>
    <t>Наименование приборов и фильтров</t>
  </si>
  <si>
    <t>Компактные вентиляционные устройства Бризер</t>
  </si>
  <si>
    <t>Очиститель Tion Clever МАC</t>
  </si>
  <si>
    <t>Подвижное основание для Тион Clever</t>
  </si>
  <si>
    <t>Набор фильтров для Tion Clever</t>
  </si>
  <si>
    <t>Дистанционное управление</t>
  </si>
  <si>
    <t>Универсальный пульт дистанционного управления</t>
  </si>
  <si>
    <t>Пульт дистанционного управления для Бризера O2</t>
  </si>
  <si>
    <t>Пульт дистанционного управления для TION CLEVER</t>
  </si>
  <si>
    <t>Система умного микроклимата MagicAir</t>
  </si>
  <si>
    <t>Датчики Rubetec</t>
  </si>
  <si>
    <t>Датчик движения Rubetec</t>
  </si>
  <si>
    <t xml:space="preserve">Датчик дыма Rubetek KR-SD02 </t>
  </si>
  <si>
    <t xml:space="preserve">Датчик открытия окна/двери Rubetek RS-3210 </t>
  </si>
  <si>
    <t>Датчик утечки газа Rubetek KR-GD13</t>
  </si>
  <si>
    <t>Фильтр первичной очистки G4 для Tion Бризер 3S/4S</t>
  </si>
  <si>
    <t>Высокоэффективный фильтр HEPA Н13</t>
  </si>
  <si>
    <t>Адсорбционно-каталитический фильтр АК-4S</t>
  </si>
  <si>
    <t>Усиленный адсорбционно-каталитический фильтр АК-XXL</t>
  </si>
  <si>
    <t>Высокоэффективный фильтр HEPA Н11</t>
  </si>
  <si>
    <t>Адсорбционно-каталитический фильтр АК-XL</t>
  </si>
  <si>
    <r>
      <t xml:space="preserve">Комплект сменных фильтров для </t>
    </r>
    <r>
      <rPr>
        <b/>
        <sz val="12"/>
        <color rgb="FF000000"/>
        <rFont val="Arial"/>
        <family val="2"/>
        <charset val="204"/>
      </rPr>
      <t>Tion Бризер 3S</t>
    </r>
  </si>
  <si>
    <t>Базовый фильтр F7</t>
  </si>
  <si>
    <t>Адсорбционно-каталитический фильтр АК</t>
  </si>
  <si>
    <r>
      <t xml:space="preserve">Комплект сменных фильтров для бризера </t>
    </r>
    <r>
      <rPr>
        <b/>
        <sz val="12"/>
        <color rgb="FF000000"/>
        <rFont val="Arial"/>
        <family val="2"/>
        <charset val="204"/>
      </rPr>
      <t>Бризер Tion O2</t>
    </r>
  </si>
  <si>
    <t xml:space="preserve">Усиленный адсорбционно-каталитический фильтр АК-XXL </t>
  </si>
  <si>
    <t>Фильтр канальный класса G4 в мягкой упаковке</t>
  </si>
  <si>
    <t>Высокоэффективный канальный фильтр класса E11</t>
  </si>
  <si>
    <t>Фильтр для Очиститель-обеззараживатель IQ-100</t>
  </si>
  <si>
    <t>Фильтр для Очиститель-обеззараживатель IQ-200</t>
  </si>
  <si>
    <t>Фильтр для Очиститель-обеззараживатель IQ-400</t>
  </si>
  <si>
    <t>Монтажные аксессуары</t>
  </si>
  <si>
    <t>Монтажный комплект (Тилит 1м + решетка)</t>
  </si>
  <si>
    <t>Решетка для монтажа</t>
  </si>
  <si>
    <t>TION БРИЗЕР 4S</t>
  </si>
  <si>
    <t>TION БРИЗЕР LITE</t>
  </si>
  <si>
    <t>Magic (4S Family+Базовая станция MagicAir)</t>
  </si>
  <si>
    <t>Plus (4S Family+Модуль CO2 системы MagicAir)</t>
  </si>
  <si>
    <t>Family (фильтр HEPA H13)</t>
  </si>
  <si>
    <t>Base (фильтр HEPA Е11)</t>
  </si>
  <si>
    <t>Очистители-обеззараживатели</t>
  </si>
  <si>
    <t>TION CLEVER</t>
  </si>
  <si>
    <t>TION IQ</t>
  </si>
  <si>
    <t xml:space="preserve">IQ-200 белый </t>
  </si>
  <si>
    <t>БАЗОВАЯ СТАНЦИЯ MAGICAIR</t>
  </si>
  <si>
    <t>BS310</t>
  </si>
  <si>
    <t>BS311</t>
  </si>
  <si>
    <t>BS410</t>
  </si>
  <si>
    <t>МОДУЛЬ CO2 СИСТЕМЫ MAGICAIR</t>
  </si>
  <si>
    <t>ИК-МОДУЛЬ СИСТЕМЫ MAGICAIR</t>
  </si>
  <si>
    <t>ТЕРМОРЕГУЛЯТОР DANFOSS ECO</t>
  </si>
  <si>
    <t>IRM330</t>
  </si>
  <si>
    <t>SP320</t>
  </si>
  <si>
    <t>Фильтры</t>
  </si>
  <si>
    <t>ФИЛЬТРЫ ДЛЯ TION БРИЗЕР 4S</t>
  </si>
  <si>
    <t>ФИЛЬТРЫ ДЛЯ TION БРИЗЕР 3S</t>
  </si>
  <si>
    <t>ФИЛЬТРЫ ДЛЯ БРИЗЕР TION O2</t>
  </si>
  <si>
    <t>ФИЛЬТРЫ ДЛЯ БРИЗЕР LITE</t>
  </si>
  <si>
    <t>ФИЛЬТРЫ ДЛЯ ОЧИСТИТЕЛЕЙ ОБЕЗЗАРАЖИВАТЕЛЕЙ СЕРИИ IQ</t>
  </si>
  <si>
    <t>Дилерская цена</t>
  </si>
  <si>
    <t>Рекомендуемая розничная цена</t>
  </si>
  <si>
    <t>Дилерская скидка</t>
  </si>
  <si>
    <t>Увлажнитель воздуха TION Iris</t>
  </si>
  <si>
    <t>Фильтр для увлажнителя TION Iris</t>
  </si>
  <si>
    <r>
      <t xml:space="preserve">Комплект сменных фильтров для </t>
    </r>
    <r>
      <rPr>
        <b/>
        <sz val="12"/>
        <color rgb="FF000000"/>
        <rFont val="Arial"/>
        <family val="2"/>
        <charset val="204"/>
      </rPr>
      <t>Tion Бризер 4S</t>
    </r>
    <r>
      <rPr>
        <sz val="12"/>
        <color rgb="FF000000"/>
        <rFont val="Arial"/>
        <family val="2"/>
        <charset val="204"/>
      </rPr>
      <t xml:space="preserve"> </t>
    </r>
    <r>
      <rPr>
        <b/>
        <sz val="12"/>
        <color rgb="FF000000"/>
        <rFont val="Arial"/>
        <family val="2"/>
        <charset val="204"/>
      </rPr>
      <t>family</t>
    </r>
  </si>
  <si>
    <r>
      <t xml:space="preserve">Комплект сменных фильтров для </t>
    </r>
    <r>
      <rPr>
        <b/>
        <sz val="12"/>
        <color rgb="FF000000"/>
        <rFont val="Arial"/>
        <family val="2"/>
        <charset val="204"/>
      </rPr>
      <t>Tion Бризер 4S base</t>
    </r>
  </si>
  <si>
    <t>Клапаны фильтрации TION KIV</t>
  </si>
  <si>
    <t>Наименование приборов</t>
  </si>
  <si>
    <t>TION KIV</t>
  </si>
  <si>
    <t>Клапан инфильтрации воздуха TION KIV Base, White/Grey/Black</t>
  </si>
  <si>
    <t>цена предоставляется по запросу</t>
  </si>
  <si>
    <t>Клапан инфильтрации воздуха TION KIV Base, White S/Grey S/Black S</t>
  </si>
  <si>
    <t>Клапан инфильтрации воздуха TION KIV Base, White/Grey/Black, Комплектация: тилит+решетка 500мм</t>
  </si>
  <si>
    <t>Клапан инфильтрации воздуха TION KIV Base, White/Grey/Black, Комплектация: тилит+решетка 600мм</t>
  </si>
  <si>
    <t>Клапан инфильтрации воздуха TION KIV Base, White/Grey/Black, Комплектация: тилит+решетка 1000мм</t>
  </si>
  <si>
    <t>Высокоэффективный фильтр HEPA Н11 BIO-X</t>
  </si>
  <si>
    <t>Высокоэффективный фильтр HEPA Н11+AK BIO-X</t>
  </si>
  <si>
    <t>Комплект фильтров Bio X Base</t>
  </si>
  <si>
    <t>Комплект фильтров Bio X Standard</t>
  </si>
  <si>
    <t>Комплект префильтров G4 Bio X</t>
  </si>
  <si>
    <t xml:space="preserve">BioX SM Standard </t>
  </si>
  <si>
    <t>BioX Standard</t>
  </si>
  <si>
    <t xml:space="preserve">BioX SM Base </t>
  </si>
  <si>
    <t>BioX Base</t>
  </si>
  <si>
    <t xml:space="preserve">ФИЛЬТРЫ ДЛЯ TION БРИЗЕР Bio X </t>
  </si>
  <si>
    <t xml:space="preserve">IQ-400 белый </t>
  </si>
  <si>
    <t xml:space="preserve">IQ-200 черный </t>
  </si>
  <si>
    <t xml:space="preserve">IQ-400 черный </t>
  </si>
  <si>
    <t>TION БРИЗЕР О2</t>
  </si>
  <si>
    <t>ТОР (O2 МАС+Базовая станция MagicAir)</t>
  </si>
  <si>
    <t>Next (O2 МАС+Модуль CO2 системы MagicAir)</t>
  </si>
  <si>
    <t>МАС (Radiomodule)</t>
  </si>
  <si>
    <t>Standard (без Radiomodule)</t>
  </si>
  <si>
    <t>Base (без фильтра HEPA Е11 и АК)</t>
  </si>
  <si>
    <t>Напольный вентилятор TION Tulip</t>
  </si>
  <si>
    <t>не участвует</t>
  </si>
  <si>
    <t>в наличии</t>
  </si>
  <si>
    <t>нет в наличии</t>
  </si>
  <si>
    <t>TION БРИЗЕР BIO X</t>
  </si>
  <si>
    <t>Lite</t>
  </si>
  <si>
    <t>Фильтр канальный полипропиленовый 110D</t>
  </si>
  <si>
    <t>Артикул</t>
  </si>
  <si>
    <t>tion-br-4s-m                  tion-br-4s-f                    tion-bs310</t>
  </si>
  <si>
    <t xml:space="preserve">tion-br-4s-pl                  tion-br-4s-f                    tion-sp320                 </t>
  </si>
  <si>
    <t>tion-br-4s-f</t>
  </si>
  <si>
    <t>tion-br-4s-b</t>
  </si>
  <si>
    <t>tion-br-o2-top                tion-br-o2-mac            tion-bs310</t>
  </si>
  <si>
    <t xml:space="preserve">tion-br-o2-n                 tion-br-o2-mac            tion-sp320                  </t>
  </si>
  <si>
    <t>tion-br-o2-mac</t>
  </si>
  <si>
    <t>tion-br-o2-st</t>
  </si>
  <si>
    <t>tion-br-o2-b</t>
  </si>
  <si>
    <t>tion-br-biox-b</t>
  </si>
  <si>
    <t>tion-br-biox-s</t>
  </si>
  <si>
    <t>tion-br-biox-sm-s</t>
  </si>
  <si>
    <t>tion-br-biox-sm-b</t>
  </si>
  <si>
    <t>tion-br-lite</t>
  </si>
  <si>
    <t>tion-kiv-base-w/tion-kiv-base-g/tion-kiv-base-b</t>
  </si>
  <si>
    <t>tion-kiv-base-b-s</t>
  </si>
  <si>
    <t>tion-kiv-base-kit1000-g</t>
  </si>
  <si>
    <t>tion-pur-clever</t>
  </si>
  <si>
    <t>tion-pur-clever-mobile</t>
  </si>
  <si>
    <t>tion-fil-kit-clv</t>
  </si>
  <si>
    <t>tion-pur-iq-100-w</t>
  </si>
  <si>
    <t>tion-pur-iq-200-b</t>
  </si>
  <si>
    <t>tion-pur-iq-400-w</t>
  </si>
  <si>
    <t>tion-pur-iq-400-b</t>
  </si>
  <si>
    <t>tion-fl-fan-tulip</t>
  </si>
  <si>
    <t>tion-hum-IRIS</t>
  </si>
  <si>
    <t>tion-fil-iris</t>
  </si>
  <si>
    <t>tion-rc02</t>
  </si>
  <si>
    <t>tion-rc-br02-4sp</t>
  </si>
  <si>
    <t>tion-bs310</t>
  </si>
  <si>
    <t>tion-bs311</t>
  </si>
  <si>
    <t>tion-bs410</t>
  </si>
  <si>
    <t>tion-sp320</t>
  </si>
  <si>
    <t>tion-irm330</t>
  </si>
  <si>
    <t>014G1106S</t>
  </si>
  <si>
    <t>-</t>
  </si>
  <si>
    <t>tion-fil-g4</t>
  </si>
  <si>
    <t>tion-fil-h13</t>
  </si>
  <si>
    <t>tion-fil-co-4s</t>
  </si>
  <si>
    <t>tion-fil-kit-4sf</t>
  </si>
  <si>
    <t>tion-fil-co-xxl</t>
  </si>
  <si>
    <t>tion-fil-kit-4sb</t>
  </si>
  <si>
    <t>tion-fil-kit-biox-g4</t>
  </si>
  <si>
    <t>tion-fil-brbx-e11</t>
  </si>
  <si>
    <t>tion-fil-brbx-e11+ak</t>
  </si>
  <si>
    <t>tion-fil-kit-biox-bs</t>
  </si>
  <si>
    <t>tion-fil-kit-biox-st</t>
  </si>
  <si>
    <t>tion-fil-e11</t>
  </si>
  <si>
    <t>tion-fil-co-xl</t>
  </si>
  <si>
    <t>tion-fil-kit-3s</t>
  </si>
  <si>
    <t>tion-fil-f7-o2</t>
  </si>
  <si>
    <t>tion-fil-co-o2</t>
  </si>
  <si>
    <t>tion-fil-kit-o2s</t>
  </si>
  <si>
    <t>tion-fil-g4-lite</t>
  </si>
  <si>
    <t>tion-fil-e11-lite</t>
  </si>
  <si>
    <t>tion-fil-iq-100</t>
  </si>
  <si>
    <t>tion-fil-iq-200</t>
  </si>
  <si>
    <t>tion-fil-iq-400</t>
  </si>
  <si>
    <t>В наличии</t>
  </si>
  <si>
    <t xml:space="preserve"> в наличии</t>
  </si>
  <si>
    <t>РРЦ</t>
  </si>
  <si>
    <t>TION EDELWEISS 9000 BTU</t>
  </si>
  <si>
    <t>Цена</t>
  </si>
  <si>
    <t>TION EDELWEISS 12000 BTU</t>
  </si>
  <si>
    <t>НЕТ В НАЛИЧИИ</t>
  </si>
  <si>
    <t xml:space="preserve">НЕТ В НАЛИЧИИ </t>
  </si>
  <si>
    <t>скидка 40%</t>
  </si>
  <si>
    <t xml:space="preserve">Акция "Товар месяца – 4S»      с 13.01 - 30.01 </t>
  </si>
  <si>
    <t xml:space="preserve">Закупка по акции:  Уют. Тепло. Свежесть. Монтаж в подарок.  с 13.01 - 30.01 </t>
  </si>
  <si>
    <r>
      <t xml:space="preserve">РРЦ по акциям:  Уют. Тепло. Свежесть. Монтаж в подарок             с 13.01 - 30.01          </t>
    </r>
    <r>
      <rPr>
        <b/>
        <sz val="11"/>
        <color rgb="FFFF0000"/>
        <rFont val="Arial"/>
        <family val="2"/>
        <charset val="204"/>
      </rPr>
      <t>только для Маркетплейсов</t>
    </r>
  </si>
</sst>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#,##0\ &quot;₽&quot;"/>
  </numFmts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color rgb="FF31849B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12"/>
      <color rgb="FF0D3F4F"/>
      <name val="Arial"/>
      <family val="2"/>
      <charset val="204"/>
    </font>
    <font>
      <b/>
      <sz val="16"/>
      <color theme="0"/>
      <name val="Arial"/>
      <family val="2"/>
      <charset val="204"/>
    </font>
    <font>
      <b/>
      <sz val="12"/>
      <color rgb="FF01BCFF"/>
      <name val="Arial"/>
      <family val="2"/>
      <charset val="204"/>
    </font>
    <font>
      <b/>
      <sz val="26"/>
      <color theme="0"/>
      <name val="Arial"/>
      <family val="2"/>
      <charset val="204"/>
    </font>
    <font>
      <sz val="12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22"/>
      <color rgb="FF33CCFF"/>
      <name val="Arial"/>
      <family val="2"/>
      <charset val="204"/>
    </font>
    <font>
      <b/>
      <sz val="15"/>
      <name val="Arial"/>
      <family val="2"/>
      <charset val="204"/>
    </font>
    <font>
      <b/>
      <sz val="15"/>
      <color rgb="FF01BCFF"/>
      <name val="Arial"/>
      <family val="2"/>
      <charset val="204"/>
    </font>
    <font>
      <b/>
      <sz val="11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1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B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FF"/>
        <bgColor indexed="64"/>
      </patternFill>
    </fill>
  </fills>
  <borders count="33">
    <border>
      <left/>
      <right/>
      <top/>
      <bottom/>
      <diagonal/>
    </border>
    <border>
      <left style="thin">
        <color rgb="FF00B1EB"/>
      </left>
      <right style="thin">
        <color rgb="FF00B1EB"/>
      </right>
      <top style="thin">
        <color rgb="FF00B1EB"/>
      </top>
      <bottom/>
      <diagonal/>
    </border>
    <border>
      <left style="thin">
        <color rgb="FF00B1EB"/>
      </left>
      <right style="thin">
        <color rgb="FF00B1EB"/>
      </right>
      <top/>
      <bottom/>
      <diagonal/>
    </border>
    <border>
      <left/>
      <right/>
      <top style="thin">
        <color rgb="FF00B1EB"/>
      </top>
      <bottom/>
      <diagonal/>
    </border>
    <border>
      <left/>
      <right/>
      <top style="thin">
        <color rgb="FF00B1EB"/>
      </top>
      <bottom style="thin">
        <color rgb="FF00B1EB"/>
      </bottom>
      <diagonal/>
    </border>
    <border>
      <left style="thin">
        <color rgb="FF00B1EB"/>
      </left>
      <right/>
      <top style="thin">
        <color rgb="FF00B1EB"/>
      </top>
      <bottom/>
      <diagonal/>
    </border>
    <border>
      <left style="thin">
        <color rgb="FF00B1EB"/>
      </left>
      <right/>
      <top/>
      <bottom style="thin">
        <color rgb="FF00B1EB"/>
      </bottom>
      <diagonal/>
    </border>
    <border>
      <left style="medium">
        <color indexed="64"/>
      </left>
      <right/>
      <top style="thin">
        <color rgb="FF00B1EB"/>
      </top>
      <bottom/>
      <diagonal/>
    </border>
    <border>
      <left style="medium">
        <color indexed="64"/>
      </left>
      <right/>
      <top style="thin">
        <color rgb="FF00B1EB"/>
      </top>
      <bottom style="thin">
        <color rgb="FF00B1EB"/>
      </bottom>
      <diagonal/>
    </border>
    <border>
      <left style="thin">
        <color rgb="FF01BCFF"/>
      </left>
      <right style="thin">
        <color rgb="FF01BCFF"/>
      </right>
      <top style="thin">
        <color rgb="FF01BCFF"/>
      </top>
      <bottom style="thin">
        <color rgb="FF01BCFF"/>
      </bottom>
      <diagonal/>
    </border>
    <border>
      <left/>
      <right style="thin">
        <color rgb="FF01BCFF"/>
      </right>
      <top style="thin">
        <color rgb="FF01BCFF"/>
      </top>
      <bottom style="thin">
        <color rgb="FF01BCFF"/>
      </bottom>
      <diagonal/>
    </border>
    <border>
      <left style="thin">
        <color rgb="FF01BCFF"/>
      </left>
      <right/>
      <top style="thin">
        <color rgb="FF01BCFF"/>
      </top>
      <bottom style="thin">
        <color rgb="FF01BCFF"/>
      </bottom>
      <diagonal/>
    </border>
    <border>
      <left style="thin">
        <color rgb="FF00B1EB"/>
      </left>
      <right/>
      <top style="thin">
        <color rgb="FF00B1EB"/>
      </top>
      <bottom style="thin">
        <color rgb="FF00B1EB"/>
      </bottom>
      <diagonal/>
    </border>
    <border>
      <left style="thin">
        <color rgb="FF01BCFF"/>
      </left>
      <right/>
      <top style="thin">
        <color rgb="FF01BCFF"/>
      </top>
      <bottom/>
      <diagonal/>
    </border>
    <border>
      <left/>
      <right/>
      <top style="thin">
        <color rgb="FF01BCFF"/>
      </top>
      <bottom/>
      <diagonal/>
    </border>
    <border>
      <left style="thin">
        <color rgb="FF01BCFF"/>
      </left>
      <right/>
      <top/>
      <bottom/>
      <diagonal/>
    </border>
    <border>
      <left style="thin">
        <color rgb="FF01BC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1BCFF"/>
      </left>
      <right style="thin">
        <color rgb="FF01BCFF"/>
      </right>
      <top/>
      <bottom style="thin">
        <color rgb="FF01BCFF"/>
      </bottom>
      <diagonal/>
    </border>
    <border>
      <left style="thin">
        <color rgb="FF01BCFF"/>
      </left>
      <right style="thin">
        <color rgb="FF01BCFF"/>
      </right>
      <top/>
      <bottom/>
      <diagonal/>
    </border>
    <border>
      <left style="thin">
        <color rgb="FF01BCFF"/>
      </left>
      <right style="thin">
        <color rgb="FF01BCFF"/>
      </right>
      <top style="thin">
        <color rgb="FF01BCFF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1BCFF"/>
      </bottom>
      <diagonal/>
    </border>
    <border>
      <left style="thin">
        <color rgb="FF00B1EB"/>
      </left>
      <right style="thin">
        <color rgb="FF01BCFF"/>
      </right>
      <top/>
      <bottom style="thin">
        <color rgb="FF00B1EB"/>
      </bottom>
      <diagonal/>
    </border>
    <border>
      <left style="thin">
        <color rgb="FF00B1EB"/>
      </left>
      <right style="thin">
        <color rgb="FF01BCFF"/>
      </right>
      <top style="thin">
        <color rgb="FF00B1EB"/>
      </top>
      <bottom style="thin">
        <color rgb="FF00B1EB"/>
      </bottom>
      <diagonal/>
    </border>
    <border>
      <left style="thin">
        <color rgb="FF00B1EB"/>
      </left>
      <right style="thin">
        <color rgb="FF01BCFF"/>
      </right>
      <top style="thin">
        <color rgb="FF00B1EB"/>
      </top>
      <bottom/>
      <diagonal/>
    </border>
    <border>
      <left style="thin">
        <color rgb="FF00B1EB"/>
      </left>
      <right style="thin">
        <color rgb="FF01BCFF"/>
      </right>
      <top/>
      <bottom/>
      <diagonal/>
    </border>
    <border>
      <left style="thin">
        <color indexed="64"/>
      </left>
      <right/>
      <top style="thin">
        <color rgb="FF01BCFF"/>
      </top>
      <bottom style="thin">
        <color rgb="FF01BC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01BCFF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1BCFF"/>
      </left>
      <right style="thin">
        <color theme="0"/>
      </right>
      <top style="thin">
        <color theme="0"/>
      </top>
      <bottom style="thin">
        <color rgb="FF01BCF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0" fillId="4" borderId="0" xfId="0" applyFill="1"/>
    <xf numFmtId="0" fontId="0" fillId="0" borderId="0" xfId="0" applyAlignment="1">
      <alignment horizontal="left" vertical="center"/>
    </xf>
    <xf numFmtId="0" fontId="10" fillId="3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vertical="justify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3" fillId="3" borderId="0" xfId="0" applyFont="1" applyFill="1" applyAlignment="1" applyProtection="1">
      <alignment vertical="center" wrapText="1"/>
      <protection locked="0"/>
    </xf>
    <xf numFmtId="3" fontId="7" fillId="3" borderId="0" xfId="0" applyNumberFormat="1" applyFont="1" applyFill="1" applyAlignment="1" applyProtection="1">
      <alignment horizontal="center" vertical="center" wrapText="1"/>
      <protection locked="0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3" fontId="7" fillId="0" borderId="9" xfId="0" applyNumberFormat="1" applyFont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vertical="center" wrapText="1"/>
      <protection locked="0"/>
    </xf>
    <xf numFmtId="1" fontId="12" fillId="0" borderId="9" xfId="1" applyNumberFormat="1" applyFont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vertical="center" wrapText="1"/>
      <protection locked="0"/>
    </xf>
    <xf numFmtId="1" fontId="12" fillId="0" borderId="10" xfId="1" applyNumberFormat="1" applyFont="1" applyBorder="1" applyAlignment="1" applyProtection="1">
      <alignment horizontal="center" vertical="center" wrapText="1"/>
      <protection locked="0"/>
    </xf>
    <xf numFmtId="0" fontId="7" fillId="0" borderId="9" xfId="1" applyNumberFormat="1" applyFont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vertical="center" wrapText="1"/>
      <protection locked="0"/>
    </xf>
    <xf numFmtId="0" fontId="3" fillId="3" borderId="12" xfId="0" applyFont="1" applyFill="1" applyBorder="1" applyAlignment="1" applyProtection="1">
      <alignment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3" fillId="2" borderId="13" xfId="0" applyFont="1" applyFill="1" applyBorder="1" applyAlignment="1" applyProtection="1">
      <alignment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12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>
      <alignment horizontal="left" vertical="center"/>
    </xf>
    <xf numFmtId="0" fontId="10" fillId="2" borderId="14" xfId="0" applyFont="1" applyFill="1" applyBorder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4" fontId="7" fillId="0" borderId="9" xfId="1" applyNumberFormat="1" applyFont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3" fontId="7" fillId="0" borderId="10" xfId="0" applyNumberFormat="1" applyFont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0" fontId="7" fillId="3" borderId="9" xfId="1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vertical="justify"/>
    </xf>
    <xf numFmtId="3" fontId="7" fillId="3" borderId="9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3" fontId="12" fillId="0" borderId="10" xfId="0" applyNumberFormat="1" applyFont="1" applyBorder="1" applyAlignment="1" applyProtection="1">
      <alignment horizontal="center" vertical="center" wrapText="1"/>
      <protection locked="0"/>
    </xf>
    <xf numFmtId="0" fontId="3" fillId="3" borderId="21" xfId="0" applyFont="1" applyFill="1" applyBorder="1" applyAlignment="1" applyProtection="1">
      <alignment vertical="center" wrapText="1"/>
      <protection locked="0"/>
    </xf>
    <xf numFmtId="3" fontId="14" fillId="0" borderId="10" xfId="0" applyNumberFormat="1" applyFont="1" applyBorder="1" applyAlignment="1" applyProtection="1">
      <alignment horizontal="center" vertical="center" wrapText="1"/>
      <protection locked="0"/>
    </xf>
    <xf numFmtId="3" fontId="7" fillId="0" borderId="0" xfId="0" applyNumberFormat="1" applyFont="1" applyBorder="1" applyAlignment="1" applyProtection="1">
      <alignment horizontal="center" vertical="center" wrapText="1"/>
      <protection locked="0"/>
    </xf>
    <xf numFmtId="1" fontId="12" fillId="0" borderId="0" xfId="1" applyNumberFormat="1" applyFont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vertical="center" wrapText="1"/>
      <protection locked="0"/>
    </xf>
    <xf numFmtId="0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4" fontId="12" fillId="0" borderId="9" xfId="1" applyNumberFormat="1" applyFont="1" applyBorder="1" applyAlignment="1" applyProtection="1">
      <alignment horizontal="center" vertical="center" wrapText="1"/>
      <protection locked="0"/>
    </xf>
    <xf numFmtId="0" fontId="0" fillId="3" borderId="0" xfId="0" applyFill="1" applyBorder="1"/>
    <xf numFmtId="0" fontId="11" fillId="6" borderId="0" xfId="0" applyFont="1" applyFill="1" applyAlignment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Border="1" applyAlignment="1" applyProtection="1">
      <alignment vertical="center" wrapText="1"/>
      <protection locked="0"/>
    </xf>
    <xf numFmtId="0" fontId="10" fillId="2" borderId="0" xfId="0" applyFont="1" applyFill="1" applyBorder="1" applyAlignment="1" applyProtection="1">
      <alignment horizontal="left" vertical="center" wrapText="1"/>
      <protection locked="0"/>
    </xf>
    <xf numFmtId="0" fontId="10" fillId="3" borderId="0" xfId="0" applyFont="1" applyFill="1" applyBorder="1" applyAlignment="1" applyProtection="1">
      <alignment vertical="center" wrapText="1"/>
      <protection locked="0"/>
    </xf>
    <xf numFmtId="9" fontId="0" fillId="0" borderId="0" xfId="0" applyNumberFormat="1"/>
    <xf numFmtId="0" fontId="15" fillId="0" borderId="15" xfId="0" applyFont="1" applyBorder="1" applyAlignment="1">
      <alignment vertical="center" wrapText="1"/>
    </xf>
    <xf numFmtId="0" fontId="2" fillId="3" borderId="11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vertical="center" wrapText="1"/>
      <protection locked="0"/>
    </xf>
    <xf numFmtId="0" fontId="3" fillId="3" borderId="11" xfId="0" applyFont="1" applyFill="1" applyBorder="1" applyAlignment="1" applyProtection="1">
      <alignment horizontal="left" vertical="center" wrapText="1"/>
      <protection locked="0"/>
    </xf>
    <xf numFmtId="0" fontId="0" fillId="0" borderId="14" xfId="0" applyBorder="1" applyAlignment="1">
      <alignment vertical="justify"/>
    </xf>
    <xf numFmtId="0" fontId="3" fillId="3" borderId="23" xfId="0" applyFont="1" applyFill="1" applyBorder="1" applyAlignment="1" applyProtection="1">
      <alignment vertical="center" wrapText="1"/>
      <protection locked="0"/>
    </xf>
    <xf numFmtId="0" fontId="3" fillId="3" borderId="24" xfId="0" applyFont="1" applyFill="1" applyBorder="1" applyAlignment="1" applyProtection="1">
      <alignment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27" xfId="0" applyFont="1" applyFill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3" fontId="0" fillId="0" borderId="0" xfId="0" applyNumberFormat="1" applyAlignment="1">
      <alignment horizontal="center" vertical="center"/>
    </xf>
    <xf numFmtId="0" fontId="16" fillId="0" borderId="15" xfId="0" applyFont="1" applyBorder="1" applyAlignment="1">
      <alignment vertical="center" wrapText="1"/>
    </xf>
    <xf numFmtId="165" fontId="19" fillId="0" borderId="0" xfId="2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wrapText="1"/>
    </xf>
    <xf numFmtId="0" fontId="9" fillId="8" borderId="0" xfId="0" applyFont="1" applyFill="1"/>
    <xf numFmtId="0" fontId="9" fillId="8" borderId="0" xfId="0" applyFont="1" applyFill="1" applyAlignment="1">
      <alignment wrapText="1"/>
    </xf>
    <xf numFmtId="0" fontId="0" fillId="0" borderId="15" xfId="0" applyBorder="1" applyAlignment="1">
      <alignment vertical="justify"/>
    </xf>
    <xf numFmtId="1" fontId="12" fillId="0" borderId="18" xfId="1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vertical="justify"/>
    </xf>
    <xf numFmtId="0" fontId="0" fillId="0" borderId="30" xfId="0" applyBorder="1" applyAlignment="1">
      <alignment vertical="justify"/>
    </xf>
    <xf numFmtId="0" fontId="0" fillId="0" borderId="0" xfId="0" applyBorder="1" applyAlignment="1">
      <alignment vertical="justify"/>
    </xf>
    <xf numFmtId="0" fontId="16" fillId="0" borderId="15" xfId="0" applyFont="1" applyBorder="1" applyAlignment="1">
      <alignment horizontal="left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165" fontId="19" fillId="0" borderId="22" xfId="2" applyNumberFormat="1" applyFont="1" applyFill="1" applyBorder="1" applyAlignment="1">
      <alignment horizontal="center" vertical="center"/>
    </xf>
    <xf numFmtId="1" fontId="20" fillId="0" borderId="9" xfId="1" applyNumberFormat="1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4" fontId="7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 applyProtection="1">
      <alignment horizontal="left" vertical="center" wrapText="1"/>
      <protection locked="0"/>
    </xf>
    <xf numFmtId="0" fontId="11" fillId="6" borderId="0" xfId="0" applyFont="1" applyFill="1" applyAlignment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9" fontId="13" fillId="6" borderId="15" xfId="1" applyFont="1" applyFill="1" applyBorder="1" applyAlignment="1">
      <alignment horizontal="center" vertical="center"/>
    </xf>
    <xf numFmtId="9" fontId="13" fillId="6" borderId="0" xfId="1" applyFont="1" applyFill="1" applyBorder="1" applyAlignment="1">
      <alignment horizontal="center" vertical="center"/>
    </xf>
    <xf numFmtId="9" fontId="13" fillId="6" borderId="16" xfId="1" applyFont="1" applyFill="1" applyBorder="1" applyAlignment="1">
      <alignment horizontal="center" vertical="center"/>
    </xf>
    <xf numFmtId="9" fontId="13" fillId="6" borderId="17" xfId="1" applyFont="1" applyFill="1" applyBorder="1" applyAlignment="1">
      <alignment horizontal="center" vertical="center"/>
    </xf>
    <xf numFmtId="0" fontId="9" fillId="5" borderId="9" xfId="0" applyFont="1" applyFill="1" applyBorder="1" applyAlignment="1" applyProtection="1">
      <alignment vertical="center" wrapText="1"/>
      <protection locked="0"/>
    </xf>
    <xf numFmtId="0" fontId="9" fillId="5" borderId="9" xfId="0" applyFont="1" applyFill="1" applyBorder="1" applyAlignment="1">
      <alignment vertical="center" wrapText="1"/>
    </xf>
    <xf numFmtId="0" fontId="9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20" xfId="0" applyFont="1" applyFill="1" applyBorder="1" applyAlignment="1" applyProtection="1">
      <alignment horizontal="center" vertical="center" wrapText="1"/>
      <protection locked="0"/>
    </xf>
    <xf numFmtId="0" fontId="9" fillId="5" borderId="18" xfId="0" applyFont="1" applyFill="1" applyBorder="1" applyAlignment="1" applyProtection="1">
      <alignment horizontal="center" vertical="center" wrapText="1"/>
      <protection locked="0"/>
    </xf>
    <xf numFmtId="0" fontId="9" fillId="5" borderId="20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17" fillId="7" borderId="29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 applyProtection="1">
      <alignment horizontal="center" vertical="center" wrapText="1"/>
      <protection locked="0"/>
    </xf>
    <xf numFmtId="0" fontId="11" fillId="6" borderId="3" xfId="0" applyFont="1" applyFill="1" applyBorder="1" applyAlignment="1" applyProtection="1">
      <alignment horizontal="center" vertical="center" wrapText="1"/>
      <protection locked="0"/>
    </xf>
    <xf numFmtId="0" fontId="9" fillId="5" borderId="9" xfId="0" applyFont="1" applyFill="1" applyBorder="1" applyAlignment="1" applyProtection="1">
      <alignment horizontal="left" vertical="center" wrapText="1"/>
      <protection locked="0"/>
    </xf>
    <xf numFmtId="0" fontId="9" fillId="5" borderId="19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3" fontId="7" fillId="3" borderId="14" xfId="0" applyNumberFormat="1" applyFont="1" applyFill="1" applyBorder="1" applyAlignment="1" applyProtection="1">
      <alignment horizontal="center" vertical="center" wrapText="1"/>
      <protection locked="0"/>
    </xf>
    <xf numFmtId="3" fontId="7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 applyProtection="1">
      <alignment horizontal="center" vertical="center" wrapText="1"/>
      <protection locked="0"/>
    </xf>
    <xf numFmtId="0" fontId="11" fillId="6" borderId="4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vertical="center" wrapText="1"/>
      <protection locked="0"/>
    </xf>
    <xf numFmtId="0" fontId="9" fillId="5" borderId="26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9" fillId="5" borderId="2" xfId="0" applyFont="1" applyFill="1" applyBorder="1" applyAlignment="1" applyProtection="1">
      <alignment horizontal="left" vertical="center" wrapText="1"/>
      <protection locked="0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colors>
    <mruColors>
      <color rgb="FF01BCFF"/>
      <color rgb="FFCCECFF"/>
      <color rgb="FF33CCFF"/>
      <color rgb="FF0099FF"/>
      <color rgb="FF0D3F4F"/>
      <color rgb="FFFF3300"/>
      <color rgb="FF99CCFF"/>
      <color rgb="FF00B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jpe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png"/><Relationship Id="rId4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3.jpeg"/><Relationship Id="rId4" Type="http://schemas.openxmlformats.org/officeDocument/2006/relationships/image" Target="../media/image18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3.jpeg"/><Relationship Id="rId5" Type="http://schemas.openxmlformats.org/officeDocument/2006/relationships/image" Target="../media/image22.jpeg"/><Relationship Id="rId4" Type="http://schemas.openxmlformats.org/officeDocument/2006/relationships/image" Target="../media/image2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3.jpeg"/><Relationship Id="rId5" Type="http://schemas.openxmlformats.org/officeDocument/2006/relationships/image" Target="../media/image26.jpeg"/><Relationship Id="rId4" Type="http://schemas.openxmlformats.org/officeDocument/2006/relationships/image" Target="../media/image25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257736</xdr:colOff>
      <xdr:row>5</xdr:row>
      <xdr:rowOff>142315</xdr:rowOff>
    </xdr:from>
    <xdr:to>
      <xdr:col>3</xdr:col>
      <xdr:colOff>32380</xdr:colOff>
      <xdr:row>5</xdr:row>
      <xdr:rowOff>1304365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5CD5C79B-F779-C031-BE47-16B4C834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5423648" y="4759139"/>
          <a:ext cx="906438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23</xdr:row>
      <xdr:rowOff>377139</xdr:rowOff>
    </xdr:from>
    <xdr:to>
      <xdr:col>2</xdr:col>
      <xdr:colOff>1012637</xdr:colOff>
      <xdr:row>23</xdr:row>
      <xdr:rowOff>1223718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xmlns="" id="{84C4DB3C-C87C-313A-DC09-15EFDC3D1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423647" y="10910668"/>
          <a:ext cx="754902" cy="846579"/>
        </a:xfrm>
        <a:prstGeom prst="rect">
          <a:avLst/>
        </a:prstGeom>
      </xdr:spPr>
    </xdr:pic>
    <xdr:clientData/>
  </xdr:twoCellAnchor>
  <xdr:twoCellAnchor editAs="oneCell">
    <xdr:from>
      <xdr:col>0</xdr:col>
      <xdr:colOff>61302</xdr:colOff>
      <xdr:row>1</xdr:row>
      <xdr:rowOff>28575</xdr:rowOff>
    </xdr:from>
    <xdr:to>
      <xdr:col>6</xdr:col>
      <xdr:colOff>548991</xdr:colOff>
      <xdr:row>2</xdr:row>
      <xdr:rowOff>41053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xmlns="" id="{BC409529-CE44-4C54-ABB3-BF45B181C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61302" y="28575"/>
          <a:ext cx="10995445" cy="3184303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235324</xdr:colOff>
      <xdr:row>16</xdr:row>
      <xdr:rowOff>22412</xdr:rowOff>
    </xdr:from>
    <xdr:to>
      <xdr:col>3</xdr:col>
      <xdr:colOff>242046</xdr:colOff>
      <xdr:row>16</xdr:row>
      <xdr:rowOff>1445557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421E4AA-A107-4A4C-9654-1F62DC32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944471" y="10567147"/>
          <a:ext cx="1138516" cy="1423145"/>
        </a:xfrm>
        <a:prstGeom prst="rect">
          <a:avLst/>
        </a:prstGeom>
      </xdr:spPr>
    </xdr:pic>
    <xdr:clientData/>
  </xdr:twoCellAnchor>
  <xdr:twoCellAnchor editAs="oneCell">
    <xdr:from>
      <xdr:col>2</xdr:col>
      <xdr:colOff>201706</xdr:colOff>
      <xdr:row>10</xdr:row>
      <xdr:rowOff>235323</xdr:rowOff>
    </xdr:from>
    <xdr:to>
      <xdr:col>2</xdr:col>
      <xdr:colOff>1120588</xdr:colOff>
      <xdr:row>10</xdr:row>
      <xdr:rowOff>1433177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761B259E-7B6E-4CEF-9530-564D3952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910853" y="7463117"/>
          <a:ext cx="924232" cy="1197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412750</xdr:rowOff>
    </xdr:from>
    <xdr:to>
      <xdr:col>10</xdr:col>
      <xdr:colOff>406788</xdr:colOff>
      <xdr:row>5</xdr:row>
      <xdr:rowOff>79375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F79B19F5-4C61-4907-86F5-C6B85461B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0" y="1317625"/>
          <a:ext cx="13836570" cy="3206750"/>
        </a:xfrm>
        <a:prstGeom prst="rect">
          <a:avLst/>
        </a:prstGeom>
      </xdr:spPr>
    </xdr:pic>
    <xdr:clientData/>
  </xdr:twoCellAnchor>
  <xdr:twoCellAnchor editAs="oneCell">
    <xdr:from>
      <xdr:col>1</xdr:col>
      <xdr:colOff>510362</xdr:colOff>
      <xdr:row>8</xdr:row>
      <xdr:rowOff>321624</xdr:rowOff>
    </xdr:from>
    <xdr:to>
      <xdr:col>3</xdr:col>
      <xdr:colOff>431889</xdr:colOff>
      <xdr:row>9</xdr:row>
      <xdr:rowOff>769831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6D9C79D-11C9-4632-BD28-9CB40528B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11505" y="6281553"/>
          <a:ext cx="3826777" cy="1604814"/>
        </a:xfrm>
        <a:prstGeom prst="rect">
          <a:avLst/>
        </a:prstGeom>
      </xdr:spPr>
    </xdr:pic>
    <xdr:clientData/>
  </xdr:twoCellAnchor>
  <xdr:twoCellAnchor editAs="oneCell">
    <xdr:from>
      <xdr:col>1</xdr:col>
      <xdr:colOff>456254</xdr:colOff>
      <xdr:row>12</xdr:row>
      <xdr:rowOff>439139</xdr:rowOff>
    </xdr:from>
    <xdr:to>
      <xdr:col>3</xdr:col>
      <xdr:colOff>377780</xdr:colOff>
      <xdr:row>13</xdr:row>
      <xdr:rowOff>1109183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3DA845B9-82B7-43C5-B393-6A7A0CBFC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157397" y="9474282"/>
          <a:ext cx="3826776" cy="1608937"/>
        </a:xfrm>
        <a:prstGeom prst="rect">
          <a:avLst/>
        </a:prstGeom>
      </xdr:spPr>
    </xdr:pic>
    <xdr:clientData/>
  </xdr:twoCellAnchor>
  <xdr:twoCellAnchor editAs="oneCell">
    <xdr:from>
      <xdr:col>0</xdr:col>
      <xdr:colOff>604911</xdr:colOff>
      <xdr:row>1</xdr:row>
      <xdr:rowOff>273050</xdr:rowOff>
    </xdr:from>
    <xdr:to>
      <xdr:col>1</xdr:col>
      <xdr:colOff>614433</xdr:colOff>
      <xdr:row>2</xdr:row>
      <xdr:rowOff>15874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364B089A-045F-4267-BEE7-8B1A4FC6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76511" y="273050"/>
          <a:ext cx="3714747" cy="647699"/>
        </a:xfrm>
        <a:prstGeom prst="rect">
          <a:avLst/>
        </a:prstGeom>
      </xdr:spPr>
    </xdr:pic>
    <xdr:clientData/>
  </xdr:twoCellAnchor>
  <xdr:twoCellAnchor editAs="oneCell">
    <xdr:from>
      <xdr:col>3</xdr:col>
      <xdr:colOff>1352550</xdr:colOff>
      <xdr:row>1</xdr:row>
      <xdr:rowOff>76201</xdr:rowOff>
    </xdr:from>
    <xdr:to>
      <xdr:col>4</xdr:col>
      <xdr:colOff>1267290</xdr:colOff>
      <xdr:row>1</xdr:row>
      <xdr:rowOff>726433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C5837655-469B-405F-A39D-3E01C93C8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433300" y="76201"/>
          <a:ext cx="1391113" cy="650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990599</xdr:colOff>
      <xdr:row>2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EA3D7F75-AD54-41B2-80F9-83D402B0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0" y="0"/>
          <a:ext cx="8515349" cy="2886075"/>
        </a:xfrm>
        <a:prstGeom prst="rect">
          <a:avLst/>
        </a:prstGeom>
      </xdr:spPr>
    </xdr:pic>
    <xdr:clientData/>
  </xdr:twoCellAnchor>
  <xdr:twoCellAnchor editAs="oneCell">
    <xdr:from>
      <xdr:col>4</xdr:col>
      <xdr:colOff>342899</xdr:colOff>
      <xdr:row>7</xdr:row>
      <xdr:rowOff>76200</xdr:rowOff>
    </xdr:from>
    <xdr:to>
      <xdr:col>4</xdr:col>
      <xdr:colOff>1304924</xdr:colOff>
      <xdr:row>7</xdr:row>
      <xdr:rowOff>981074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61D78F1E-E67E-460B-80D7-FD8C2EBF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714999" y="4219575"/>
          <a:ext cx="962025" cy="904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171449</xdr:rowOff>
    </xdr:from>
    <xdr:to>
      <xdr:col>2</xdr:col>
      <xdr:colOff>946151</xdr:colOff>
      <xdr:row>7</xdr:row>
      <xdr:rowOff>1373976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56EC8F8B-97C8-9584-27A2-D24E62A73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533900" y="4038599"/>
          <a:ext cx="946151" cy="12025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101600</xdr:rowOff>
    </xdr:from>
    <xdr:to>
      <xdr:col>3</xdr:col>
      <xdr:colOff>57150</xdr:colOff>
      <xdr:row>11</xdr:row>
      <xdr:rowOff>76201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7A2A9BDC-46DD-349D-794B-012B1CDF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35450" y="6000750"/>
          <a:ext cx="1498600" cy="1498600"/>
        </a:xfrm>
        <a:prstGeom prst="rect">
          <a:avLst/>
        </a:prstGeom>
      </xdr:spPr>
    </xdr:pic>
    <xdr:clientData/>
  </xdr:twoCellAnchor>
  <xdr:twoCellAnchor editAs="oneCell">
    <xdr:from>
      <xdr:col>1</xdr:col>
      <xdr:colOff>89087</xdr:colOff>
      <xdr:row>10</xdr:row>
      <xdr:rowOff>118035</xdr:rowOff>
    </xdr:from>
    <xdr:to>
      <xdr:col>1</xdr:col>
      <xdr:colOff>1551359</xdr:colOff>
      <xdr:row>10</xdr:row>
      <xdr:rowOff>1445186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xmlns="" id="{8BC39098-CAF0-EA05-9DD4-125C8212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680822" y="7188947"/>
          <a:ext cx="1462272" cy="1327151"/>
        </a:xfrm>
        <a:prstGeom prst="rect">
          <a:avLst/>
        </a:prstGeom>
      </xdr:spPr>
    </xdr:pic>
    <xdr:clientData/>
  </xdr:twoCellAnchor>
  <xdr:twoCellAnchor editAs="oneCell">
    <xdr:from>
      <xdr:col>0</xdr:col>
      <xdr:colOff>13871</xdr:colOff>
      <xdr:row>1</xdr:row>
      <xdr:rowOff>19438</xdr:rowOff>
    </xdr:from>
    <xdr:to>
      <xdr:col>4</xdr:col>
      <xdr:colOff>974912</xdr:colOff>
      <xdr:row>2</xdr:row>
      <xdr:rowOff>31916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xmlns="" id="{7C46C9DD-332E-4C97-941B-8324CDE5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13871" y="19438"/>
          <a:ext cx="10978756" cy="31809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2664</xdr:colOff>
      <xdr:row>0</xdr:row>
      <xdr:rowOff>11207</xdr:rowOff>
    </xdr:from>
    <xdr:to>
      <xdr:col>7</xdr:col>
      <xdr:colOff>166407</xdr:colOff>
      <xdr:row>2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D01A6037-9FF1-4C88-857B-A02FA605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2664" y="11207"/>
          <a:ext cx="10887772" cy="3574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13871</xdr:colOff>
      <xdr:row>1</xdr:row>
      <xdr:rowOff>19438</xdr:rowOff>
    </xdr:from>
    <xdr:to>
      <xdr:col>6</xdr:col>
      <xdr:colOff>537883</xdr:colOff>
      <xdr:row>2</xdr:row>
      <xdr:rowOff>31916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ED2FBD64-501C-44B8-8CF0-92B1F9332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13871" y="19438"/>
          <a:ext cx="10968454" cy="3184303"/>
        </a:xfrm>
        <a:prstGeom prst="rect">
          <a:avLst/>
        </a:prstGeom>
      </xdr:spPr>
    </xdr:pic>
    <xdr:clientData/>
  </xdr:twoCellAnchor>
  <xdr:twoCellAnchor editAs="oneCell">
    <xdr:from>
      <xdr:col>2</xdr:col>
      <xdr:colOff>223547</xdr:colOff>
      <xdr:row>7</xdr:row>
      <xdr:rowOff>58315</xdr:rowOff>
    </xdr:from>
    <xdr:to>
      <xdr:col>2</xdr:col>
      <xdr:colOff>1166327</xdr:colOff>
      <xdr:row>8</xdr:row>
      <xdr:rowOff>214718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43C68AC-FE76-4AC9-82A4-9C8CADD5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65588" y="4898570"/>
          <a:ext cx="942780" cy="1682347"/>
        </a:xfrm>
        <a:prstGeom prst="rect">
          <a:avLst/>
        </a:prstGeom>
      </xdr:spPr>
    </xdr:pic>
    <xdr:clientData/>
  </xdr:twoCellAnchor>
  <xdr:twoCellAnchor editAs="oneCell">
    <xdr:from>
      <xdr:col>2</xdr:col>
      <xdr:colOff>19439</xdr:colOff>
      <xdr:row>10</xdr:row>
      <xdr:rowOff>143156</xdr:rowOff>
    </xdr:from>
    <xdr:to>
      <xdr:col>2</xdr:col>
      <xdr:colOff>1341276</xdr:colOff>
      <xdr:row>11</xdr:row>
      <xdr:rowOff>76681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E365F806-7201-416B-B9BB-58603C90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61480" y="6995324"/>
          <a:ext cx="1321837" cy="14594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4152</xdr:colOff>
      <xdr:row>0</xdr:row>
      <xdr:rowOff>0</xdr:rowOff>
    </xdr:from>
    <xdr:to>
      <xdr:col>6</xdr:col>
      <xdr:colOff>322412</xdr:colOff>
      <xdr:row>2</xdr:row>
      <xdr:rowOff>12478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5885C45D-C195-4062-9D1E-C47D84AF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152" y="0"/>
          <a:ext cx="11522495" cy="3187478"/>
        </a:xfrm>
        <a:prstGeom prst="rect">
          <a:avLst/>
        </a:prstGeom>
      </xdr:spPr>
    </xdr:pic>
    <xdr:clientData/>
  </xdr:twoCellAnchor>
  <xdr:twoCellAnchor>
    <xdr:from>
      <xdr:col>0</xdr:col>
      <xdr:colOff>6978650</xdr:colOff>
      <xdr:row>7</xdr:row>
      <xdr:rowOff>268250</xdr:rowOff>
    </xdr:from>
    <xdr:to>
      <xdr:col>4</xdr:col>
      <xdr:colOff>0</xdr:colOff>
      <xdr:row>7</xdr:row>
      <xdr:rowOff>1493097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xmlns="" id="{2F244A15-798B-7890-8BDE-D8DA34AFC770}"/>
            </a:ext>
          </a:extLst>
        </xdr:cNvPr>
        <xdr:cNvGrpSpPr/>
      </xdr:nvGrpSpPr>
      <xdr:grpSpPr>
        <a:xfrm>
          <a:off x="4559300" y="5124299"/>
          <a:ext cx="4098245" cy="1224847"/>
          <a:chOff x="4258450" y="5145050"/>
          <a:chExt cx="4811676" cy="1262100"/>
        </a:xfrm>
      </xdr:grpSpPr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xmlns="" id="{77F9931C-42D8-4185-DD4B-54457B0765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7289800" y="5217300"/>
            <a:ext cx="1780326" cy="1117600"/>
          </a:xfrm>
          <a:prstGeom prst="rect">
            <a:avLst/>
          </a:prstGeom>
        </xdr:spPr>
      </xdr:pic>
      <xdr:pic>
        <xdr:nvPicPr>
          <xdr:cNvPr id="6" name="Рисунок 5">
            <a:extLst>
              <a:ext uri="{FF2B5EF4-FFF2-40B4-BE49-F238E27FC236}">
                <a16:creationId xmlns:a16="http://schemas.microsoft.com/office/drawing/2014/main" xmlns="" id="{87866CC8-EF6A-8679-82E1-C921D0832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4258450" y="5216103"/>
            <a:ext cx="1647050" cy="1119994"/>
          </a:xfrm>
          <a:prstGeom prst="rect">
            <a:avLst/>
          </a:prstGeom>
        </xdr:spPr>
      </xdr:pic>
      <xdr:pic>
        <xdr:nvPicPr>
          <xdr:cNvPr id="8" name="Рисунок 7">
            <a:extLst>
              <a:ext uri="{FF2B5EF4-FFF2-40B4-BE49-F238E27FC236}">
                <a16:creationId xmlns:a16="http://schemas.microsoft.com/office/drawing/2014/main" xmlns="" id="{3D2F4C69-F8E8-EA1D-D437-992F6C2933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5945151" y="5145050"/>
            <a:ext cx="1308598" cy="126210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4152</xdr:colOff>
      <xdr:row>0</xdr:row>
      <xdr:rowOff>0</xdr:rowOff>
    </xdr:from>
    <xdr:to>
      <xdr:col>7</xdr:col>
      <xdr:colOff>33618</xdr:colOff>
      <xdr:row>2</xdr:row>
      <xdr:rowOff>12478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B0498C98-F0E2-427D-A3A2-CBF66EC2F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152" y="0"/>
          <a:ext cx="11522495" cy="31874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960046</xdr:rowOff>
    </xdr:from>
    <xdr:to>
      <xdr:col>2</xdr:col>
      <xdr:colOff>647700</xdr:colOff>
      <xdr:row>7</xdr:row>
      <xdr:rowOff>1438909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1BAF1354-1DE6-6E85-524C-F8639600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239125" y="5817796"/>
          <a:ext cx="647700" cy="4788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165100</xdr:rowOff>
    </xdr:from>
    <xdr:to>
      <xdr:col>3</xdr:col>
      <xdr:colOff>359918</xdr:colOff>
      <xdr:row>12</xdr:row>
      <xdr:rowOff>1445260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89FBB334-A4F8-07DB-C5F0-CF9EF1142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35450" y="7581900"/>
          <a:ext cx="1801368" cy="12801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222250</xdr:rowOff>
    </xdr:from>
    <xdr:to>
      <xdr:col>3</xdr:col>
      <xdr:colOff>359918</xdr:colOff>
      <xdr:row>15</xdr:row>
      <xdr:rowOff>1423162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xmlns="" id="{F917B789-64D3-61EF-0AD3-8AA14DDD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235450" y="9671050"/>
          <a:ext cx="1801368" cy="12009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196850</xdr:rowOff>
    </xdr:from>
    <xdr:to>
      <xdr:col>3</xdr:col>
      <xdr:colOff>3242</xdr:colOff>
      <xdr:row>19</xdr:row>
      <xdr:rowOff>50800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xmlns="" id="{9F5ED298-6F63-7180-A1A1-1FD15EB82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362450" y="11677650"/>
          <a:ext cx="1398934" cy="13779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4152</xdr:colOff>
      <xdr:row>0</xdr:row>
      <xdr:rowOff>0</xdr:rowOff>
    </xdr:from>
    <xdr:to>
      <xdr:col>4</xdr:col>
      <xdr:colOff>2261430</xdr:colOff>
      <xdr:row>1</xdr:row>
      <xdr:rowOff>12478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EECF6BEC-0DE5-404E-9EF2-A361B539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152" y="0"/>
          <a:ext cx="11522495" cy="3187478"/>
        </a:xfrm>
        <a:prstGeom prst="rect">
          <a:avLst/>
        </a:prstGeom>
      </xdr:spPr>
    </xdr:pic>
    <xdr:clientData/>
  </xdr:twoCellAnchor>
  <xdr:twoCellAnchor>
    <xdr:from>
      <xdr:col>0</xdr:col>
      <xdr:colOff>4188600</xdr:colOff>
      <xdr:row>6</xdr:row>
      <xdr:rowOff>169050</xdr:rowOff>
    </xdr:from>
    <xdr:to>
      <xdr:col>3</xdr:col>
      <xdr:colOff>640684</xdr:colOff>
      <xdr:row>6</xdr:row>
      <xdr:rowOff>1365250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xmlns="" id="{4A2D2399-9BE5-EF8A-FAF8-D4EE3B19D7FD}"/>
            </a:ext>
          </a:extLst>
        </xdr:cNvPr>
        <xdr:cNvGrpSpPr/>
      </xdr:nvGrpSpPr>
      <xdr:grpSpPr>
        <a:xfrm>
          <a:off x="4188600" y="5025099"/>
          <a:ext cx="3808446" cy="1196200"/>
          <a:chOff x="3026550" y="5045850"/>
          <a:chExt cx="4453084" cy="1196200"/>
        </a:xfrm>
      </xdr:grpSpPr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xmlns="" id="{4D5D1E86-35DA-1370-78DA-608436AB65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5956300" y="5164525"/>
            <a:ext cx="1523334" cy="958850"/>
          </a:xfrm>
          <a:prstGeom prst="rect">
            <a:avLst/>
          </a:prstGeom>
        </xdr:spPr>
      </xdr:pic>
      <xdr:pic>
        <xdr:nvPicPr>
          <xdr:cNvPr id="7" name="Рисунок 6">
            <a:extLst>
              <a:ext uri="{FF2B5EF4-FFF2-40B4-BE49-F238E27FC236}">
                <a16:creationId xmlns:a16="http://schemas.microsoft.com/office/drawing/2014/main" xmlns="" id="{BF80DD71-7592-E7B4-522A-1809C3A13B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3026550" y="5045850"/>
            <a:ext cx="1005210" cy="1196200"/>
          </a:xfrm>
          <a:prstGeom prst="rect">
            <a:avLst/>
          </a:prstGeom>
        </xdr:spPr>
      </xdr:pic>
      <xdr:pic>
        <xdr:nvPicPr>
          <xdr:cNvPr id="9" name="Рисунок 8">
            <a:extLst>
              <a:ext uri="{FF2B5EF4-FFF2-40B4-BE49-F238E27FC236}">
                <a16:creationId xmlns:a16="http://schemas.microsoft.com/office/drawing/2014/main" xmlns="" id="{59A28C60-D88C-BC03-8444-B0B2D58868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5176800" y="5096954"/>
            <a:ext cx="616711" cy="1093993"/>
          </a:xfrm>
          <a:prstGeom prst="rect">
            <a:avLst/>
          </a:prstGeom>
        </xdr:spPr>
      </xdr:pic>
      <xdr:pic>
        <xdr:nvPicPr>
          <xdr:cNvPr id="11" name="Рисунок 10">
            <a:extLst>
              <a:ext uri="{FF2B5EF4-FFF2-40B4-BE49-F238E27FC236}">
                <a16:creationId xmlns:a16="http://schemas.microsoft.com/office/drawing/2014/main" xmlns="" id="{F6132ABA-08D5-2FBA-33B1-29D19F50E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4113950" y="5079121"/>
            <a:ext cx="942357" cy="1129658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196850</xdr:rowOff>
    </xdr:from>
    <xdr:to>
      <xdr:col>2</xdr:col>
      <xdr:colOff>1224228</xdr:colOff>
      <xdr:row>8</xdr:row>
      <xdr:rowOff>12700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85AC2A0C-4ADD-960A-046A-5DBC12E7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86251" y="4064000"/>
          <a:ext cx="1224228" cy="1339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167004</xdr:rowOff>
    </xdr:from>
    <xdr:to>
      <xdr:col>2</xdr:col>
      <xdr:colOff>1257300</xdr:colOff>
      <xdr:row>8</xdr:row>
      <xdr:rowOff>19049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399BC1BE-39BA-1DF1-43E1-08C6EAC1C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619751" y="4034154"/>
          <a:ext cx="1257300" cy="13760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158750</xdr:rowOff>
    </xdr:from>
    <xdr:to>
      <xdr:col>2</xdr:col>
      <xdr:colOff>1224228</xdr:colOff>
      <xdr:row>21</xdr:row>
      <xdr:rowOff>1498600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B9D95DD9-AD0F-D778-A9C2-9C257275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86251" y="7073900"/>
          <a:ext cx="1224228" cy="1339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127000</xdr:rowOff>
    </xdr:from>
    <xdr:to>
      <xdr:col>2</xdr:col>
      <xdr:colOff>1293852</xdr:colOff>
      <xdr:row>29</xdr:row>
      <xdr:rowOff>19050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xmlns="" id="{17898686-B4BB-8647-B16C-1053D0B71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285155" y="10090150"/>
          <a:ext cx="1293852" cy="1416050"/>
        </a:xfrm>
        <a:prstGeom prst="rect">
          <a:avLst/>
        </a:prstGeom>
      </xdr:spPr>
    </xdr:pic>
    <xdr:clientData/>
  </xdr:twoCellAnchor>
  <xdr:twoCellAnchor editAs="oneCell">
    <xdr:from>
      <xdr:col>0</xdr:col>
      <xdr:colOff>4152</xdr:colOff>
      <xdr:row>0</xdr:row>
      <xdr:rowOff>0</xdr:rowOff>
    </xdr:from>
    <xdr:to>
      <xdr:col>4</xdr:col>
      <xdr:colOff>806824</xdr:colOff>
      <xdr:row>2</xdr:row>
      <xdr:rowOff>12478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xmlns="" id="{CFCE8146-D73C-4674-883D-6D2A85574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152" y="0"/>
          <a:ext cx="11522495" cy="31874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4152</xdr:colOff>
      <xdr:row>0</xdr:row>
      <xdr:rowOff>0</xdr:rowOff>
    </xdr:from>
    <xdr:to>
      <xdr:col>3</xdr:col>
      <xdr:colOff>7747</xdr:colOff>
      <xdr:row>2</xdr:row>
      <xdr:rowOff>12478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9CC2A455-CA43-41D9-B465-C8AD1DE2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/>
      </xdr:blipFill>
      <xdr:spPr>
        <a:xfrm>
          <a:off x="4152" y="0"/>
          <a:ext cx="11522495" cy="3187478"/>
        </a:xfrm>
        <a:prstGeom prst="rect">
          <a:avLst/>
        </a:prstGeom>
      </xdr:spPr>
    </xdr:pic>
    <xdr:clientData/>
  </xdr:twoCellAnchor>
  <xdr:twoCellAnchor>
    <xdr:from>
      <xdr:col>0</xdr:col>
      <xdr:colOff>2165350</xdr:colOff>
      <xdr:row>7</xdr:row>
      <xdr:rowOff>255985</xdr:rowOff>
    </xdr:from>
    <xdr:to>
      <xdr:col>0</xdr:col>
      <xdr:colOff>4752975</xdr:colOff>
      <xdr:row>7</xdr:row>
      <xdr:rowOff>1514474</xdr:rowOff>
    </xdr:to>
    <xdr:grpSp>
      <xdr:nvGrpSpPr>
        <xdr:cNvPr id="7" name="Группа 6">
          <a:extLst>
            <a:ext uri="{FF2B5EF4-FFF2-40B4-BE49-F238E27FC236}">
              <a16:creationId xmlns:a16="http://schemas.microsoft.com/office/drawing/2014/main" xmlns="" id="{CCF163F6-3855-EFA3-9C27-478703610B78}"/>
            </a:ext>
          </a:extLst>
        </xdr:cNvPr>
        <xdr:cNvGrpSpPr/>
      </xdr:nvGrpSpPr>
      <xdr:grpSpPr>
        <a:xfrm>
          <a:off x="2165350" y="5096240"/>
          <a:ext cx="2587625" cy="1258489"/>
          <a:chOff x="4425950" y="5080000"/>
          <a:chExt cx="3128522" cy="1289050"/>
        </a:xfrm>
      </xdr:grpSpPr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xmlns="" id="{0B35B458-3793-7258-1CD4-294D7982C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4425950" y="5080000"/>
            <a:ext cx="1195261" cy="1289050"/>
          </a:xfrm>
          <a:prstGeom prst="rect">
            <a:avLst/>
          </a:prstGeom>
        </xdr:spPr>
      </xdr:pic>
      <xdr:pic>
        <xdr:nvPicPr>
          <xdr:cNvPr id="6" name="Рисунок 5">
            <a:extLst>
              <a:ext uri="{FF2B5EF4-FFF2-40B4-BE49-F238E27FC236}">
                <a16:creationId xmlns:a16="http://schemas.microsoft.com/office/drawing/2014/main" xmlns="" id="{A0157984-79FF-C78F-2450-030ACD0D9E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/>
        </xdr:blipFill>
        <xdr:spPr>
          <a:xfrm>
            <a:off x="5753100" y="5160644"/>
            <a:ext cx="1801372" cy="112776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M96"/>
  <sheetViews>
    <sheetView tabSelected="1" topLeftCell="A2" zoomScale="85" zoomScaleNormal="85" workbookViewId="0">
      <selection activeCell="I6" sqref="I6"/>
    </sheetView>
  </sheetViews>
  <sheetFormatPr defaultRowHeight="15"/>
  <cols>
    <col min="1" max="1" width="55.5703125" bestFit="1" customWidth="1"/>
    <col min="2" max="2" width="26.28515625" customWidth="1"/>
    <col min="3" max="4" width="17" bestFit="1" customWidth="1"/>
    <col min="5" max="5" width="17" customWidth="1"/>
    <col min="6" max="6" width="24.85546875" customWidth="1"/>
    <col min="7" max="7" width="25.140625" customWidth="1"/>
    <col min="8" max="8" width="26.140625" customWidth="1"/>
    <col min="9" max="9" width="31.28515625" customWidth="1"/>
    <col min="10" max="10" width="18.42578125" customWidth="1"/>
  </cols>
  <sheetData>
    <row r="1" spans="1:13" ht="170.45" hidden="1" customHeight="1">
      <c r="A1" s="1"/>
      <c r="B1" s="1"/>
      <c r="C1" s="1">
        <v>1</v>
      </c>
      <c r="D1" s="1"/>
      <c r="E1" s="1"/>
      <c r="F1" s="1"/>
      <c r="G1" s="1"/>
    </row>
    <row r="2" spans="1:13" ht="249.95" customHeight="1">
      <c r="A2" s="6"/>
      <c r="B2" s="6"/>
    </row>
    <row r="3" spans="1:13" s="2" customFormat="1" ht="33.950000000000003" customHeight="1">
      <c r="A3" s="84" t="s">
        <v>1</v>
      </c>
      <c r="B3" s="84"/>
      <c r="C3" s="84"/>
      <c r="D3" s="84"/>
      <c r="E3" s="80"/>
      <c r="F3" s="47"/>
      <c r="G3" s="47"/>
      <c r="I3" s="84" t="s">
        <v>61</v>
      </c>
      <c r="J3" s="84"/>
    </row>
    <row r="4" spans="1:13" ht="62.25" customHeight="1">
      <c r="A4" s="90" t="s">
        <v>0</v>
      </c>
      <c r="B4" s="96" t="s">
        <v>101</v>
      </c>
      <c r="C4" s="92" t="s">
        <v>60</v>
      </c>
      <c r="D4" s="92" t="s">
        <v>59</v>
      </c>
      <c r="E4" s="94" t="s">
        <v>169</v>
      </c>
      <c r="F4" s="93" t="s">
        <v>171</v>
      </c>
      <c r="G4" s="94" t="s">
        <v>170</v>
      </c>
      <c r="I4" s="86">
        <v>0.24</v>
      </c>
      <c r="J4" s="87"/>
    </row>
    <row r="5" spans="1:13" ht="67.5" customHeight="1">
      <c r="A5" s="91"/>
      <c r="B5" s="95"/>
      <c r="C5" s="92"/>
      <c r="D5" s="92"/>
      <c r="E5" s="95"/>
      <c r="F5" s="92"/>
      <c r="G5" s="95"/>
      <c r="I5" s="88"/>
      <c r="J5" s="89"/>
    </row>
    <row r="6" spans="1:13" ht="110.25" customHeight="1">
      <c r="A6" s="28" t="s">
        <v>34</v>
      </c>
      <c r="B6" s="28"/>
      <c r="C6" s="28"/>
      <c r="D6" s="28"/>
      <c r="E6" s="49"/>
      <c r="F6" s="49"/>
      <c r="G6" s="49"/>
      <c r="M6" s="52"/>
    </row>
    <row r="7" spans="1:13" ht="46.5" customHeight="1">
      <c r="A7" s="15" t="s">
        <v>36</v>
      </c>
      <c r="B7" s="15" t="s">
        <v>102</v>
      </c>
      <c r="C7" s="14">
        <v>97630</v>
      </c>
      <c r="D7" s="16">
        <f>C7*(1-I4)</f>
        <v>74198.8</v>
      </c>
      <c r="E7" s="16">
        <f>C7*0.95</f>
        <v>92748.5</v>
      </c>
      <c r="F7" s="14">
        <f>(C7*0.95)-9200</f>
        <v>83548.5</v>
      </c>
      <c r="G7" s="16">
        <f>C7*(1-$I$4-9%)</f>
        <v>65412.100000000006</v>
      </c>
      <c r="H7" s="79" t="s">
        <v>96</v>
      </c>
      <c r="I7" s="37"/>
    </row>
    <row r="8" spans="1:13" ht="45.75" customHeight="1">
      <c r="A8" s="15" t="s">
        <v>37</v>
      </c>
      <c r="B8" s="15" t="s">
        <v>103</v>
      </c>
      <c r="C8" s="14">
        <v>96120</v>
      </c>
      <c r="D8" s="16">
        <f>C8*(1-I4)</f>
        <v>73051.199999999997</v>
      </c>
      <c r="E8" s="16">
        <f t="shared" ref="E8:E10" si="0">C8*0.95</f>
        <v>91314</v>
      </c>
      <c r="F8" s="14">
        <f>(C8*0.95)-9200</f>
        <v>82114</v>
      </c>
      <c r="G8" s="16">
        <f>C8*(1-$I$4-9%)</f>
        <v>64400.4</v>
      </c>
      <c r="H8" s="79" t="s">
        <v>166</v>
      </c>
      <c r="I8" s="63"/>
    </row>
    <row r="9" spans="1:13" ht="21.75" customHeight="1">
      <c r="A9" s="15" t="s">
        <v>38</v>
      </c>
      <c r="B9" s="15" t="s">
        <v>104</v>
      </c>
      <c r="C9" s="14">
        <v>77860</v>
      </c>
      <c r="D9" s="16">
        <f>C9*(1-I4)</f>
        <v>59173.599999999999</v>
      </c>
      <c r="E9" s="16">
        <f t="shared" si="0"/>
        <v>73967</v>
      </c>
      <c r="F9" s="14">
        <f t="shared" ref="F9:F10" si="1">(C9*0.95)-9200</f>
        <v>64767</v>
      </c>
      <c r="G9" s="16">
        <f>C9*(1-$I$4-9%)</f>
        <v>52166.200000000004</v>
      </c>
      <c r="H9" s="79" t="s">
        <v>96</v>
      </c>
      <c r="I9" s="37"/>
    </row>
    <row r="10" spans="1:13" ht="24" customHeight="1">
      <c r="A10" s="15" t="s">
        <v>39</v>
      </c>
      <c r="B10" s="15" t="s">
        <v>105</v>
      </c>
      <c r="C10" s="14">
        <v>76590</v>
      </c>
      <c r="D10" s="16">
        <f>C10*(1-I4)</f>
        <v>58208.4</v>
      </c>
      <c r="E10" s="16">
        <f t="shared" si="0"/>
        <v>72760.5</v>
      </c>
      <c r="F10" s="14">
        <f t="shared" si="1"/>
        <v>63560.5</v>
      </c>
      <c r="G10" s="16">
        <f>C10*(1-$I$4-9%)</f>
        <v>51315.3</v>
      </c>
      <c r="H10" s="79" t="s">
        <v>96</v>
      </c>
      <c r="I10" s="37"/>
    </row>
    <row r="11" spans="1:13" ht="129" customHeight="1">
      <c r="A11" s="83" t="s">
        <v>88</v>
      </c>
      <c r="B11" s="83"/>
      <c r="C11" s="83"/>
      <c r="D11" s="83"/>
      <c r="E11" s="50"/>
      <c r="F11" s="50"/>
      <c r="G11" s="50"/>
    </row>
    <row r="12" spans="1:13" ht="48.75" customHeight="1">
      <c r="A12" s="17" t="s">
        <v>89</v>
      </c>
      <c r="B12" s="17" t="s">
        <v>106</v>
      </c>
      <c r="C12" s="30">
        <v>70130</v>
      </c>
      <c r="D12" s="16">
        <f>C12*(1-I4)</f>
        <v>53298.8</v>
      </c>
      <c r="E12" s="16" t="s">
        <v>95</v>
      </c>
      <c r="F12" s="14">
        <f>C12-9200</f>
        <v>60930</v>
      </c>
      <c r="G12" s="16">
        <f>C12*(1-$I$4)-5520</f>
        <v>47778.8</v>
      </c>
      <c r="H12" s="79" t="s">
        <v>161</v>
      </c>
    </row>
    <row r="13" spans="1:13" ht="49.5" customHeight="1">
      <c r="A13" s="17" t="s">
        <v>90</v>
      </c>
      <c r="B13" s="17" t="s">
        <v>107</v>
      </c>
      <c r="C13" s="30">
        <v>68850</v>
      </c>
      <c r="D13" s="16">
        <f>C13*(1-I4)</f>
        <v>52326</v>
      </c>
      <c r="E13" s="16" t="s">
        <v>95</v>
      </c>
      <c r="F13" s="14">
        <f t="shared" ref="F13:F16" si="2">C13-9200</f>
        <v>59650</v>
      </c>
      <c r="G13" s="16">
        <f>C13*(1-$I$4)-5520</f>
        <v>46806</v>
      </c>
      <c r="H13" s="79" t="s">
        <v>166</v>
      </c>
    </row>
    <row r="14" spans="1:13" ht="24" customHeight="1">
      <c r="A14" s="17" t="s">
        <v>91</v>
      </c>
      <c r="B14" s="17" t="s">
        <v>108</v>
      </c>
      <c r="C14" s="30">
        <v>54530</v>
      </c>
      <c r="D14" s="16">
        <f>C14*(1-I4)</f>
        <v>41442.800000000003</v>
      </c>
      <c r="E14" s="16" t="s">
        <v>95</v>
      </c>
      <c r="F14" s="14">
        <f t="shared" si="2"/>
        <v>45330</v>
      </c>
      <c r="G14" s="16">
        <f>C14*(1-$I$4)-5520</f>
        <v>35922.800000000003</v>
      </c>
      <c r="H14" s="79" t="s">
        <v>161</v>
      </c>
    </row>
    <row r="15" spans="1:13" ht="24" customHeight="1">
      <c r="A15" s="17" t="s">
        <v>92</v>
      </c>
      <c r="B15" s="17" t="s">
        <v>109</v>
      </c>
      <c r="C15" s="30">
        <v>50590</v>
      </c>
      <c r="D15" s="16">
        <f>C15*(1-I4)</f>
        <v>38448.400000000001</v>
      </c>
      <c r="E15" s="16" t="s">
        <v>95</v>
      </c>
      <c r="F15" s="14">
        <f t="shared" si="2"/>
        <v>41390</v>
      </c>
      <c r="G15" s="16">
        <f>C15*(1-$I$4)-5520</f>
        <v>32928.400000000001</v>
      </c>
      <c r="H15" s="79" t="s">
        <v>161</v>
      </c>
    </row>
    <row r="16" spans="1:13" ht="24" customHeight="1">
      <c r="A16" s="17" t="s">
        <v>93</v>
      </c>
      <c r="B16" s="17" t="s">
        <v>110</v>
      </c>
      <c r="C16" s="30">
        <v>46790</v>
      </c>
      <c r="D16" s="16">
        <f>C16*(1-I4)</f>
        <v>35560.400000000001</v>
      </c>
      <c r="E16" s="16" t="s">
        <v>95</v>
      </c>
      <c r="F16" s="14">
        <f t="shared" si="2"/>
        <v>37590</v>
      </c>
      <c r="G16" s="16">
        <f>C16*(1-$I$4)-5520</f>
        <v>30040.400000000001</v>
      </c>
      <c r="H16" s="79" t="s">
        <v>161</v>
      </c>
    </row>
    <row r="17" spans="1:9" ht="117" customHeight="1">
      <c r="A17" s="83" t="s">
        <v>98</v>
      </c>
      <c r="B17" s="83"/>
      <c r="C17" s="83"/>
      <c r="D17" s="83"/>
      <c r="E17" s="50"/>
      <c r="F17" s="51"/>
      <c r="G17" s="51"/>
      <c r="I17" s="37"/>
    </row>
    <row r="18" spans="1:9" ht="57.75" customHeight="1">
      <c r="A18" s="43" t="s">
        <v>80</v>
      </c>
      <c r="B18" s="43" t="s">
        <v>113</v>
      </c>
      <c r="C18" s="82">
        <v>71100</v>
      </c>
      <c r="D18" s="16">
        <f>C18*(1-$I$4)</f>
        <v>54036</v>
      </c>
      <c r="E18" s="16" t="s">
        <v>95</v>
      </c>
      <c r="F18" s="14">
        <f>C18-9200</f>
        <v>61900</v>
      </c>
      <c r="G18" s="16">
        <f>C18*(1-$I$4)-5520</f>
        <v>48516</v>
      </c>
      <c r="H18" s="64" t="s">
        <v>160</v>
      </c>
      <c r="I18" s="37"/>
    </row>
    <row r="19" spans="1:9" ht="20.100000000000001" customHeight="1">
      <c r="A19" s="43" t="s">
        <v>82</v>
      </c>
      <c r="B19" s="43" t="s">
        <v>114</v>
      </c>
      <c r="C19" s="82">
        <v>69960</v>
      </c>
      <c r="D19" s="16">
        <f>C19*(1-$I$4)</f>
        <v>53169.599999999999</v>
      </c>
      <c r="E19" s="16" t="s">
        <v>95</v>
      </c>
      <c r="F19" s="14">
        <f t="shared" ref="F19:F21" si="3">C19-9200</f>
        <v>60760</v>
      </c>
      <c r="G19" s="16">
        <f>C19*(1-$I$4)-5520</f>
        <v>47649.599999999999</v>
      </c>
      <c r="H19" s="64" t="s">
        <v>160</v>
      </c>
      <c r="I19" s="37"/>
    </row>
    <row r="20" spans="1:9" ht="53.25" customHeight="1">
      <c r="A20" s="43" t="s">
        <v>81</v>
      </c>
      <c r="B20" s="43" t="s">
        <v>112</v>
      </c>
      <c r="C20" s="30">
        <v>58340</v>
      </c>
      <c r="D20" s="16">
        <f>C20*(1-$I$4)</f>
        <v>44338.400000000001</v>
      </c>
      <c r="E20" s="16" t="s">
        <v>95</v>
      </c>
      <c r="F20" s="14">
        <f t="shared" si="3"/>
        <v>49140</v>
      </c>
      <c r="G20" s="16">
        <f>C20*(1-$I$4)-5520</f>
        <v>38818.400000000001</v>
      </c>
      <c r="H20" s="64" t="s">
        <v>160</v>
      </c>
      <c r="I20" s="37"/>
    </row>
    <row r="21" spans="1:9" ht="20.100000000000001" customHeight="1">
      <c r="A21" s="17" t="s">
        <v>83</v>
      </c>
      <c r="B21" s="17" t="s">
        <v>111</v>
      </c>
      <c r="C21" s="30">
        <v>57200</v>
      </c>
      <c r="D21" s="16">
        <f>C21*(1-$I$4)</f>
        <v>43472</v>
      </c>
      <c r="E21" s="16" t="s">
        <v>95</v>
      </c>
      <c r="F21" s="14">
        <f t="shared" si="3"/>
        <v>48000</v>
      </c>
      <c r="G21" s="16">
        <f>C21*(1-$I$4)-5520</f>
        <v>37952</v>
      </c>
      <c r="H21" s="64" t="s">
        <v>160</v>
      </c>
      <c r="I21" s="37"/>
    </row>
    <row r="22" spans="1:9" ht="13.5" customHeight="1">
      <c r="A22" s="3"/>
      <c r="B22" s="3"/>
      <c r="C22" s="12"/>
      <c r="D22" s="85"/>
      <c r="E22" s="81"/>
      <c r="F22" s="48"/>
      <c r="G22" s="48"/>
      <c r="I22" s="46"/>
    </row>
    <row r="23" spans="1:9" ht="20.100000000000001" customHeight="1">
      <c r="A23" s="3"/>
      <c r="B23" s="3"/>
      <c r="C23" s="8"/>
      <c r="D23" s="85"/>
      <c r="E23" s="81"/>
      <c r="F23" s="48"/>
      <c r="G23" s="48"/>
    </row>
    <row r="24" spans="1:9" ht="120" customHeight="1">
      <c r="A24" s="3" t="s">
        <v>35</v>
      </c>
      <c r="B24" s="3"/>
      <c r="C24" s="8"/>
      <c r="D24" s="44"/>
      <c r="E24" s="81"/>
      <c r="F24" s="48"/>
      <c r="G24" s="48"/>
    </row>
    <row r="25" spans="1:9" ht="93.75" customHeight="1">
      <c r="A25" s="54" t="s">
        <v>99</v>
      </c>
      <c r="B25" s="54" t="s">
        <v>115</v>
      </c>
      <c r="C25" s="30">
        <v>38930</v>
      </c>
      <c r="D25" s="45">
        <f>C25*(1-I4)</f>
        <v>29586.799999999999</v>
      </c>
      <c r="E25" s="45" t="s">
        <v>95</v>
      </c>
      <c r="F25" s="14">
        <f>C25-4600</f>
        <v>34330</v>
      </c>
      <c r="G25" s="16">
        <f>C25*(1-$I$4)-2760</f>
        <v>26826.799999999999</v>
      </c>
      <c r="H25" s="74" t="s">
        <v>96</v>
      </c>
    </row>
    <row r="26" spans="1:9">
      <c r="H26" s="53"/>
    </row>
    <row r="27" spans="1:9">
      <c r="H27" s="53"/>
    </row>
    <row r="28" spans="1:9">
      <c r="H28" s="53"/>
    </row>
    <row r="96" ht="98.1" customHeight="1"/>
  </sheetData>
  <mergeCells count="13">
    <mergeCell ref="A17:D17"/>
    <mergeCell ref="I3:J3"/>
    <mergeCell ref="D22:D23"/>
    <mergeCell ref="I4:J5"/>
    <mergeCell ref="A3:D3"/>
    <mergeCell ref="A4:A5"/>
    <mergeCell ref="C4:C5"/>
    <mergeCell ref="D4:D5"/>
    <mergeCell ref="A11:D11"/>
    <mergeCell ref="F4:F5"/>
    <mergeCell ref="G4:G5"/>
    <mergeCell ref="B4:B5"/>
    <mergeCell ref="E4:E5"/>
  </mergeCells>
  <pageMargins left="0.7" right="0.7" top="0.75" bottom="0.75" header="0.3" footer="0.3"/>
  <pageSetup paperSize="9" scale="44" orientation="portrait" horizontalDpi="1200" verticalDpi="1200" r:id="rId1"/>
  <ignoredErrors>
    <ignoredError sqref="D19:D21 D13:D16 D8 D9:D1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E58"/>
  <sheetViews>
    <sheetView topLeftCell="A11" zoomScale="80" zoomScaleNormal="80" workbookViewId="0">
      <selection activeCell="H10" sqref="H10"/>
    </sheetView>
  </sheetViews>
  <sheetFormatPr defaultRowHeight="15"/>
  <cols>
    <col min="1" max="1" width="55.5703125" bestFit="1" customWidth="1"/>
    <col min="2" max="2" width="31.42578125" customWidth="1"/>
    <col min="3" max="3" width="27.140625" customWidth="1"/>
    <col min="4" max="4" width="22.140625" customWidth="1"/>
    <col min="5" max="5" width="19.5703125" customWidth="1"/>
  </cols>
  <sheetData>
    <row r="1" spans="1:5" ht="170.45" hidden="1" customHeight="1">
      <c r="A1" s="1"/>
      <c r="B1" s="1"/>
      <c r="C1" s="1">
        <v>1</v>
      </c>
    </row>
    <row r="2" spans="1:5" ht="71.25" customHeight="1">
      <c r="A2" s="67"/>
      <c r="B2" s="67"/>
      <c r="C2" s="67"/>
      <c r="D2" s="68"/>
      <c r="E2" s="68"/>
    </row>
    <row r="3" spans="1:5" ht="34.5" customHeight="1">
      <c r="A3" s="67"/>
      <c r="B3" s="67"/>
      <c r="C3" s="67"/>
      <c r="D3" s="68"/>
      <c r="E3" s="68"/>
    </row>
    <row r="4" spans="1:5" ht="110.25" customHeight="1"/>
    <row r="5" spans="1:5" ht="133.5" customHeight="1"/>
    <row r="7" spans="1:5" ht="55.5" customHeight="1">
      <c r="A7" s="102"/>
      <c r="B7" s="102" t="s">
        <v>162</v>
      </c>
      <c r="C7" s="103" t="s">
        <v>59</v>
      </c>
    </row>
    <row r="8" spans="1:5" ht="70.5" customHeight="1">
      <c r="A8" s="103"/>
      <c r="B8" s="103"/>
      <c r="C8" s="104"/>
    </row>
    <row r="9" spans="1:5" ht="90.75" customHeight="1">
      <c r="A9" s="97" t="s">
        <v>163</v>
      </c>
      <c r="B9" s="98"/>
      <c r="C9" s="98"/>
    </row>
    <row r="10" spans="1:5" ht="87.75" customHeight="1">
      <c r="A10" s="99"/>
      <c r="B10" s="100"/>
      <c r="C10" s="100"/>
    </row>
    <row r="11" spans="1:5" ht="47.25" customHeight="1">
      <c r="A11" s="76" t="s">
        <v>164</v>
      </c>
      <c r="B11" s="77">
        <v>64900</v>
      </c>
      <c r="C11" s="78">
        <f>B11*0.6</f>
        <v>38940</v>
      </c>
    </row>
    <row r="12" spans="1:5" ht="15.75">
      <c r="A12" s="66"/>
      <c r="B12" s="66"/>
      <c r="C12" s="66"/>
    </row>
    <row r="13" spans="1:5" ht="74.25" customHeight="1">
      <c r="A13" s="101" t="s">
        <v>165</v>
      </c>
      <c r="B13" s="101"/>
      <c r="C13" s="101"/>
    </row>
    <row r="14" spans="1:5" ht="93" customHeight="1">
      <c r="A14" s="101"/>
      <c r="B14" s="101"/>
      <c r="C14" s="101"/>
    </row>
    <row r="15" spans="1:5" ht="63.75" customHeight="1">
      <c r="A15" s="75" t="s">
        <v>164</v>
      </c>
      <c r="B15" s="65">
        <v>71500</v>
      </c>
      <c r="C15" s="78">
        <f>B15*0.6</f>
        <v>42900</v>
      </c>
    </row>
    <row r="58" ht="98.1" customHeight="1"/>
  </sheetData>
  <mergeCells count="5">
    <mergeCell ref="A9:C10"/>
    <mergeCell ref="A13:C14"/>
    <mergeCell ref="A7:A8"/>
    <mergeCell ref="B7:B8"/>
    <mergeCell ref="C7:C8"/>
  </mergeCells>
  <pageMargins left="0.7" right="0.7" top="0.75" bottom="0.75" header="0.3" footer="0.3"/>
  <pageSetup paperSize="9" scale="44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zoomScaleNormal="100" workbookViewId="0">
      <selection activeCell="B9" sqref="B9"/>
    </sheetView>
  </sheetViews>
  <sheetFormatPr defaultRowHeight="15"/>
  <cols>
    <col min="1" max="2" width="32.28515625" customWidth="1"/>
    <col min="3" max="3" width="23.5703125" customWidth="1"/>
    <col min="4" max="4" width="24.7109375" customWidth="1"/>
    <col min="5" max="5" width="32.5703125" customWidth="1"/>
  </cols>
  <sheetData>
    <row r="1" spans="1:7" ht="66" customHeight="1">
      <c r="A1" s="4"/>
      <c r="B1" s="4"/>
      <c r="C1" s="4">
        <v>1</v>
      </c>
      <c r="D1" s="4"/>
    </row>
    <row r="2" spans="1:7" ht="160.5" customHeight="1">
      <c r="A2" s="4"/>
      <c r="B2" s="4"/>
      <c r="C2" s="4"/>
      <c r="D2" s="4"/>
    </row>
    <row r="3" spans="1:7" ht="36.75" customHeight="1">
      <c r="A3" s="105" t="s">
        <v>66</v>
      </c>
      <c r="B3" s="106"/>
      <c r="C3" s="106"/>
      <c r="D3" s="106"/>
    </row>
    <row r="4" spans="1:7" ht="18" customHeight="1">
      <c r="A4" s="107" t="s">
        <v>67</v>
      </c>
      <c r="B4" s="96" t="s">
        <v>101</v>
      </c>
      <c r="C4" s="92" t="s">
        <v>60</v>
      </c>
      <c r="D4" s="96" t="s">
        <v>59</v>
      </c>
    </row>
    <row r="5" spans="1:7" ht="16.5" customHeight="1">
      <c r="A5" s="107"/>
      <c r="B5" s="108"/>
      <c r="C5" s="92"/>
      <c r="D5" s="108"/>
    </row>
    <row r="6" spans="1:7" ht="13.5" customHeight="1">
      <c r="A6" s="107"/>
      <c r="B6" s="108"/>
      <c r="C6" s="92"/>
      <c r="D6" s="108"/>
    </row>
    <row r="7" spans="1:7" ht="15" customHeight="1">
      <c r="A7" s="107"/>
      <c r="B7" s="95"/>
      <c r="C7" s="92"/>
      <c r="D7" s="95"/>
      <c r="E7" s="40"/>
    </row>
    <row r="8" spans="1:7" ht="82.5" customHeight="1">
      <c r="A8" s="5" t="s">
        <v>68</v>
      </c>
      <c r="B8" s="5"/>
      <c r="C8" s="33"/>
      <c r="D8" s="33"/>
      <c r="E8" s="40"/>
    </row>
    <row r="9" spans="1:7" ht="50.25" customHeight="1">
      <c r="A9" s="17" t="s">
        <v>69</v>
      </c>
      <c r="B9" s="17" t="s">
        <v>116</v>
      </c>
      <c r="C9" s="36">
        <v>2980</v>
      </c>
      <c r="D9" s="40" t="s">
        <v>70</v>
      </c>
      <c r="E9" s="40" t="s">
        <v>96</v>
      </c>
      <c r="G9" t="s">
        <v>168</v>
      </c>
    </row>
    <row r="10" spans="1:7" ht="45">
      <c r="A10" s="17" t="s">
        <v>71</v>
      </c>
      <c r="B10" s="17" t="s">
        <v>117</v>
      </c>
      <c r="C10" s="36">
        <v>3190</v>
      </c>
      <c r="D10" s="40" t="s">
        <v>70</v>
      </c>
      <c r="E10" s="40" t="s">
        <v>96</v>
      </c>
    </row>
    <row r="11" spans="1:7" ht="75">
      <c r="A11" s="17" t="s">
        <v>72</v>
      </c>
      <c r="B11" s="17"/>
      <c r="C11" s="36">
        <v>3530</v>
      </c>
      <c r="D11" s="40" t="s">
        <v>70</v>
      </c>
      <c r="E11" s="40" t="s">
        <v>96</v>
      </c>
    </row>
    <row r="12" spans="1:7" ht="75">
      <c r="A12" s="17" t="s">
        <v>73</v>
      </c>
      <c r="B12" s="17"/>
      <c r="C12" s="36">
        <v>3740</v>
      </c>
      <c r="D12" s="40" t="s">
        <v>70</v>
      </c>
      <c r="E12" s="40" t="s">
        <v>96</v>
      </c>
    </row>
    <row r="13" spans="1:7" ht="75">
      <c r="A13" s="17" t="s">
        <v>74</v>
      </c>
      <c r="B13" s="17" t="s">
        <v>118</v>
      </c>
      <c r="C13" s="36">
        <v>3900</v>
      </c>
      <c r="D13" s="40" t="s">
        <v>70</v>
      </c>
      <c r="E13" s="40" t="s">
        <v>96</v>
      </c>
    </row>
    <row r="14" spans="1:7">
      <c r="A14" s="4"/>
      <c r="B14" s="4"/>
      <c r="C14" s="4"/>
      <c r="D14" s="4"/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I20"/>
  <sheetViews>
    <sheetView topLeftCell="A2" zoomScale="85" zoomScaleNormal="85" workbookViewId="0">
      <selection activeCell="J11" sqref="J11"/>
    </sheetView>
  </sheetViews>
  <sheetFormatPr defaultColWidth="8.7109375" defaultRowHeight="15"/>
  <cols>
    <col min="1" max="1" width="83.85546875" style="4" customWidth="1"/>
    <col min="2" max="2" width="25" style="4" customWidth="1"/>
    <col min="3" max="4" width="20.5703125" style="4" customWidth="1"/>
    <col min="5" max="5" width="17.42578125" style="4" customWidth="1"/>
    <col min="6" max="16384" width="8.7109375" style="4"/>
  </cols>
  <sheetData>
    <row r="1" spans="1:9" hidden="1">
      <c r="C1" s="4">
        <v>1</v>
      </c>
    </row>
    <row r="2" spans="1:9" ht="249.95" customHeight="1"/>
    <row r="3" spans="1:9" ht="33.950000000000003" customHeight="1">
      <c r="A3" s="105" t="s">
        <v>40</v>
      </c>
      <c r="B3" s="106"/>
      <c r="C3" s="106"/>
      <c r="D3" s="106"/>
    </row>
    <row r="4" spans="1:9" ht="24.95" customHeight="1">
      <c r="A4" s="107" t="s">
        <v>0</v>
      </c>
      <c r="B4" s="96" t="s">
        <v>101</v>
      </c>
      <c r="C4" s="92" t="s">
        <v>60</v>
      </c>
      <c r="D4" s="96" t="s">
        <v>59</v>
      </c>
      <c r="E4" s="69"/>
    </row>
    <row r="5" spans="1:9" ht="24.95" customHeight="1">
      <c r="A5" s="107"/>
      <c r="B5" s="108"/>
      <c r="C5" s="92"/>
      <c r="D5" s="108"/>
      <c r="E5" s="69"/>
    </row>
    <row r="6" spans="1:9" ht="30.75" customHeight="1">
      <c r="A6" s="107"/>
      <c r="B6" s="108"/>
      <c r="C6" s="92"/>
      <c r="D6" s="108"/>
      <c r="E6" s="69"/>
      <c r="I6" s="69"/>
    </row>
    <row r="7" spans="1:9" ht="40.5" customHeight="1">
      <c r="A7" s="107"/>
      <c r="B7" s="95"/>
      <c r="C7" s="92"/>
      <c r="D7" s="95"/>
      <c r="E7" s="69"/>
    </row>
    <row r="8" spans="1:9" ht="120" customHeight="1">
      <c r="A8" s="5" t="s">
        <v>41</v>
      </c>
      <c r="B8" s="5"/>
      <c r="C8" s="13"/>
      <c r="D8" s="31"/>
    </row>
    <row r="9" spans="1:9" ht="20.100000000000001" customHeight="1">
      <c r="A9" s="9"/>
      <c r="B9" s="9"/>
      <c r="C9" s="9"/>
      <c r="D9" s="9"/>
    </row>
    <row r="10" spans="1:9" ht="20.100000000000001" customHeight="1">
      <c r="A10" s="24" t="s">
        <v>2</v>
      </c>
      <c r="B10" s="24" t="s">
        <v>119</v>
      </c>
      <c r="C10" s="14">
        <v>31390</v>
      </c>
      <c r="D10" s="38">
        <f>C10*0.73</f>
        <v>22914.7</v>
      </c>
      <c r="E10" s="4" t="s">
        <v>96</v>
      </c>
    </row>
    <row r="11" spans="1:9" ht="120" customHeight="1">
      <c r="A11" s="5"/>
      <c r="B11" s="5"/>
      <c r="C11" s="7"/>
      <c r="D11" s="7"/>
    </row>
    <row r="12" spans="1:9" ht="20.100000000000001" customHeight="1">
      <c r="A12" s="9"/>
      <c r="B12" s="9"/>
      <c r="C12" s="9"/>
      <c r="D12" s="9"/>
    </row>
    <row r="13" spans="1:9" ht="20.100000000000001" customHeight="1">
      <c r="A13" s="26" t="s">
        <v>3</v>
      </c>
      <c r="B13" s="55" t="s">
        <v>120</v>
      </c>
      <c r="C13" s="14">
        <v>9550</v>
      </c>
      <c r="D13" s="16">
        <f>C13*0.73</f>
        <v>6971.5</v>
      </c>
      <c r="E13" s="4" t="s">
        <v>96</v>
      </c>
    </row>
    <row r="14" spans="1:9" ht="20.100000000000001" customHeight="1">
      <c r="A14" s="26" t="s">
        <v>4</v>
      </c>
      <c r="B14" s="55" t="s">
        <v>121</v>
      </c>
      <c r="C14" s="14">
        <v>5460</v>
      </c>
      <c r="D14" s="16">
        <f>C14*(1-БРИЗЕРЫ!$I$4)</f>
        <v>4149.6000000000004</v>
      </c>
      <c r="E14" s="4" t="s">
        <v>96</v>
      </c>
    </row>
    <row r="15" spans="1:9" ht="120" customHeight="1">
      <c r="A15" s="5" t="s">
        <v>42</v>
      </c>
      <c r="B15" s="5"/>
      <c r="C15" s="11"/>
      <c r="D15" s="11"/>
    </row>
    <row r="16" spans="1:9" ht="20.100000000000001" customHeight="1">
      <c r="A16" s="9"/>
      <c r="B16" s="9"/>
      <c r="C16" s="9"/>
      <c r="D16" s="9"/>
    </row>
    <row r="17" spans="1:5" ht="20.100000000000001" customHeight="1">
      <c r="A17" s="17" t="s">
        <v>43</v>
      </c>
      <c r="B17" s="17" t="s">
        <v>122</v>
      </c>
      <c r="C17" s="34">
        <v>19320</v>
      </c>
      <c r="D17" s="16">
        <f>C17*(1-БРИЗЕРЫ!$I$4)</f>
        <v>14683.2</v>
      </c>
      <c r="E17" s="4" t="s">
        <v>96</v>
      </c>
    </row>
    <row r="18" spans="1:5" ht="20.100000000000001" customHeight="1">
      <c r="A18" s="17" t="s">
        <v>86</v>
      </c>
      <c r="B18" s="17" t="s">
        <v>123</v>
      </c>
      <c r="C18" s="34">
        <v>19320</v>
      </c>
      <c r="D18" s="16">
        <f>C18*(1-БРИЗЕРЫ!$I$4)</f>
        <v>14683.2</v>
      </c>
      <c r="E18" s="4" t="s">
        <v>96</v>
      </c>
    </row>
    <row r="19" spans="1:5" ht="20.100000000000001" customHeight="1">
      <c r="A19" s="17" t="s">
        <v>85</v>
      </c>
      <c r="B19" s="17" t="s">
        <v>124</v>
      </c>
      <c r="C19" s="19">
        <v>31340</v>
      </c>
      <c r="D19" s="16">
        <f>C19*(1-БРИЗЕРЫ!$I$4)</f>
        <v>23818.400000000001</v>
      </c>
      <c r="E19" s="4" t="s">
        <v>96</v>
      </c>
    </row>
    <row r="20" spans="1:5" ht="20.100000000000001" customHeight="1">
      <c r="A20" s="17" t="s">
        <v>87</v>
      </c>
      <c r="B20" s="17" t="s">
        <v>125</v>
      </c>
      <c r="C20" s="19">
        <v>31340</v>
      </c>
      <c r="D20" s="16">
        <f>C20*(1-БРИЗЕРЫ!$I$4)</f>
        <v>23818.400000000001</v>
      </c>
      <c r="E20" s="4" t="s">
        <v>96</v>
      </c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pageSetup paperSize="9" scale="50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zoomScale="85" zoomScaleNormal="85" workbookViewId="0">
      <selection activeCell="E1" sqref="E1:F1048576"/>
    </sheetView>
  </sheetViews>
  <sheetFormatPr defaultRowHeight="15"/>
  <cols>
    <col min="1" max="1" width="48.42578125" customWidth="1"/>
    <col min="2" max="2" width="19" customWidth="1"/>
    <col min="3" max="3" width="19.28515625" customWidth="1"/>
    <col min="4" max="4" width="21.28515625" customWidth="1"/>
    <col min="5" max="5" width="34.5703125" customWidth="1"/>
  </cols>
  <sheetData>
    <row r="1" spans="1:5" ht="169.5" customHeight="1">
      <c r="A1" s="4"/>
      <c r="B1" s="4"/>
      <c r="C1" s="4"/>
      <c r="D1" s="4"/>
    </row>
    <row r="2" spans="1:5" ht="113.25" customHeight="1">
      <c r="A2" s="4"/>
      <c r="B2" s="4"/>
      <c r="C2" s="4"/>
      <c r="D2" s="4"/>
    </row>
    <row r="3" spans="1:5" ht="20.25">
      <c r="A3" s="105" t="s">
        <v>40</v>
      </c>
      <c r="B3" s="106"/>
      <c r="C3" s="106"/>
      <c r="D3" s="106"/>
    </row>
    <row r="4" spans="1:5" ht="15" customHeight="1">
      <c r="A4" s="107" t="s">
        <v>0</v>
      </c>
      <c r="B4" s="96" t="s">
        <v>101</v>
      </c>
      <c r="C4" s="92" t="s">
        <v>60</v>
      </c>
      <c r="D4" s="96" t="s">
        <v>59</v>
      </c>
    </row>
    <row r="5" spans="1:5">
      <c r="A5" s="107"/>
      <c r="B5" s="108"/>
      <c r="C5" s="92"/>
      <c r="D5" s="108"/>
    </row>
    <row r="6" spans="1:5" ht="33" customHeight="1">
      <c r="A6" s="107"/>
      <c r="B6" s="108"/>
      <c r="C6" s="92"/>
      <c r="D6" s="108"/>
    </row>
    <row r="7" spans="1:5" ht="35.25" customHeight="1">
      <c r="A7" s="107"/>
      <c r="B7" s="95"/>
      <c r="C7" s="92"/>
      <c r="D7" s="95"/>
    </row>
    <row r="8" spans="1:5" ht="65.25" customHeight="1">
      <c r="A8" s="5" t="s">
        <v>94</v>
      </c>
      <c r="B8" s="5"/>
      <c r="C8" s="33"/>
      <c r="D8" s="33"/>
    </row>
    <row r="9" spans="1:5" ht="15.75">
      <c r="A9" s="9"/>
      <c r="B9" s="9"/>
      <c r="C9" s="9"/>
      <c r="D9" s="9"/>
    </row>
    <row r="10" spans="1:5" ht="15.75">
      <c r="A10" s="17" t="s">
        <v>94</v>
      </c>
      <c r="B10" s="17" t="s">
        <v>126</v>
      </c>
      <c r="C10" s="36">
        <v>29990</v>
      </c>
      <c r="D10" s="38">
        <f>C10*0.9</f>
        <v>26991</v>
      </c>
      <c r="E10" t="s">
        <v>96</v>
      </c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"/>
  <sheetViews>
    <sheetView topLeftCell="A2" zoomScale="85" zoomScaleNormal="85" workbookViewId="0">
      <selection activeCell="D10" sqref="D10"/>
    </sheetView>
  </sheetViews>
  <sheetFormatPr defaultColWidth="8.7109375" defaultRowHeight="15"/>
  <cols>
    <col min="1" max="1" width="46.140625" style="4" customWidth="1"/>
    <col min="2" max="2" width="20.28515625" style="4" customWidth="1"/>
    <col min="3" max="4" width="20.5703125" style="4" customWidth="1"/>
    <col min="5" max="5" width="40.140625" style="4" customWidth="1"/>
    <col min="6" max="16384" width="8.7109375" style="4"/>
  </cols>
  <sheetData>
    <row r="1" spans="1:5" hidden="1">
      <c r="C1" s="4">
        <v>1</v>
      </c>
    </row>
    <row r="2" spans="1:5" ht="249.95" customHeight="1"/>
    <row r="3" spans="1:5" ht="33.950000000000003" customHeight="1">
      <c r="A3" s="105" t="s">
        <v>40</v>
      </c>
      <c r="B3" s="106"/>
      <c r="C3" s="106"/>
      <c r="D3" s="106"/>
    </row>
    <row r="4" spans="1:5" ht="24.95" customHeight="1">
      <c r="A4" s="107" t="s">
        <v>0</v>
      </c>
      <c r="B4" s="96" t="s">
        <v>101</v>
      </c>
      <c r="C4" s="92" t="s">
        <v>60</v>
      </c>
      <c r="D4" s="96" t="s">
        <v>59</v>
      </c>
    </row>
    <row r="5" spans="1:5" ht="31.5" customHeight="1">
      <c r="A5" s="107"/>
      <c r="B5" s="108"/>
      <c r="C5" s="92"/>
      <c r="D5" s="108"/>
    </row>
    <row r="6" spans="1:5" ht="24.95" customHeight="1">
      <c r="A6" s="107"/>
      <c r="B6" s="108"/>
      <c r="C6" s="92"/>
      <c r="D6" s="108"/>
    </row>
    <row r="7" spans="1:5" ht="24.95" customHeight="1">
      <c r="A7" s="107"/>
      <c r="B7" s="95"/>
      <c r="C7" s="92"/>
      <c r="D7" s="95"/>
    </row>
    <row r="8" spans="1:5" ht="120" customHeight="1">
      <c r="A8" s="5" t="s">
        <v>62</v>
      </c>
      <c r="B8" s="5"/>
      <c r="C8" s="29"/>
      <c r="D8" s="33"/>
    </row>
    <row r="9" spans="1:5" ht="20.100000000000001" customHeight="1">
      <c r="A9" s="9"/>
      <c r="B9" s="9"/>
      <c r="C9" s="9"/>
      <c r="D9" s="9"/>
    </row>
    <row r="10" spans="1:5" s="35" customFormat="1" ht="20.100000000000001" customHeight="1">
      <c r="A10" s="17" t="s">
        <v>62</v>
      </c>
      <c r="B10" s="17" t="s">
        <v>127</v>
      </c>
      <c r="C10" s="14">
        <v>42440</v>
      </c>
      <c r="D10" s="38">
        <f>C10*0.85</f>
        <v>36074</v>
      </c>
    </row>
    <row r="11" spans="1:5" ht="120" customHeight="1">
      <c r="A11" s="5"/>
      <c r="B11" s="5"/>
      <c r="C11" s="7"/>
      <c r="D11" s="10"/>
    </row>
    <row r="12" spans="1:5" ht="20.100000000000001" customHeight="1">
      <c r="A12" s="9"/>
      <c r="B12" s="9"/>
      <c r="C12" s="9"/>
      <c r="D12" s="9"/>
    </row>
    <row r="13" spans="1:5" ht="20.100000000000001" customHeight="1">
      <c r="A13" s="26" t="s">
        <v>63</v>
      </c>
      <c r="B13" s="55" t="s">
        <v>128</v>
      </c>
      <c r="C13" s="14">
        <v>1860</v>
      </c>
      <c r="D13" s="18">
        <f>C13*0.85</f>
        <v>1581</v>
      </c>
      <c r="E13" s="35"/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pageSetup paperSize="9" scale="50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3">
    <pageSetUpPr fitToPage="1"/>
  </sheetPr>
  <dimension ref="A1:E12"/>
  <sheetViews>
    <sheetView topLeftCell="A8" zoomScale="112" zoomScaleNormal="112" workbookViewId="0">
      <selection activeCell="D10" sqref="D10"/>
    </sheetView>
  </sheetViews>
  <sheetFormatPr defaultColWidth="8.7109375" defaultRowHeight="15"/>
  <cols>
    <col min="1" max="1" width="68.42578125" style="4" customWidth="1"/>
    <col min="2" max="2" width="20.42578125" style="4" customWidth="1"/>
    <col min="3" max="4" width="20.5703125" style="4" customWidth="1"/>
    <col min="5" max="5" width="21.42578125" style="4" customWidth="1"/>
    <col min="6" max="16384" width="8.7109375" style="4"/>
  </cols>
  <sheetData>
    <row r="1" spans="1:5" hidden="1">
      <c r="C1" s="4">
        <v>1</v>
      </c>
    </row>
    <row r="2" spans="1:5" ht="249.95" customHeight="1"/>
    <row r="3" spans="1:5" ht="33.950000000000003" customHeight="1">
      <c r="A3" s="105" t="s">
        <v>5</v>
      </c>
      <c r="B3" s="106"/>
      <c r="C3" s="106"/>
      <c r="D3" s="106"/>
    </row>
    <row r="4" spans="1:5" ht="24.95" customHeight="1">
      <c r="A4" s="107" t="s">
        <v>0</v>
      </c>
      <c r="B4" s="96" t="s">
        <v>101</v>
      </c>
      <c r="C4" s="92" t="s">
        <v>60</v>
      </c>
      <c r="D4" s="92" t="s">
        <v>59</v>
      </c>
    </row>
    <row r="5" spans="1:5" ht="24.95" customHeight="1">
      <c r="A5" s="107"/>
      <c r="B5" s="108"/>
      <c r="C5" s="92"/>
      <c r="D5" s="92"/>
    </row>
    <row r="6" spans="1:5" ht="24.95" customHeight="1">
      <c r="A6" s="107"/>
      <c r="B6" s="108"/>
      <c r="C6" s="92"/>
      <c r="D6" s="92"/>
    </row>
    <row r="7" spans="1:5" ht="24.95" customHeight="1">
      <c r="A7" s="107"/>
      <c r="B7" s="95"/>
      <c r="C7" s="92"/>
      <c r="D7" s="92"/>
    </row>
    <row r="8" spans="1:5" ht="120" customHeight="1">
      <c r="A8" s="5"/>
      <c r="B8" s="5"/>
      <c r="C8" s="11"/>
      <c r="D8" s="11"/>
    </row>
    <row r="9" spans="1:5" ht="20.100000000000001" customHeight="1">
      <c r="A9" s="9"/>
      <c r="B9" s="9"/>
      <c r="C9" s="9"/>
      <c r="D9" s="9"/>
    </row>
    <row r="10" spans="1:5" ht="20.100000000000001" customHeight="1">
      <c r="A10" s="17" t="s">
        <v>6</v>
      </c>
      <c r="B10" s="17" t="s">
        <v>129</v>
      </c>
      <c r="C10" s="14">
        <v>6240</v>
      </c>
      <c r="D10" s="18">
        <f>C10*(1-БРИЗЕРЫ!I4)</f>
        <v>4742.3999999999996</v>
      </c>
      <c r="E10" s="4" t="s">
        <v>96</v>
      </c>
    </row>
    <row r="11" spans="1:5" ht="20.100000000000001" customHeight="1">
      <c r="A11" s="17" t="s">
        <v>7</v>
      </c>
      <c r="B11" s="17" t="s">
        <v>130</v>
      </c>
      <c r="C11" s="14">
        <v>890</v>
      </c>
      <c r="D11" s="18">
        <f>C11*(1-БРИЗЕРЫ!I4)</f>
        <v>676.4</v>
      </c>
      <c r="E11" s="4" t="s">
        <v>96</v>
      </c>
    </row>
    <row r="12" spans="1:5" ht="20.100000000000001" customHeight="1">
      <c r="A12" s="17" t="s">
        <v>8</v>
      </c>
      <c r="B12" s="56">
        <v>18008</v>
      </c>
      <c r="C12" s="14">
        <v>890</v>
      </c>
      <c r="D12" s="18">
        <f>C12*(1-БРИЗЕРЫ!I4)</f>
        <v>676.4</v>
      </c>
      <c r="E12" s="4" t="s">
        <v>96</v>
      </c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pageSetup paperSize="9" scale="50" orientation="portrait" horizontalDpi="1200" verticalDpi="1200" r:id="rId1"/>
  <ignoredErrors>
    <ignoredError sqref="D10:D12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4">
    <pageSetUpPr fitToPage="1"/>
  </sheetPr>
  <dimension ref="A1:E21"/>
  <sheetViews>
    <sheetView topLeftCell="A2" zoomScale="85" zoomScaleNormal="85" workbookViewId="0">
      <selection activeCell="E2" sqref="E1:F1048576"/>
    </sheetView>
  </sheetViews>
  <sheetFormatPr defaultColWidth="8.7109375" defaultRowHeight="15"/>
  <cols>
    <col min="1" max="1" width="59.5703125" style="4" customWidth="1"/>
    <col min="2" max="2" width="16.7109375" style="4" customWidth="1"/>
    <col min="3" max="4" width="20.5703125" style="4" customWidth="1"/>
    <col min="5" max="5" width="29.42578125" style="4" customWidth="1"/>
    <col min="6" max="16384" width="8.7109375" style="4"/>
  </cols>
  <sheetData>
    <row r="1" spans="1:5" hidden="1">
      <c r="C1" s="4">
        <v>1</v>
      </c>
    </row>
    <row r="2" spans="1:5" ht="249.95" customHeight="1"/>
    <row r="3" spans="1:5" ht="33.950000000000003" customHeight="1">
      <c r="A3" s="105" t="s">
        <v>9</v>
      </c>
      <c r="B3" s="106"/>
      <c r="C3" s="106"/>
      <c r="D3" s="106"/>
    </row>
    <row r="4" spans="1:5" ht="24.95" customHeight="1">
      <c r="A4" s="107" t="s">
        <v>0</v>
      </c>
      <c r="B4" s="96" t="s">
        <v>101</v>
      </c>
      <c r="C4" s="92" t="s">
        <v>60</v>
      </c>
      <c r="D4" s="92" t="s">
        <v>59</v>
      </c>
    </row>
    <row r="5" spans="1:5" ht="24.95" customHeight="1">
      <c r="A5" s="107"/>
      <c r="B5" s="108"/>
      <c r="C5" s="92"/>
      <c r="D5" s="92"/>
    </row>
    <row r="6" spans="1:5" ht="38.25" customHeight="1">
      <c r="A6" s="107"/>
      <c r="B6" s="108"/>
      <c r="C6" s="92"/>
      <c r="D6" s="92"/>
    </row>
    <row r="7" spans="1:5" ht="24.95" customHeight="1">
      <c r="A7" s="107"/>
      <c r="B7" s="95"/>
      <c r="C7" s="92"/>
      <c r="D7" s="92"/>
    </row>
    <row r="8" spans="1:5" ht="120" customHeight="1">
      <c r="A8" s="5" t="s">
        <v>44</v>
      </c>
      <c r="B8" s="5"/>
      <c r="C8" s="11"/>
      <c r="D8" s="111"/>
    </row>
    <row r="9" spans="1:5" ht="20.100000000000001" customHeight="1">
      <c r="A9" s="9"/>
      <c r="B9" s="9"/>
      <c r="C9" s="9"/>
      <c r="D9" s="112"/>
    </row>
    <row r="10" spans="1:5" ht="20.100000000000001" customHeight="1">
      <c r="A10" s="17" t="s">
        <v>45</v>
      </c>
      <c r="B10" s="17" t="s">
        <v>131</v>
      </c>
      <c r="C10" s="14">
        <v>23200</v>
      </c>
      <c r="D10" s="18">
        <f>C10*(1-БРИЗЕРЫ!I4)</f>
        <v>17632</v>
      </c>
      <c r="E10" s="4" t="s">
        <v>96</v>
      </c>
    </row>
    <row r="11" spans="1:5" ht="20.100000000000001" customHeight="1">
      <c r="A11" s="17" t="s">
        <v>46</v>
      </c>
      <c r="B11" s="17" t="s">
        <v>132</v>
      </c>
      <c r="C11" s="14">
        <v>24360</v>
      </c>
      <c r="D11" s="18">
        <f>C11*(1-БРИЗЕРЫ!I4)</f>
        <v>18513.599999999999</v>
      </c>
    </row>
    <row r="12" spans="1:5" ht="20.100000000000001" customHeight="1">
      <c r="A12" s="17" t="s">
        <v>47</v>
      </c>
      <c r="B12" s="17" t="s">
        <v>133</v>
      </c>
      <c r="C12" s="14">
        <v>31080</v>
      </c>
      <c r="D12" s="18">
        <f>C12*(1-БРИЗЕРЫ!I4)</f>
        <v>23620.799999999999</v>
      </c>
      <c r="E12" s="71" t="s">
        <v>96</v>
      </c>
    </row>
    <row r="13" spans="1:5" ht="120" customHeight="1">
      <c r="A13" s="3" t="s">
        <v>48</v>
      </c>
      <c r="B13" s="3"/>
      <c r="C13" s="8"/>
      <c r="D13" s="113"/>
    </row>
    <row r="14" spans="1:5" ht="20.100000000000001" customHeight="1">
      <c r="A14" s="9"/>
      <c r="B14" s="9"/>
      <c r="C14" s="9"/>
      <c r="D14" s="114"/>
    </row>
    <row r="15" spans="1:5" ht="20.100000000000001" customHeight="1">
      <c r="A15" s="27" t="s">
        <v>52</v>
      </c>
      <c r="B15" s="27" t="s">
        <v>134</v>
      </c>
      <c r="C15" s="14">
        <v>19840</v>
      </c>
      <c r="D15" s="18">
        <f>C15*(1-БРИЗЕРЫ!I4)</f>
        <v>15078.4</v>
      </c>
      <c r="E15" s="4" t="s">
        <v>167</v>
      </c>
    </row>
    <row r="16" spans="1:5" ht="120" customHeight="1">
      <c r="A16" s="3" t="s">
        <v>49</v>
      </c>
      <c r="B16" s="3"/>
      <c r="C16" s="7"/>
      <c r="D16" s="109"/>
    </row>
    <row r="17" spans="1:5" ht="20.100000000000001" customHeight="1">
      <c r="A17" s="9"/>
      <c r="B17" s="9"/>
      <c r="C17" s="9"/>
      <c r="D17" s="115"/>
    </row>
    <row r="18" spans="1:5" ht="20.100000000000001" customHeight="1">
      <c r="A18" s="27" t="s">
        <v>51</v>
      </c>
      <c r="B18" s="27" t="s">
        <v>135</v>
      </c>
      <c r="C18" s="14">
        <v>8500</v>
      </c>
      <c r="D18" s="18">
        <f>C18*(1-БРИЗЕРЫ!I4)</f>
        <v>6460</v>
      </c>
      <c r="E18" s="4" t="s">
        <v>96</v>
      </c>
    </row>
    <row r="19" spans="1:5" ht="120" customHeight="1">
      <c r="A19" s="3" t="s">
        <v>50</v>
      </c>
      <c r="B19" s="3"/>
      <c r="C19" s="7"/>
      <c r="D19" s="109"/>
    </row>
    <row r="20" spans="1:5" ht="20.100000000000001" customHeight="1">
      <c r="A20" s="9"/>
      <c r="B20" s="9"/>
      <c r="C20" s="9"/>
      <c r="D20" s="110"/>
    </row>
    <row r="21" spans="1:5" ht="20.100000000000001" customHeight="1">
      <c r="A21" s="27"/>
      <c r="B21" s="27" t="s">
        <v>136</v>
      </c>
      <c r="C21" s="14">
        <v>7500</v>
      </c>
      <c r="D21" s="16">
        <f>C21*(1-БРИЗЕРЫ!I4)</f>
        <v>5700</v>
      </c>
      <c r="E21" s="4" t="s">
        <v>97</v>
      </c>
    </row>
  </sheetData>
  <mergeCells count="9">
    <mergeCell ref="D19:D20"/>
    <mergeCell ref="A3:D3"/>
    <mergeCell ref="A4:A7"/>
    <mergeCell ref="C4:C7"/>
    <mergeCell ref="D4:D7"/>
    <mergeCell ref="B4:B7"/>
    <mergeCell ref="D8:D9"/>
    <mergeCell ref="D13:D14"/>
    <mergeCell ref="D16:D17"/>
  </mergeCells>
  <pageMargins left="0.7" right="0.7" top="0.75" bottom="0.75" header="0.3" footer="0.3"/>
  <pageSetup paperSize="9" scale="50" orientation="portrait" horizontalDpi="1200" verticalDpi="1200" r:id="rId1"/>
  <ignoredErrors>
    <ignoredError sqref="D10:D12 D15 D18 D21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5">
    <pageSetUpPr fitToPage="1"/>
  </sheetPr>
  <dimension ref="A1:E16"/>
  <sheetViews>
    <sheetView topLeftCell="A4" zoomScale="112" zoomScaleNormal="112" workbookViewId="0">
      <selection activeCell="E21" sqref="E21"/>
    </sheetView>
  </sheetViews>
  <sheetFormatPr defaultColWidth="8.7109375" defaultRowHeight="15"/>
  <cols>
    <col min="1" max="1" width="69.85546875" style="4" customWidth="1"/>
    <col min="2" max="2" width="19.85546875" style="4" customWidth="1"/>
    <col min="3" max="4" width="20.5703125" style="4" customWidth="1"/>
    <col min="5" max="5" width="35.7109375" style="4" customWidth="1"/>
    <col min="6" max="16384" width="8.7109375" style="4"/>
  </cols>
  <sheetData>
    <row r="1" spans="1:5" ht="249.95" customHeight="1"/>
    <row r="2" spans="1:5" ht="33.950000000000003" customHeight="1">
      <c r="A2" s="116" t="s">
        <v>10</v>
      </c>
      <c r="B2" s="117"/>
      <c r="C2" s="117"/>
      <c r="D2" s="117"/>
    </row>
    <row r="3" spans="1:5" ht="24.95" customHeight="1">
      <c r="A3" s="118" t="s">
        <v>0</v>
      </c>
      <c r="B3" s="120" t="s">
        <v>101</v>
      </c>
      <c r="C3" s="92" t="s">
        <v>60</v>
      </c>
      <c r="D3" s="92" t="s">
        <v>59</v>
      </c>
    </row>
    <row r="4" spans="1:5" ht="24.95" customHeight="1">
      <c r="A4" s="119"/>
      <c r="B4" s="121"/>
      <c r="C4" s="92"/>
      <c r="D4" s="92"/>
    </row>
    <row r="5" spans="1:5" ht="24.95" customHeight="1">
      <c r="A5" s="119"/>
      <c r="B5" s="121"/>
      <c r="C5" s="92"/>
      <c r="D5" s="92"/>
    </row>
    <row r="6" spans="1:5" ht="24.95" customHeight="1">
      <c r="A6" s="119"/>
      <c r="B6" s="121"/>
      <c r="C6" s="92"/>
      <c r="D6" s="92"/>
    </row>
    <row r="7" spans="1:5" ht="120" customHeight="1">
      <c r="A7" s="3"/>
      <c r="B7" s="3"/>
      <c r="C7" s="11"/>
      <c r="D7" s="11"/>
    </row>
    <row r="8" spans="1:5" ht="20.100000000000001" customHeight="1">
      <c r="A8" s="9"/>
      <c r="B8" s="9"/>
      <c r="C8" s="9"/>
      <c r="D8" s="9"/>
    </row>
    <row r="9" spans="1:5" ht="20.100000000000001" customHeight="1">
      <c r="A9" s="15" t="s">
        <v>11</v>
      </c>
      <c r="B9" s="60" t="s">
        <v>137</v>
      </c>
      <c r="C9" s="14">
        <v>1750</v>
      </c>
      <c r="D9" s="18">
        <f>C9*(1-БРИЗЕРЫ!I4)</f>
        <v>1330</v>
      </c>
      <c r="E9" s="4" t="s">
        <v>96</v>
      </c>
    </row>
    <row r="10" spans="1:5" ht="20.100000000000001" customHeight="1">
      <c r="A10" s="58" t="s">
        <v>12</v>
      </c>
      <c r="B10" s="60" t="s">
        <v>137</v>
      </c>
      <c r="C10" s="32">
        <v>3200</v>
      </c>
      <c r="D10" s="18">
        <f>C10*(1-БРИЗЕРЫ!I4)</f>
        <v>2432</v>
      </c>
      <c r="E10" s="4" t="s">
        <v>96</v>
      </c>
    </row>
    <row r="11" spans="1:5" ht="20.100000000000001" customHeight="1">
      <c r="A11" s="59" t="s">
        <v>13</v>
      </c>
      <c r="B11" s="60" t="s">
        <v>137</v>
      </c>
      <c r="C11" s="32">
        <v>1400</v>
      </c>
      <c r="D11" s="18">
        <f>C11*(1-БРИЗЕРЫ!I4)</f>
        <v>1064</v>
      </c>
      <c r="E11" s="4" t="s">
        <v>96</v>
      </c>
    </row>
    <row r="12" spans="1:5" ht="20.100000000000001" customHeight="1">
      <c r="A12" s="59" t="s">
        <v>14</v>
      </c>
      <c r="B12" s="60" t="s">
        <v>137</v>
      </c>
      <c r="C12" s="32">
        <v>5200</v>
      </c>
      <c r="D12" s="18">
        <f>C12*(1-БРИЗЕРЫ!I4)</f>
        <v>3952</v>
      </c>
      <c r="E12" s="4" t="s">
        <v>96</v>
      </c>
    </row>
    <row r="16" spans="1:5">
      <c r="C16" s="57"/>
    </row>
  </sheetData>
  <mergeCells count="5">
    <mergeCell ref="A2:D2"/>
    <mergeCell ref="A3:A6"/>
    <mergeCell ref="C3:C6"/>
    <mergeCell ref="D3:D6"/>
    <mergeCell ref="B3:B6"/>
  </mergeCells>
  <pageMargins left="0.7" right="0.7" top="0.75" bottom="0.75" header="0.3" footer="0.3"/>
  <pageSetup paperSize="9" scale="53" orientation="portrait" horizontalDpi="1200" verticalDpi="1200" r:id="rId1"/>
  <ignoredErrors>
    <ignoredError sqref="D9:D12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6">
    <pageSetUpPr fitToPage="1"/>
  </sheetPr>
  <dimension ref="A1:H49"/>
  <sheetViews>
    <sheetView topLeftCell="A11" zoomScale="85" zoomScaleNormal="85" workbookViewId="0">
      <selection activeCell="D39" sqref="D39"/>
    </sheetView>
  </sheetViews>
  <sheetFormatPr defaultColWidth="8.7109375" defaultRowHeight="15"/>
  <cols>
    <col min="1" max="1" width="85.7109375" style="4" customWidth="1"/>
    <col min="2" max="2" width="25.7109375" style="4" customWidth="1"/>
    <col min="3" max="4" width="20.5703125" style="4" customWidth="1"/>
    <col min="5" max="5" width="41.42578125" style="4" customWidth="1"/>
    <col min="6" max="16384" width="8.7109375" style="4"/>
  </cols>
  <sheetData>
    <row r="1" spans="1:5" hidden="1">
      <c r="C1" s="4">
        <v>1</v>
      </c>
    </row>
    <row r="2" spans="1:5" ht="249.95" customHeight="1"/>
    <row r="3" spans="1:5" ht="33.950000000000003" customHeight="1">
      <c r="A3" s="105" t="s">
        <v>53</v>
      </c>
      <c r="B3" s="106"/>
      <c r="C3" s="106"/>
      <c r="D3" s="106"/>
    </row>
    <row r="4" spans="1:5" ht="24.95" customHeight="1">
      <c r="A4" s="107" t="s">
        <v>0</v>
      </c>
      <c r="B4" s="96" t="s">
        <v>101</v>
      </c>
      <c r="C4" s="92" t="s">
        <v>60</v>
      </c>
      <c r="D4" s="92" t="s">
        <v>59</v>
      </c>
    </row>
    <row r="5" spans="1:5" ht="24.95" customHeight="1">
      <c r="A5" s="107"/>
      <c r="B5" s="108"/>
      <c r="C5" s="92"/>
      <c r="D5" s="92"/>
    </row>
    <row r="6" spans="1:5" ht="24.95" customHeight="1">
      <c r="A6" s="107"/>
      <c r="B6" s="108"/>
      <c r="C6" s="92"/>
      <c r="D6" s="92"/>
    </row>
    <row r="7" spans="1:5" ht="24.95" customHeight="1">
      <c r="A7" s="107"/>
      <c r="B7" s="95"/>
      <c r="C7" s="92"/>
      <c r="D7" s="92"/>
    </row>
    <row r="8" spans="1:5" ht="120" customHeight="1">
      <c r="A8" s="3" t="s">
        <v>54</v>
      </c>
      <c r="B8" s="3"/>
      <c r="C8" s="11"/>
      <c r="D8" s="11"/>
    </row>
    <row r="9" spans="1:5" ht="20.100000000000001" customHeight="1">
      <c r="A9" s="9"/>
      <c r="B9" s="9"/>
      <c r="C9" s="9"/>
      <c r="D9" s="9"/>
    </row>
    <row r="10" spans="1:5" ht="20.100000000000001" customHeight="1">
      <c r="A10" s="17" t="s">
        <v>15</v>
      </c>
      <c r="B10" s="17" t="s">
        <v>138</v>
      </c>
      <c r="C10" s="14">
        <v>1360</v>
      </c>
      <c r="D10" s="18">
        <f>C10*(1-БРИЗЕРЫ!I4)</f>
        <v>1033.5999999999999</v>
      </c>
      <c r="E10" s="4" t="s">
        <v>96</v>
      </c>
    </row>
    <row r="11" spans="1:5" ht="20.100000000000001" customHeight="1">
      <c r="A11" s="20" t="s">
        <v>16</v>
      </c>
      <c r="B11" s="15" t="s">
        <v>139</v>
      </c>
      <c r="C11" s="14">
        <v>4830</v>
      </c>
      <c r="D11" s="18">
        <f>C11*(1-БРИЗЕРЫ!I4)</f>
        <v>3670.8</v>
      </c>
      <c r="E11" s="4" t="s">
        <v>96</v>
      </c>
    </row>
    <row r="12" spans="1:5" ht="20.100000000000001" customHeight="1">
      <c r="A12" s="22" t="s">
        <v>17</v>
      </c>
      <c r="B12" s="15" t="s">
        <v>140</v>
      </c>
      <c r="C12" s="14">
        <v>4140</v>
      </c>
      <c r="D12" s="18">
        <f>C12*(1-БРИЗЕРЫ!I4)</f>
        <v>3146.4</v>
      </c>
      <c r="E12" s="4" t="s">
        <v>96</v>
      </c>
    </row>
    <row r="13" spans="1:5" ht="20.100000000000001" customHeight="1">
      <c r="A13" s="61" t="s">
        <v>64</v>
      </c>
      <c r="B13" s="15" t="s">
        <v>141</v>
      </c>
      <c r="C13" s="32">
        <v>9920</v>
      </c>
      <c r="D13" s="18">
        <f>C13*(1-БРИЗЕРЫ!I4)</f>
        <v>7539.2</v>
      </c>
      <c r="E13" s="4" t="s">
        <v>96</v>
      </c>
    </row>
    <row r="14" spans="1:5" ht="20.100000000000001" customHeight="1">
      <c r="A14" s="39" t="s">
        <v>65</v>
      </c>
      <c r="B14" s="15" t="s">
        <v>143</v>
      </c>
      <c r="C14" s="14">
        <v>9240</v>
      </c>
      <c r="D14" s="18">
        <f>C14*(1-БРИЗЕРЫ!I4)</f>
        <v>7022.4</v>
      </c>
      <c r="E14" s="4" t="s">
        <v>96</v>
      </c>
    </row>
    <row r="15" spans="1:5" ht="20.100000000000001" customHeight="1">
      <c r="A15" s="15" t="s">
        <v>18</v>
      </c>
      <c r="B15" s="15" t="s">
        <v>142</v>
      </c>
      <c r="C15" s="14">
        <v>5980</v>
      </c>
      <c r="D15" s="18">
        <f>C15*(1-БРИЗЕРЫ!I4)</f>
        <v>4544.8</v>
      </c>
      <c r="E15" s="4" t="s">
        <v>96</v>
      </c>
    </row>
    <row r="16" spans="1:5" ht="81.75" customHeight="1">
      <c r="A16" s="3" t="s">
        <v>84</v>
      </c>
      <c r="B16" s="3"/>
      <c r="C16" s="41"/>
      <c r="D16" s="42"/>
    </row>
    <row r="17" spans="1:5" ht="19.5" customHeight="1">
      <c r="A17" s="17" t="s">
        <v>79</v>
      </c>
      <c r="B17" s="15" t="s">
        <v>144</v>
      </c>
      <c r="C17" s="14">
        <v>1340</v>
      </c>
      <c r="D17" s="16">
        <f>C17*(1-БРИЗЕРЫ!$I$4)</f>
        <v>1018.4</v>
      </c>
      <c r="E17" s="4" t="s">
        <v>96</v>
      </c>
    </row>
    <row r="18" spans="1:5" ht="19.5" customHeight="1">
      <c r="A18" s="20" t="s">
        <v>75</v>
      </c>
      <c r="B18" s="15" t="s">
        <v>145</v>
      </c>
      <c r="C18" s="14">
        <v>3670</v>
      </c>
      <c r="D18" s="70">
        <f>C18*(1-БРИЗЕРЫ!$I$4)</f>
        <v>2789.2</v>
      </c>
      <c r="E18" s="4" t="s">
        <v>96</v>
      </c>
    </row>
    <row r="19" spans="1:5" ht="19.5" customHeight="1">
      <c r="A19" s="20" t="s">
        <v>76</v>
      </c>
      <c r="B19" s="15" t="s">
        <v>146</v>
      </c>
      <c r="C19" s="14">
        <v>4640</v>
      </c>
      <c r="D19" s="16">
        <f>C19*(1-БРИЗЕРЫ!$I$4)</f>
        <v>3526.4</v>
      </c>
      <c r="E19" s="4" t="s">
        <v>96</v>
      </c>
    </row>
    <row r="20" spans="1:5" ht="19.5" customHeight="1">
      <c r="A20" s="17" t="s">
        <v>77</v>
      </c>
      <c r="B20" s="17" t="s">
        <v>147</v>
      </c>
      <c r="C20" s="14">
        <v>4600</v>
      </c>
      <c r="D20" s="16">
        <f>C20*(1-БРИЗЕРЫ!$I$4)</f>
        <v>3496</v>
      </c>
      <c r="E20" s="4" t="s">
        <v>96</v>
      </c>
    </row>
    <row r="21" spans="1:5" ht="19.5" customHeight="1">
      <c r="A21" s="17" t="s">
        <v>78</v>
      </c>
      <c r="B21" s="17" t="s">
        <v>148</v>
      </c>
      <c r="C21" s="14">
        <v>5740</v>
      </c>
      <c r="D21" s="16">
        <f>C21*(1-БРИЗЕРЫ!$I$4)</f>
        <v>4362.3999999999996</v>
      </c>
      <c r="E21" s="4" t="s">
        <v>96</v>
      </c>
    </row>
    <row r="22" spans="1:5" ht="120" customHeight="1">
      <c r="A22" s="3" t="s">
        <v>55</v>
      </c>
      <c r="B22" s="3"/>
      <c r="C22" s="11"/>
      <c r="D22" s="11"/>
    </row>
    <row r="23" spans="1:5" ht="20.100000000000001" customHeight="1">
      <c r="A23" s="9"/>
      <c r="B23" s="9"/>
      <c r="C23" s="9"/>
      <c r="D23" s="9"/>
    </row>
    <row r="24" spans="1:5" ht="20.100000000000001" customHeight="1">
      <c r="A24" s="17" t="s">
        <v>15</v>
      </c>
      <c r="B24" s="15" t="s">
        <v>138</v>
      </c>
      <c r="C24" s="14">
        <v>1360</v>
      </c>
      <c r="D24" s="18">
        <f>C24*(1-БРИЗЕРЫ!I4)</f>
        <v>1033.5999999999999</v>
      </c>
      <c r="E24" s="4" t="s">
        <v>96</v>
      </c>
    </row>
    <row r="25" spans="1:5" ht="20.100000000000001" customHeight="1">
      <c r="A25" s="20" t="s">
        <v>19</v>
      </c>
      <c r="B25" s="15" t="s">
        <v>149</v>
      </c>
      <c r="C25" s="14">
        <v>4090</v>
      </c>
      <c r="D25" s="18">
        <f>C25*(1-БРИЗЕРЫ!I4)</f>
        <v>3108.4</v>
      </c>
      <c r="E25" s="4" t="s">
        <v>96</v>
      </c>
    </row>
    <row r="26" spans="1:5" ht="20.100000000000001" customHeight="1">
      <c r="A26" s="21" t="s">
        <v>20</v>
      </c>
      <c r="B26" s="15" t="s">
        <v>150</v>
      </c>
      <c r="C26" s="14">
        <v>4090</v>
      </c>
      <c r="D26" s="18">
        <f>C26*(1-БРИЗЕРЫ!I4)</f>
        <v>3108.4</v>
      </c>
      <c r="E26" s="4" t="s">
        <v>96</v>
      </c>
    </row>
    <row r="27" spans="1:5" ht="20.100000000000001" customHeight="1">
      <c r="A27" s="22" t="s">
        <v>21</v>
      </c>
      <c r="B27" s="15" t="s">
        <v>151</v>
      </c>
      <c r="C27" s="14">
        <v>9030</v>
      </c>
      <c r="D27" s="18">
        <f>C27*(1-БРИЗЕРЫ!I4)</f>
        <v>6862.8</v>
      </c>
      <c r="E27" s="4" t="s">
        <v>96</v>
      </c>
    </row>
    <row r="28" spans="1:5" ht="20.100000000000001" customHeight="1">
      <c r="A28" s="17" t="s">
        <v>18</v>
      </c>
      <c r="B28" s="17" t="s">
        <v>142</v>
      </c>
      <c r="C28" s="14">
        <v>5980</v>
      </c>
      <c r="D28" s="18">
        <f>C28*(1-БРИЗЕРЫ!I4)</f>
        <v>4544.8</v>
      </c>
      <c r="E28" s="4" t="s">
        <v>96</v>
      </c>
    </row>
    <row r="29" spans="1:5" ht="120" customHeight="1">
      <c r="A29" s="3" t="s">
        <v>56</v>
      </c>
      <c r="B29" s="3"/>
      <c r="C29" s="11"/>
      <c r="D29" s="11"/>
    </row>
    <row r="30" spans="1:5" ht="20.100000000000001" customHeight="1">
      <c r="A30" s="9"/>
      <c r="B30" s="9"/>
      <c r="C30" s="9"/>
      <c r="D30" s="9"/>
    </row>
    <row r="31" spans="1:5" ht="20.100000000000001" customHeight="1">
      <c r="A31" s="17" t="s">
        <v>22</v>
      </c>
      <c r="B31" s="15" t="s">
        <v>152</v>
      </c>
      <c r="C31" s="14">
        <v>2830</v>
      </c>
      <c r="D31" s="18">
        <f>C31*(1-БРИЗЕРЫ!I4)</f>
        <v>2150.8000000000002</v>
      </c>
      <c r="E31" s="4" t="s">
        <v>96</v>
      </c>
    </row>
    <row r="32" spans="1:5" ht="20.100000000000001" customHeight="1">
      <c r="A32" s="20" t="s">
        <v>19</v>
      </c>
      <c r="B32" s="15" t="s">
        <v>149</v>
      </c>
      <c r="C32" s="14">
        <v>4090</v>
      </c>
      <c r="D32" s="18">
        <f>C32*(1-БРИЗЕРЫ!I4)</f>
        <v>3108.4</v>
      </c>
      <c r="E32" s="4" t="s">
        <v>96</v>
      </c>
    </row>
    <row r="33" spans="1:8" ht="20.100000000000001" customHeight="1">
      <c r="A33" s="21" t="s">
        <v>23</v>
      </c>
      <c r="B33" s="15" t="s">
        <v>153</v>
      </c>
      <c r="C33" s="14">
        <v>2830</v>
      </c>
      <c r="D33" s="18">
        <f>C33*(1-БРИЗЕРЫ!I4)</f>
        <v>2150.8000000000002</v>
      </c>
      <c r="E33" s="4" t="s">
        <v>96</v>
      </c>
    </row>
    <row r="34" spans="1:8" ht="20.100000000000001" customHeight="1">
      <c r="A34" s="22" t="s">
        <v>24</v>
      </c>
      <c r="B34" s="15" t="s">
        <v>154</v>
      </c>
      <c r="C34" s="14">
        <v>8970</v>
      </c>
      <c r="D34" s="18">
        <f>C34*(1-БРИЗЕРЫ!I4)</f>
        <v>6817.2</v>
      </c>
      <c r="E34" s="4" t="s">
        <v>96</v>
      </c>
    </row>
    <row r="35" spans="1:8" ht="20.100000000000001" customHeight="1">
      <c r="A35" s="17" t="s">
        <v>25</v>
      </c>
      <c r="B35" s="17" t="s">
        <v>142</v>
      </c>
      <c r="C35" s="14">
        <v>5980</v>
      </c>
      <c r="D35" s="18">
        <f>C35*(1-БРИЗЕРЫ!I4)</f>
        <v>4544.8</v>
      </c>
      <c r="E35" s="4" t="s">
        <v>96</v>
      </c>
    </row>
    <row r="36" spans="1:8" ht="120" customHeight="1">
      <c r="A36" s="3" t="s">
        <v>57</v>
      </c>
      <c r="B36" s="3"/>
      <c r="C36" s="11"/>
      <c r="D36" s="11"/>
    </row>
    <row r="37" spans="1:8" ht="20.100000000000001" customHeight="1">
      <c r="A37" s="9"/>
      <c r="B37" s="9"/>
      <c r="C37" s="9"/>
      <c r="D37" s="9"/>
    </row>
    <row r="38" spans="1:8" ht="20.100000000000001" customHeight="1">
      <c r="A38" s="23" t="s">
        <v>26</v>
      </c>
      <c r="B38" s="23" t="s">
        <v>155</v>
      </c>
      <c r="C38" s="14">
        <v>1260</v>
      </c>
      <c r="D38" s="18">
        <f>C38*(1-БРИЗЕРЫ!I4)</f>
        <v>957.6</v>
      </c>
      <c r="E38" s="4" t="s">
        <v>96</v>
      </c>
    </row>
    <row r="39" spans="1:8" ht="20.100000000000001" customHeight="1">
      <c r="A39" s="17" t="s">
        <v>27</v>
      </c>
      <c r="B39" s="17" t="s">
        <v>156</v>
      </c>
      <c r="C39" s="14">
        <v>2940</v>
      </c>
      <c r="D39" s="18">
        <f>C39*(1-БРИЗЕРЫ!I4)</f>
        <v>2234.4</v>
      </c>
      <c r="E39" s="4" t="s">
        <v>96</v>
      </c>
    </row>
    <row r="40" spans="1:8" ht="20.100000000000001" customHeight="1">
      <c r="A40" s="17" t="s">
        <v>100</v>
      </c>
      <c r="B40" s="17"/>
      <c r="C40" s="14">
        <v>990</v>
      </c>
      <c r="D40" s="18">
        <f>C40*(1-БРИЗЕРЫ!I4)</f>
        <v>752.4</v>
      </c>
      <c r="E40" s="4" t="s">
        <v>97</v>
      </c>
    </row>
    <row r="41" spans="1:8" ht="120" customHeight="1">
      <c r="A41" s="3" t="s">
        <v>58</v>
      </c>
      <c r="B41" s="3"/>
      <c r="C41" s="11"/>
      <c r="D41" s="11"/>
      <c r="H41" s="72"/>
    </row>
    <row r="42" spans="1:8" ht="20.100000000000001" customHeight="1">
      <c r="A42" s="9"/>
      <c r="B42" s="9"/>
      <c r="C42" s="9"/>
      <c r="D42" s="9"/>
    </row>
    <row r="43" spans="1:8" ht="20.100000000000001" customHeight="1">
      <c r="A43" s="24" t="s">
        <v>28</v>
      </c>
      <c r="B43" s="62" t="s">
        <v>157</v>
      </c>
      <c r="C43" s="14">
        <v>3360</v>
      </c>
      <c r="D43" s="18">
        <f>C43*(1-БРИЗЕРЫ!I4)</f>
        <v>2553.6</v>
      </c>
      <c r="E43" s="4" t="s">
        <v>96</v>
      </c>
    </row>
    <row r="44" spans="1:8" ht="20.100000000000001" customHeight="1">
      <c r="A44" s="25" t="s">
        <v>29</v>
      </c>
      <c r="B44" s="62" t="s">
        <v>158</v>
      </c>
      <c r="C44" s="14">
        <v>4720</v>
      </c>
      <c r="D44" s="18">
        <f>C44*(1-БРИЗЕРЫ!I4)</f>
        <v>3587.2</v>
      </c>
      <c r="E44" s="4" t="s">
        <v>96</v>
      </c>
    </row>
    <row r="45" spans="1:8" ht="20.100000000000001" customHeight="1">
      <c r="A45" s="26" t="s">
        <v>30</v>
      </c>
      <c r="B45" s="62" t="s">
        <v>159</v>
      </c>
      <c r="C45" s="14">
        <v>6820</v>
      </c>
      <c r="D45" s="18">
        <f>C45*(1-БРИЗЕРЫ!I4)</f>
        <v>5183.2</v>
      </c>
      <c r="E45" s="4" t="s">
        <v>96</v>
      </c>
    </row>
    <row r="48" spans="1:8">
      <c r="D48" s="73"/>
    </row>
    <row r="49" spans="4:4">
      <c r="D49" s="73"/>
    </row>
  </sheetData>
  <mergeCells count="5">
    <mergeCell ref="A3:D3"/>
    <mergeCell ref="A4:A7"/>
    <mergeCell ref="C4:C7"/>
    <mergeCell ref="D4:D7"/>
    <mergeCell ref="B4:B7"/>
  </mergeCells>
  <pageMargins left="0.7" right="0.7" top="0.75" bottom="0.75" header="0.3" footer="0.3"/>
  <pageSetup paperSize="9" scale="42" orientation="portrait" r:id="rId1"/>
  <ignoredErrors>
    <ignoredError sqref="D31:D35 D38:D39 D43:D45 D24:D28 D15 D10:D12 D13:D14 D17:D21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7">
    <pageSetUpPr fitToPage="1"/>
  </sheetPr>
  <dimension ref="A1:D11"/>
  <sheetViews>
    <sheetView topLeftCell="A2" zoomScale="98" zoomScaleNormal="98" workbookViewId="0">
      <selection activeCell="D11" sqref="D11"/>
    </sheetView>
  </sheetViews>
  <sheetFormatPr defaultColWidth="8.7109375" defaultRowHeight="15"/>
  <cols>
    <col min="1" max="1" width="123.5703125" style="4" customWidth="1"/>
    <col min="2" max="3" width="20.5703125" style="4" customWidth="1"/>
    <col min="4" max="4" width="31.5703125" style="4" customWidth="1"/>
    <col min="5" max="16384" width="8.7109375" style="4"/>
  </cols>
  <sheetData>
    <row r="1" spans="1:4" hidden="1">
      <c r="B1" s="4">
        <v>1</v>
      </c>
    </row>
    <row r="2" spans="1:4" ht="249.95" customHeight="1"/>
    <row r="3" spans="1:4" ht="33.950000000000003" customHeight="1">
      <c r="A3" s="105" t="s">
        <v>31</v>
      </c>
      <c r="B3" s="106"/>
      <c r="C3" s="106"/>
    </row>
    <row r="4" spans="1:4" ht="24.95" customHeight="1">
      <c r="A4" s="122" t="s">
        <v>0</v>
      </c>
      <c r="B4" s="92" t="s">
        <v>60</v>
      </c>
      <c r="C4" s="92" t="s">
        <v>59</v>
      </c>
    </row>
    <row r="5" spans="1:4" ht="24.95" customHeight="1">
      <c r="A5" s="123"/>
      <c r="B5" s="92"/>
      <c r="C5" s="92"/>
    </row>
    <row r="6" spans="1:4" ht="24.95" customHeight="1">
      <c r="A6" s="123"/>
      <c r="B6" s="92"/>
      <c r="C6" s="92"/>
    </row>
    <row r="7" spans="1:4" ht="24.95" customHeight="1">
      <c r="A7" s="123"/>
      <c r="B7" s="92"/>
      <c r="C7" s="92"/>
    </row>
    <row r="8" spans="1:4" ht="120" customHeight="1">
      <c r="A8" s="3"/>
      <c r="B8" s="11"/>
      <c r="C8" s="11"/>
    </row>
    <row r="9" spans="1:4" ht="20.100000000000001" customHeight="1">
      <c r="A9" s="9"/>
      <c r="B9" s="9"/>
      <c r="C9" s="9"/>
    </row>
    <row r="10" spans="1:4" ht="20.100000000000001" customHeight="1">
      <c r="A10" s="17" t="s">
        <v>32</v>
      </c>
      <c r="B10" s="14">
        <v>850</v>
      </c>
      <c r="C10" s="18">
        <v>850</v>
      </c>
      <c r="D10" s="4" t="s">
        <v>96</v>
      </c>
    </row>
    <row r="11" spans="1:4" ht="20.100000000000001" customHeight="1">
      <c r="A11" s="20" t="s">
        <v>33</v>
      </c>
      <c r="B11" s="14">
        <v>170</v>
      </c>
      <c r="C11" s="18">
        <v>170</v>
      </c>
      <c r="D11" s="4" t="s">
        <v>96</v>
      </c>
    </row>
  </sheetData>
  <mergeCells count="4">
    <mergeCell ref="A3:C3"/>
    <mergeCell ref="A4:A7"/>
    <mergeCell ref="B4:B7"/>
    <mergeCell ref="C4:C7"/>
  </mergeCells>
  <pageMargins left="0.7" right="0.7" top="0.75" bottom="0.75" header="0.3" footer="0.3"/>
  <pageSetup paperSize="9" scale="3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БРИЗЕРЫ</vt:lpstr>
      <vt:lpstr>КОНДИЦИОНЕРЫ</vt:lpstr>
      <vt:lpstr>КЛАПАН KIV</vt:lpstr>
      <vt:lpstr>ОЧИСТИТЕЛИ-ОБЕЗЗАРАЖИВАТЕЛИ</vt:lpstr>
      <vt:lpstr>ВЕНТИЛЯТОР</vt:lpstr>
      <vt:lpstr>УВЛАЖНИТЕЛЬ </vt:lpstr>
      <vt:lpstr>ДИСТАНЦИОННОЕ УПРАВЛЕНИЕ</vt:lpstr>
      <vt:lpstr>СИСТЕМА УМНОГО МИКРОКЛИМАТА</vt:lpstr>
      <vt:lpstr>ДАТЧИКИ</vt:lpstr>
      <vt:lpstr>ФИЛЬТРЫ</vt:lpstr>
      <vt:lpstr>МОНТАЖ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Бардашов Евгений Александрович</dc:creator>
  <cp:lastModifiedBy>1</cp:lastModifiedBy>
  <cp:lastPrinted>2024-02-29T08:34:12Z</cp:lastPrinted>
  <dcterms:created xsi:type="dcterms:W3CDTF">2022-12-01T04:08:46Z</dcterms:created>
  <dcterms:modified xsi:type="dcterms:W3CDTF">2026-01-15T07:40:07Z</dcterms:modified>
</cp:coreProperties>
</file>