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3" i="1" l="1"/>
  <c r="D32" i="1"/>
  <c r="D27" i="1"/>
  <c r="D9" i="1"/>
  <c r="F28" i="1"/>
  <c r="D19" i="1"/>
  <c r="D13" i="1"/>
  <c r="D21" i="1"/>
  <c r="D3" i="1"/>
  <c r="F3" i="1" s="1"/>
  <c r="D22" i="1" l="1"/>
  <c r="F29" i="1"/>
  <c r="H4" i="1"/>
  <c r="F9" i="1"/>
</calcChain>
</file>

<file path=xl/sharedStrings.xml><?xml version="1.0" encoding="utf-8"?>
<sst xmlns="http://schemas.openxmlformats.org/spreadsheetml/2006/main" count="47" uniqueCount="47">
  <si>
    <t>PWM_FREQUENCY</t>
  </si>
  <si>
    <t>SAMP_FREQ</t>
  </si>
  <si>
    <t>TPWM_VALUE</t>
  </si>
  <si>
    <t>SPD_BW_Wind</t>
  </si>
  <si>
    <t>SPEED_KLPF_WIND</t>
  </si>
  <si>
    <t>PI</t>
    <phoneticPr fontId="1" type="noConversion"/>
  </si>
  <si>
    <t>FOC_OMEKLPF</t>
  </si>
  <si>
    <t>407E</t>
    <phoneticPr fontId="1" type="noConversion"/>
  </si>
  <si>
    <t>HW_ADC_REF</t>
  </si>
  <si>
    <t>HW_AMPGAIN</t>
  </si>
  <si>
    <t>HW_RSHUNT</t>
  </si>
  <si>
    <t>HW_BOARD_CURR_MAX</t>
  </si>
  <si>
    <t>HW_BOARD_CURR_BASE</t>
  </si>
  <si>
    <t>RV1</t>
    <phoneticPr fontId="1" type="noConversion"/>
  </si>
  <si>
    <t>RV2</t>
    <phoneticPr fontId="1" type="noConversion"/>
  </si>
  <si>
    <t>RV3</t>
    <phoneticPr fontId="1" type="noConversion"/>
  </si>
  <si>
    <t>HW_BOARD_VOLT_MAX</t>
  </si>
  <si>
    <t>RS</t>
    <phoneticPr fontId="1" type="noConversion"/>
  </si>
  <si>
    <t>LD</t>
    <phoneticPr fontId="1" type="noConversion"/>
  </si>
  <si>
    <t>Ke</t>
    <phoneticPr fontId="1" type="noConversion"/>
  </si>
  <si>
    <t>Pole_Pairs</t>
  </si>
  <si>
    <t>Ke_VPP</t>
    <phoneticPr fontId="1" type="noConversion"/>
  </si>
  <si>
    <t>Ke_T</t>
    <phoneticPr fontId="1" type="noConversion"/>
  </si>
  <si>
    <t>ATT_COEF</t>
  </si>
  <si>
    <t>E_BW_Wind</t>
  </si>
  <si>
    <t>OBSE_PLLKP_GAIN_WIND</t>
  </si>
  <si>
    <t>FOC_KSLIDE</t>
  </si>
  <si>
    <t>OBSE_PLLKI_GAIN_WIND</t>
  </si>
  <si>
    <t>FOC_EKLPFMIN</t>
  </si>
  <si>
    <t>DQKP_TailWind</t>
  </si>
  <si>
    <t>DQKI_TailWind</t>
  </si>
  <si>
    <t>FOC_DQKP</t>
  </si>
  <si>
    <t>FOC_DQKI</t>
  </si>
  <si>
    <t>MOTOR_SPEED_BASE</t>
  </si>
  <si>
    <t>BASE_FREQ</t>
  </si>
  <si>
    <t>OBSW_KP_GAIN_WIND</t>
  </si>
  <si>
    <t>ATO_BW_Wind</t>
    <phoneticPr fontId="1" type="noConversion"/>
  </si>
  <si>
    <t>OBSW_KI_GAIN_WIND</t>
  </si>
  <si>
    <t>FOC_EKP</t>
  </si>
  <si>
    <t>FOC_EKI</t>
    <phoneticPr fontId="1" type="noConversion"/>
  </si>
  <si>
    <t>407a</t>
    <phoneticPr fontId="1" type="noConversion"/>
  </si>
  <si>
    <t>MCU_CLOCK</t>
  </si>
  <si>
    <t>PWM_DEADTIME</t>
  </si>
  <si>
    <t>PWM_LOAD_DEADTIME</t>
  </si>
  <si>
    <t>DRV_DTR</t>
  </si>
  <si>
    <t>PWM_VALUE_LOAD</t>
  </si>
  <si>
    <t>DRV_ARR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</si>
</sst>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3"/>
  <sheetViews>
    <sheetView tabSelected="1" topLeftCell="A4" zoomScale="90" zoomScaleNormal="90" workbookViewId="0">
      <selection activeCell="E33" sqref="E33"/>
    </sheetView>
  </sheetViews>
  <sheetFormatPr defaultRowHeight="13.5" x14ac:dyDescent="0.15"/>
  <cols>
    <col min="1" max="1" width="18.375" bestFit="1" customWidth="1"/>
    <col min="2" max="2" width="10.5" bestFit="1" customWidth="1"/>
    <col min="3" max="3" width="22.75" bestFit="1" customWidth="1"/>
    <col min="5" max="5" width="20.5" bestFit="1" customWidth="1"/>
    <col min="6" max="6" width="10.5" bestFit="1" customWidth="1"/>
    <col min="7" max="7" width="17.25" bestFit="1" customWidth="1"/>
    <col min="9" max="9" width="12.75" bestFit="1" customWidth="1"/>
  </cols>
  <sheetData>
    <row r="2" spans="1:10" x14ac:dyDescent="0.15">
      <c r="A2" t="s">
        <v>5</v>
      </c>
      <c r="B2">
        <v>3.1415926000000001</v>
      </c>
    </row>
    <row r="3" spans="1:10" x14ac:dyDescent="0.15">
      <c r="A3" t="s">
        <v>0</v>
      </c>
      <c r="B3">
        <v>16</v>
      </c>
      <c r="C3" t="s">
        <v>1</v>
      </c>
      <c r="D3">
        <f>B3*1000</f>
        <v>16000</v>
      </c>
      <c r="E3" t="s">
        <v>2</v>
      </c>
      <c r="F3">
        <f>1/D3</f>
        <v>6.2500000000000001E-5</v>
      </c>
    </row>
    <row r="4" spans="1:10" x14ac:dyDescent="0.15">
      <c r="E4" s="2" t="s">
        <v>3</v>
      </c>
      <c r="F4">
        <v>10</v>
      </c>
      <c r="G4" t="s">
        <v>4</v>
      </c>
      <c r="H4">
        <f>2*B2*F4*F3*32768</f>
        <v>128.67963289599999</v>
      </c>
      <c r="I4" s="1" t="s">
        <v>6</v>
      </c>
      <c r="J4" t="s">
        <v>7</v>
      </c>
    </row>
    <row r="7" spans="1:10" x14ac:dyDescent="0.15">
      <c r="A7" t="s">
        <v>8</v>
      </c>
      <c r="B7">
        <v>4.5</v>
      </c>
    </row>
    <row r="8" spans="1:10" x14ac:dyDescent="0.15">
      <c r="A8" t="s">
        <v>9</v>
      </c>
      <c r="B8">
        <v>3.75</v>
      </c>
    </row>
    <row r="9" spans="1:10" x14ac:dyDescent="0.15">
      <c r="A9" t="s">
        <v>10</v>
      </c>
      <c r="B9">
        <v>0.1</v>
      </c>
      <c r="C9" t="s">
        <v>11</v>
      </c>
      <c r="D9">
        <f>B7/2/B8/B9</f>
        <v>5.9999999999999991</v>
      </c>
      <c r="E9" t="s">
        <v>12</v>
      </c>
      <c r="F9">
        <f>D9*2</f>
        <v>11.999999999999998</v>
      </c>
    </row>
    <row r="11" spans="1:10" x14ac:dyDescent="0.15">
      <c r="A11" t="s">
        <v>13</v>
      </c>
      <c r="B11">
        <v>330</v>
      </c>
    </row>
    <row r="12" spans="1:10" x14ac:dyDescent="0.15">
      <c r="A12" t="s">
        <v>14</v>
      </c>
      <c r="B12">
        <v>330</v>
      </c>
    </row>
    <row r="13" spans="1:10" x14ac:dyDescent="0.15">
      <c r="A13" t="s">
        <v>15</v>
      </c>
      <c r="B13">
        <v>7.5</v>
      </c>
      <c r="C13" t="s">
        <v>16</v>
      </c>
      <c r="D13">
        <f>B7*(B11+B12+B13)/B13</f>
        <v>400.5</v>
      </c>
    </row>
    <row r="15" spans="1:10" x14ac:dyDescent="0.15">
      <c r="A15" t="s">
        <v>17</v>
      </c>
      <c r="B15">
        <v>44.427</v>
      </c>
    </row>
    <row r="16" spans="1:10" x14ac:dyDescent="0.15">
      <c r="A16" t="s">
        <v>18</v>
      </c>
      <c r="B16">
        <v>0.14050000000000001</v>
      </c>
    </row>
    <row r="17" spans="1:8" x14ac:dyDescent="0.15">
      <c r="A17" t="s">
        <v>20</v>
      </c>
      <c r="B17">
        <v>2</v>
      </c>
    </row>
    <row r="18" spans="1:8" x14ac:dyDescent="0.15">
      <c r="A18" t="s">
        <v>21</v>
      </c>
      <c r="B18">
        <v>31.4</v>
      </c>
    </row>
    <row r="19" spans="1:8" x14ac:dyDescent="0.15">
      <c r="A19" t="s">
        <v>22</v>
      </c>
      <c r="B19">
        <v>99</v>
      </c>
      <c r="C19" t="s">
        <v>19</v>
      </c>
      <c r="D19">
        <f>B17*B18*B19/(2*SQRT(3)*60)</f>
        <v>29.912517446714514</v>
      </c>
    </row>
    <row r="20" spans="1:8" x14ac:dyDescent="0.15">
      <c r="A20" t="s">
        <v>23</v>
      </c>
      <c r="B20">
        <v>0.85</v>
      </c>
    </row>
    <row r="21" spans="1:8" x14ac:dyDescent="0.15">
      <c r="A21" s="2" t="s">
        <v>24</v>
      </c>
      <c r="B21">
        <v>200</v>
      </c>
      <c r="C21" t="s">
        <v>25</v>
      </c>
      <c r="D21">
        <f>(2*B20*2*B2*B21*B16-B15)*D9/D13*2048</f>
        <v>7845.9342373661721</v>
      </c>
      <c r="E21" s="1" t="s">
        <v>26</v>
      </c>
      <c r="F21">
        <v>4078</v>
      </c>
    </row>
    <row r="22" spans="1:8" x14ac:dyDescent="0.15">
      <c r="C22" t="s">
        <v>27</v>
      </c>
      <c r="D22">
        <f>2*B2*B21*2*B2*B21*B16*F3*D9/D13*2048</f>
        <v>425.4560826815657</v>
      </c>
      <c r="E22" s="1" t="s">
        <v>28</v>
      </c>
      <c r="F22" t="s">
        <v>40</v>
      </c>
    </row>
    <row r="24" spans="1:8" x14ac:dyDescent="0.15">
      <c r="A24" s="2" t="s">
        <v>29</v>
      </c>
      <c r="B24">
        <v>4096</v>
      </c>
      <c r="C24" s="1" t="s">
        <v>31</v>
      </c>
      <c r="D24">
        <v>4094</v>
      </c>
    </row>
    <row r="25" spans="1:8" x14ac:dyDescent="0.15">
      <c r="A25" s="2" t="s">
        <v>30</v>
      </c>
      <c r="B25">
        <v>1638</v>
      </c>
      <c r="C25" s="1" t="s">
        <v>32</v>
      </c>
      <c r="D25">
        <v>4096</v>
      </c>
    </row>
    <row r="27" spans="1:8" x14ac:dyDescent="0.15">
      <c r="A27" t="s">
        <v>33</v>
      </c>
      <c r="B27">
        <v>7200</v>
      </c>
      <c r="C27" t="s">
        <v>34</v>
      </c>
      <c r="D27">
        <f>B27/60*B17</f>
        <v>240</v>
      </c>
    </row>
    <row r="28" spans="1:8" x14ac:dyDescent="0.15">
      <c r="A28" s="2" t="s">
        <v>36</v>
      </c>
      <c r="B28">
        <v>50</v>
      </c>
      <c r="E28" t="s">
        <v>35</v>
      </c>
      <c r="F28">
        <f>2*2*B2*B28*B20/D27*4096</f>
        <v>9114.8073301333334</v>
      </c>
      <c r="G28" s="1" t="s">
        <v>38</v>
      </c>
      <c r="H28">
        <v>4074</v>
      </c>
    </row>
    <row r="29" spans="1:8" x14ac:dyDescent="0.15">
      <c r="E29" t="s">
        <v>37</v>
      </c>
      <c r="F29">
        <f>2*B2*B28*B28*F3/D27*32768</f>
        <v>134.04128426666668</v>
      </c>
      <c r="G29" s="1" t="s">
        <v>39</v>
      </c>
      <c r="H29">
        <v>4076</v>
      </c>
    </row>
    <row r="31" spans="1:8" x14ac:dyDescent="0.15">
      <c r="A31" t="s">
        <v>41</v>
      </c>
      <c r="B31">
        <v>24</v>
      </c>
    </row>
    <row r="32" spans="1:8" x14ac:dyDescent="0.15">
      <c r="A32" t="s">
        <v>42</v>
      </c>
      <c r="B32">
        <v>1</v>
      </c>
      <c r="C32" t="s">
        <v>43</v>
      </c>
      <c r="D32">
        <f>B31*B32</f>
        <v>24</v>
      </c>
      <c r="E32" s="1" t="s">
        <v>44</v>
      </c>
    </row>
    <row r="33" spans="3:5" x14ac:dyDescent="0.15">
      <c r="C33" t="s">
        <v>45</v>
      </c>
      <c r="D33">
        <f>B31*500/B3</f>
        <v>750</v>
      </c>
      <c r="E33" s="1" t="s">
        <v>46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2018-08-13T01:35:57Z</dcterms:modified>
</cp:coreProperties>
</file>