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400/Assignment 3/"/>
    </mc:Choice>
  </mc:AlternateContent>
  <xr:revisionPtr revIDLastSave="852" documentId="11_F25DC773A252ABDACC10480B01DD7C8E5BDE58EF" xr6:coauthVersionLast="47" xr6:coauthVersionMax="47" xr10:uidLastSave="{4E6A3480-91A9-4141-A59C-DB321905B583}"/>
  <bookViews>
    <workbookView xWindow="9285" yWindow="5640" windowWidth="19545" windowHeight="13620" activeTab="3" xr2:uid="{00000000-000D-0000-FFFF-FFFF00000000}"/>
  </bookViews>
  <sheets>
    <sheet name="1.3" sheetId="6" r:id="rId1"/>
    <sheet name="1.4" sheetId="7" r:id="rId2"/>
    <sheet name="1.6" sheetId="8" r:id="rId3"/>
    <sheet name="2.3" sheetId="9" r:id="rId4"/>
    <sheet name="2.4" sheetId="10" r:id="rId5"/>
    <sheet name="2.5" sheetId="11" r:id="rId6"/>
    <sheet name="3.2-3.3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2" l="1"/>
  <c r="C27" i="12"/>
  <c r="D26" i="12"/>
  <c r="C26" i="12"/>
  <c r="D25" i="12"/>
  <c r="C25" i="12"/>
  <c r="D14" i="12"/>
  <c r="E5" i="12" s="1"/>
  <c r="E13" i="12"/>
  <c r="E12" i="12"/>
  <c r="E11" i="12"/>
  <c r="E10" i="12"/>
  <c r="E9" i="12"/>
  <c r="E8" i="12"/>
  <c r="E7" i="12"/>
  <c r="E6" i="12"/>
  <c r="G4" i="11"/>
  <c r="H4" i="11"/>
  <c r="G6" i="11"/>
  <c r="H6" i="11"/>
  <c r="G7" i="11"/>
  <c r="H7" i="11"/>
  <c r="G9" i="11"/>
  <c r="H9" i="11"/>
  <c r="G10" i="11"/>
  <c r="H10" i="11"/>
  <c r="G12" i="11"/>
  <c r="H12" i="11"/>
  <c r="G13" i="11"/>
  <c r="H13" i="11"/>
  <c r="H3" i="11"/>
  <c r="G3" i="11"/>
  <c r="E15" i="9"/>
  <c r="E14" i="9"/>
  <c r="E25" i="9"/>
  <c r="C25" i="9"/>
  <c r="E24" i="9"/>
  <c r="C24" i="9"/>
  <c r="E22" i="9"/>
  <c r="C22" i="9"/>
  <c r="E21" i="9"/>
  <c r="C21" i="9"/>
  <c r="E19" i="9"/>
  <c r="C19" i="9"/>
  <c r="E18" i="9"/>
  <c r="C18" i="9"/>
  <c r="C15" i="9"/>
  <c r="C14" i="9"/>
  <c r="E12" i="9"/>
  <c r="C12" i="9"/>
  <c r="E11" i="9"/>
  <c r="C11" i="9"/>
  <c r="E9" i="9"/>
  <c r="C9" i="9"/>
  <c r="E8" i="9"/>
  <c r="C8" i="9"/>
  <c r="E6" i="9"/>
  <c r="C6" i="9"/>
  <c r="E5" i="9"/>
  <c r="C5" i="9"/>
  <c r="C38" i="8"/>
  <c r="C37" i="8"/>
  <c r="C44" i="8"/>
  <c r="C43" i="8"/>
  <c r="C41" i="8"/>
  <c r="C40" i="8"/>
  <c r="E28" i="8"/>
  <c r="E27" i="8"/>
  <c r="E25" i="8"/>
  <c r="E24" i="8"/>
  <c r="E22" i="8"/>
  <c r="E21" i="8"/>
  <c r="E19" i="8"/>
  <c r="E18" i="8"/>
  <c r="C28" i="8"/>
  <c r="C27" i="8"/>
  <c r="C25" i="8"/>
  <c r="C24" i="8"/>
  <c r="C22" i="8"/>
  <c r="C21" i="8"/>
  <c r="C19" i="8"/>
  <c r="C18" i="8"/>
  <c r="E15" i="8"/>
  <c r="E14" i="8"/>
  <c r="C15" i="8"/>
  <c r="C14" i="8"/>
  <c r="E12" i="8"/>
  <c r="E11" i="8"/>
  <c r="E9" i="8"/>
  <c r="E8" i="8"/>
  <c r="E6" i="8"/>
  <c r="E5" i="8"/>
  <c r="C12" i="8"/>
  <c r="C11" i="8"/>
  <c r="C9" i="8"/>
  <c r="C8" i="8"/>
  <c r="C6" i="8"/>
  <c r="C5" i="8"/>
  <c r="D3" i="6"/>
  <c r="D4" i="6"/>
  <c r="D5" i="6"/>
  <c r="D6" i="6"/>
  <c r="D7" i="6"/>
  <c r="D8" i="6"/>
  <c r="D9" i="6"/>
  <c r="D10" i="6"/>
  <c r="D11" i="6"/>
  <c r="D12" i="6"/>
  <c r="D13" i="6"/>
  <c r="D2" i="6"/>
  <c r="C14" i="6"/>
  <c r="E14" i="12" l="1"/>
  <c r="E3" i="12"/>
  <c r="E4" i="12"/>
</calcChain>
</file>

<file path=xl/sharedStrings.xml><?xml version="1.0" encoding="utf-8"?>
<sst xmlns="http://schemas.openxmlformats.org/spreadsheetml/2006/main" count="287" uniqueCount="133">
  <si>
    <t>Number</t>
  </si>
  <si>
    <t>sex</t>
  </si>
  <si>
    <t>Month_Year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</si>
  <si>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</si>
  <si>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</si>
  <si>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</si>
  <si>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</si>
  <si>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</si>
  <si>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</si>
  <si>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</si>
  <si>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</si>
  <si>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</si>
  <si>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</si>
  <si>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</si>
  <si>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</si>
  <si>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total number of monthly ED admissions</t>
  </si>
  <si>
    <t>Total</t>
  </si>
  <si>
    <t>Percentage</t>
  </si>
  <si>
    <t>Characteristic</t>
  </si>
  <si>
    <t>Chi-square p-value</t>
  </si>
  <si>
    <t xml:space="preserve">Patient did not attend the ED in 2014 </t>
  </si>
  <si>
    <t>Yes</t>
  </si>
  <si>
    <t>No</t>
  </si>
  <si>
    <t>Yes (N=1283)</t>
  </si>
  <si>
    <t>No (N=4017)</t>
  </si>
  <si>
    <t>Male</t>
  </si>
  <si>
    <t>Female</t>
  </si>
  <si>
    <t>&lt; 0.0001</t>
  </si>
  <si>
    <t>1720 (72.76%)</t>
  </si>
  <si>
    <t>644 (27.24%)</t>
  </si>
  <si>
    <t>638 (21.80%)</t>
  </si>
  <si>
    <t>2288 (78.20%)</t>
  </si>
  <si>
    <t>Under 60 years old</t>
  </si>
  <si>
    <t>60 years old and older</t>
  </si>
  <si>
    <t>3435 (75.89%)</t>
  </si>
  <si>
    <t>1091 (24.11%)</t>
  </si>
  <si>
    <t>192 (24.81%)</t>
  </si>
  <si>
    <t>582 (75.19%)</t>
  </si>
  <si>
    <t>Australia</t>
  </si>
  <si>
    <t>Overseas</t>
  </si>
  <si>
    <t>586 (26.24%)</t>
  </si>
  <si>
    <t>1647 (73.76%)</t>
  </si>
  <si>
    <t>697 (23.20%)</t>
  </si>
  <si>
    <t>2307 (76.80%)</t>
  </si>
  <si>
    <t>Have Healthcare Card</t>
  </si>
  <si>
    <t>1109 (65.70%)</t>
  </si>
  <si>
    <t>579 (34.3%)</t>
  </si>
  <si>
    <t>701 (19.45%)</t>
  </si>
  <si>
    <t>2903 (80.55%)</t>
  </si>
  <si>
    <t>Phi Coefficient</t>
  </si>
  <si>
    <t>Contingency Coefficient</t>
  </si>
  <si>
    <t>Cramer's V</t>
  </si>
  <si>
    <t xml:space="preserve">	-0.0631</t>
  </si>
  <si>
    <t xml:space="preserve">0.0058	</t>
  </si>
  <si>
    <t xml:space="preserve">0.1616	</t>
  </si>
  <si>
    <t xml:space="preserve">0.0807	</t>
  </si>
  <si>
    <t>245 (32.36%)</t>
  </si>
  <si>
    <t>3481 (77.44%)</t>
  </si>
  <si>
    <t>1014 (22.56%)</t>
  </si>
  <si>
    <t>512 (67.64%)</t>
  </si>
  <si>
    <t>Country of Birth</t>
  </si>
  <si>
    <t>Age Group</t>
  </si>
  <si>
    <t>Current Smoker</t>
  </si>
  <si>
    <t>Risky Alcohol Drinks</t>
  </si>
  <si>
    <t>3304 (80.92%)</t>
  </si>
  <si>
    <t>779 (19.08%)</t>
  </si>
  <si>
    <t>484 (52.44%)</t>
  </si>
  <si>
    <t>439 (47.56%)</t>
  </si>
  <si>
    <t xml:space="preserve">Being Obese </t>
  </si>
  <si>
    <t>559 (34.89%)</t>
  </si>
  <si>
    <t>1043 (65.11%)</t>
  </si>
  <si>
    <t>700 (19.41%)</t>
  </si>
  <si>
    <t>2907 (80.59%)</t>
  </si>
  <si>
    <t>Have high blood pressure</t>
  </si>
  <si>
    <t>1102 (66.79%)</t>
  </si>
  <si>
    <t>548 (33.21%)</t>
  </si>
  <si>
    <t>2915 (79.86%)</t>
  </si>
  <si>
    <t>735 (20.14%)</t>
  </si>
  <si>
    <t>Chi-Square Value</t>
  </si>
  <si>
    <t xml:space="preserve">	6.4010</t>
  </si>
  <si>
    <t xml:space="preserve">	138.2544</t>
  </si>
  <si>
    <t xml:space="preserve">	34.1843</t>
  </si>
  <si>
    <t xml:space="preserve">	331.7354</t>
  </si>
  <si>
    <t xml:space="preserve">	145.1726</t>
  </si>
  <si>
    <t xml:space="preserve">	105.8806</t>
  </si>
  <si>
    <t xml:space="preserve">socio-demographic characteristics </t>
  </si>
  <si>
    <t>health-related factors</t>
  </si>
  <si>
    <t>Summary of the Data:</t>
  </si>
  <si>
    <r>
      <t>Sample Size (N):</t>
    </r>
    <r>
      <rPr>
        <sz val="12"/>
        <color rgb="FF374151"/>
        <rFont val="Segoe UI"/>
        <family val="2"/>
      </rPr>
      <t xml:space="preserve"> 1283 patients</t>
    </r>
  </si>
  <si>
    <r>
      <t>Total Number of ED Visits (Sum Observations):</t>
    </r>
    <r>
      <rPr>
        <sz val="12"/>
        <color rgb="FF374151"/>
        <rFont val="Segoe UI"/>
        <family val="2"/>
      </rPr>
      <t xml:space="preserve"> 6092 visits</t>
    </r>
  </si>
  <si>
    <r>
      <t>Mean ED Visits:</t>
    </r>
    <r>
      <rPr>
        <sz val="12"/>
        <color rgb="FF374151"/>
        <rFont val="Segoe UI"/>
        <family val="2"/>
      </rPr>
      <t xml:space="preserve"> 4.748 visits per patient</t>
    </r>
  </si>
  <si>
    <r>
      <t>Median ED Visits:</t>
    </r>
    <r>
      <rPr>
        <sz val="12"/>
        <color rgb="FF374151"/>
        <rFont val="Segoe UI"/>
        <family val="2"/>
      </rPr>
      <t xml:space="preserve"> 4 visits</t>
    </r>
  </si>
  <si>
    <r>
      <t>Most Common Number of Visits (Mode):</t>
    </r>
    <r>
      <rPr>
        <sz val="12"/>
        <color rgb="FF374151"/>
        <rFont val="Segoe UI"/>
        <family val="2"/>
      </rPr>
      <t xml:space="preserve"> 3 visits</t>
    </r>
  </si>
  <si>
    <r>
      <t>Standard Deviation:</t>
    </r>
    <r>
      <rPr>
        <sz val="12"/>
        <color rgb="FF374151"/>
        <rFont val="Segoe UI"/>
        <family val="2"/>
      </rPr>
      <t xml:space="preserve"> 3.130</t>
    </r>
  </si>
  <si>
    <r>
      <t>Variance:</t>
    </r>
    <r>
      <rPr>
        <sz val="12"/>
        <color rgb="FF374151"/>
        <rFont val="Segoe UI"/>
        <family val="2"/>
      </rPr>
      <t xml:space="preserve"> 9.7985</t>
    </r>
  </si>
  <si>
    <r>
      <t>Skewness:</t>
    </r>
    <r>
      <rPr>
        <sz val="12"/>
        <color rgb="FF374151"/>
        <rFont val="Segoe UI"/>
        <family val="2"/>
      </rPr>
      <t xml:space="preserve"> 1.1199, which indicates a right-skewed distribution (i.e., a longer tail on the right side of the distribution)</t>
    </r>
  </si>
  <si>
    <r>
      <t>Kurtosis:</t>
    </r>
    <r>
      <rPr>
        <sz val="12"/>
        <color rgb="FF374151"/>
        <rFont val="Segoe UI"/>
        <family val="2"/>
      </rPr>
      <t xml:space="preserve"> 1.061, which indicates a relatively flat peak (platykurtic) as compared to a normal distribution.</t>
    </r>
  </si>
  <si>
    <r>
      <t>Coefficient of Variation:</t>
    </r>
    <r>
      <rPr>
        <sz val="12"/>
        <color rgb="FF374151"/>
        <rFont val="Segoe UI"/>
        <family val="2"/>
      </rPr>
      <t xml:space="preserve"> 65.92%, which indicates a high relative variability in the number of visits.</t>
    </r>
  </si>
  <si>
    <r>
      <t>Range:</t>
    </r>
    <r>
      <rPr>
        <sz val="12"/>
        <color rgb="FF374151"/>
        <rFont val="Segoe UI"/>
        <family val="2"/>
      </rPr>
      <t xml:space="preserve"> 1 to 18 visits, which indicates that there's a patient who visited the ED as few as once and another who visited 18 times.</t>
    </r>
  </si>
  <si>
    <r>
      <t>Interquartile Range (IQR):</t>
    </r>
    <r>
      <rPr>
        <sz val="12"/>
        <color rgb="FF374151"/>
        <rFont val="Segoe UI"/>
        <family val="2"/>
      </rPr>
      <t xml:space="preserve"> 4 visits, which is the range between the 25th percentile (Q1) and the 75th percentile (Q3).</t>
    </r>
  </si>
  <si>
    <t xml:space="preserve">Patient did attend the ED in 2014 </t>
  </si>
  <si>
    <t>All (N=1283)</t>
  </si>
  <si>
    <t>Col Pct</t>
  </si>
  <si>
    <t>High ED visits (top 25%)  (N=410)</t>
  </si>
  <si>
    <t>Patient did recorded in 2014 ED data (N=5,637)</t>
  </si>
  <si>
    <t xml:space="preserve">ED patients who did or did not visit a GP  in 2014 </t>
  </si>
  <si>
    <t>Did (N=1283)</t>
  </si>
  <si>
    <t>Did Not  (N=4354)</t>
  </si>
  <si>
    <t>Have Health Insurance</t>
  </si>
  <si>
    <t>smoker in ED data</t>
  </si>
  <si>
    <t>smoker in GP data</t>
  </si>
  <si>
    <t>NO</t>
  </si>
  <si>
    <t>YES</t>
  </si>
  <si>
    <t>Sensitivity (Sn)</t>
  </si>
  <si>
    <t xml:space="preserve">specificity (Sp) </t>
  </si>
  <si>
    <t>patient smoking in the ED data</t>
  </si>
  <si>
    <t>TP</t>
  </si>
  <si>
    <t>TN</t>
  </si>
  <si>
    <t>FP</t>
  </si>
  <si>
    <t>FN</t>
  </si>
  <si>
    <t xml:space="preserve">missing </t>
  </si>
  <si>
    <t>Cohort of Sunnydale smoker (N=1,457)</t>
  </si>
  <si>
    <t>smoker in PBS data</t>
  </si>
  <si>
    <t>number</t>
  </si>
  <si>
    <t>percent</t>
  </si>
  <si>
    <t>.</t>
  </si>
  <si>
    <t>total</t>
  </si>
  <si>
    <t>Smoking Cessation Therapy (N=216)</t>
  </si>
  <si>
    <t>percent in PBS</t>
  </si>
  <si>
    <t>percent in Sunnydale smoker Cohort</t>
  </si>
  <si>
    <t>NRT patches</t>
  </si>
  <si>
    <t>Bupropion</t>
  </si>
  <si>
    <t>Varenicline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</si>
</sst>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B3138"/>
      <name val="Calibri"/>
      <family val="2"/>
      <scheme val="minor"/>
    </font>
    <font>
      <sz val="11"/>
      <color rgb="FF2B3138"/>
      <name val="Arial"/>
      <family val="2"/>
    </font>
    <font>
      <sz val="10"/>
      <color theme="1"/>
      <name val="Arial"/>
      <family val="2"/>
    </font>
    <font>
      <sz val="13.75"/>
      <color theme="1"/>
      <name val="Segoe UI"/>
      <family val="2"/>
    </font>
    <font>
      <sz val="12"/>
      <color rgb="FF374151"/>
      <name val="Segoe UI"/>
      <family val="2"/>
    </font>
    <font>
      <sz val="12"/>
      <color rgb="FF374151"/>
      <name val="Segoe UI"/>
      <family val="2"/>
    </font>
    <font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EDF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  <border>
      <left/>
      <right style="medium">
        <color rgb="FFE9ECE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10" fontId="3" fillId="0" borderId="1" xfId="1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64" fontId="0" fillId="0" borderId="0" xfId="1" applyNumberFormat="1" applyFont="1"/>
    <xf numFmtId="10" fontId="0" fillId="0" borderId="0" xfId="1" applyNumberFormat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E359-7BD8-4551-AE7E-80D50FEFD46F}">
  <dimension ref="A1:D14"/>
  <sheetViews>
    <sheetView workbookViewId="0">
      <selection activeCell="D14" sqref="B1:D14"/>
    </sheetView>
  </sheetViews>
  <sheetFormatPr defaultRowHeight="15" x14ac:dyDescent="0.25"/>
  <cols>
    <col min="2" max="2" width="15.5703125" customWidth="1"/>
    <col min="3" max="3" width="13.7109375" customWidth="1"/>
    <col min="4" max="4" width="11.7109375" customWidth="1"/>
    <col min="10" max="10" width="9.140625" customWidth="1"/>
  </cols>
  <sheetData>
    <row r="1" spans="1:4" ht="47.25" customHeight="1" x14ac:dyDescent="0.25">
      <c r="B1" s="11" t="s">
        <v>2</v>
      </c>
      <c r="C1" s="17" t="s">
        <v>15</v>
      </c>
      <c r="D1" s="11" t="s">
        <v>17</v>
      </c>
    </row>
    <row r="2" spans="1:4" ht="15.75" thickBot="1" x14ac:dyDescent="0.3">
      <c r="A2" s="2">
        <v>1</v>
      </c>
      <c r="B2" s="2" t="s">
        <v>3</v>
      </c>
      <c r="C2" s="3">
        <v>482</v>
      </c>
      <c r="D2" s="18">
        <f>C2/$C$14</f>
        <v>7.912015758371635E-2</v>
      </c>
    </row>
    <row r="3" spans="1:4" ht="15.75" thickBot="1" x14ac:dyDescent="0.3">
      <c r="A3" s="2">
        <v>2</v>
      </c>
      <c r="B3" s="2" t="s">
        <v>4</v>
      </c>
      <c r="C3" s="3">
        <v>475</v>
      </c>
      <c r="D3" s="18">
        <f t="shared" ref="D3:D13" si="0">C3/$C$14</f>
        <v>7.7971109652002629E-2</v>
      </c>
    </row>
    <row r="4" spans="1:4" ht="15.75" thickBot="1" x14ac:dyDescent="0.3">
      <c r="A4" s="2">
        <v>3</v>
      </c>
      <c r="B4" s="2" t="s">
        <v>5</v>
      </c>
      <c r="C4" s="3">
        <v>542</v>
      </c>
      <c r="D4" s="18">
        <f t="shared" si="0"/>
        <v>8.896913985554826E-2</v>
      </c>
    </row>
    <row r="5" spans="1:4" ht="15.75" thickBot="1" x14ac:dyDescent="0.3">
      <c r="A5" s="2">
        <v>4</v>
      </c>
      <c r="B5" s="2" t="s">
        <v>6</v>
      </c>
      <c r="C5" s="3">
        <v>547</v>
      </c>
      <c r="D5" s="18">
        <f t="shared" si="0"/>
        <v>8.9789888378200913E-2</v>
      </c>
    </row>
    <row r="6" spans="1:4" ht="15.75" thickBot="1" x14ac:dyDescent="0.3">
      <c r="A6" s="2">
        <v>5</v>
      </c>
      <c r="B6" s="2" t="s">
        <v>7</v>
      </c>
      <c r="C6" s="3">
        <v>551</v>
      </c>
      <c r="D6" s="18">
        <f t="shared" si="0"/>
        <v>9.0446487196323047E-2</v>
      </c>
    </row>
    <row r="7" spans="1:4" ht="15.75" thickBot="1" x14ac:dyDescent="0.3">
      <c r="A7" s="2">
        <v>6</v>
      </c>
      <c r="B7" s="2" t="s">
        <v>8</v>
      </c>
      <c r="C7" s="3">
        <v>550</v>
      </c>
      <c r="D7" s="18">
        <f t="shared" si="0"/>
        <v>9.0282337491792514E-2</v>
      </c>
    </row>
    <row r="8" spans="1:4" ht="15.75" thickBot="1" x14ac:dyDescent="0.3">
      <c r="A8" s="2">
        <v>7</v>
      </c>
      <c r="B8" s="2" t="s">
        <v>9</v>
      </c>
      <c r="C8" s="3">
        <v>558</v>
      </c>
      <c r="D8" s="18">
        <f t="shared" si="0"/>
        <v>9.1595535128036767E-2</v>
      </c>
    </row>
    <row r="9" spans="1:4" ht="15.75" thickBot="1" x14ac:dyDescent="0.3">
      <c r="A9" s="2">
        <v>8</v>
      </c>
      <c r="B9" s="2" t="s">
        <v>10</v>
      </c>
      <c r="C9" s="3">
        <v>534</v>
      </c>
      <c r="D9" s="18">
        <f t="shared" si="0"/>
        <v>8.7655942219304006E-2</v>
      </c>
    </row>
    <row r="10" spans="1:4" ht="15.75" thickBot="1" x14ac:dyDescent="0.3">
      <c r="A10" s="2">
        <v>9</v>
      </c>
      <c r="B10" s="2" t="s">
        <v>11</v>
      </c>
      <c r="C10" s="3">
        <v>485</v>
      </c>
      <c r="D10" s="18">
        <f t="shared" si="0"/>
        <v>7.961260669730795E-2</v>
      </c>
    </row>
    <row r="11" spans="1:4" ht="15.75" thickBot="1" x14ac:dyDescent="0.3">
      <c r="A11" s="4">
        <v>10</v>
      </c>
      <c r="B11" s="4" t="s">
        <v>12</v>
      </c>
      <c r="C11" s="5">
        <v>483</v>
      </c>
      <c r="D11" s="18">
        <f t="shared" si="0"/>
        <v>7.9284307288246883E-2</v>
      </c>
    </row>
    <row r="12" spans="1:4" ht="15.75" thickBot="1" x14ac:dyDescent="0.3">
      <c r="A12" s="2">
        <v>11</v>
      </c>
      <c r="B12" s="2" t="s">
        <v>13</v>
      </c>
      <c r="C12" s="3">
        <v>445</v>
      </c>
      <c r="D12" s="18">
        <f t="shared" si="0"/>
        <v>7.3046618516086667E-2</v>
      </c>
    </row>
    <row r="13" spans="1:4" ht="15.75" thickBot="1" x14ac:dyDescent="0.3">
      <c r="A13" s="6">
        <v>12</v>
      </c>
      <c r="B13" s="6" t="s">
        <v>14</v>
      </c>
      <c r="C13" s="7">
        <v>440</v>
      </c>
      <c r="D13" s="18">
        <f t="shared" si="0"/>
        <v>7.2225869993434014E-2</v>
      </c>
    </row>
    <row r="14" spans="1:4" x14ac:dyDescent="0.25">
      <c r="B14" s="8" t="s">
        <v>16</v>
      </c>
      <c r="C14">
        <f>SUM(C2:C13)</f>
        <v>6092</v>
      </c>
      <c r="D14" s="9"/>
    </row>
  </sheetData>
  <conditionalFormatting sqref="C2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96B-EED9-49FE-8901-9CC4D22F6807}">
  <dimension ref="A1:H46"/>
  <sheetViews>
    <sheetView workbookViewId="0">
      <selection activeCell="E5" sqref="E5:E6"/>
    </sheetView>
  </sheetViews>
  <sheetFormatPr defaultRowHeight="15" x14ac:dyDescent="0.25"/>
  <cols>
    <col min="1" max="1" width="29.85546875" customWidth="1"/>
    <col min="2" max="2" width="20.140625" customWidth="1"/>
    <col min="3" max="3" width="23.28515625" customWidth="1"/>
    <col min="4" max="4" width="23.28515625" style="11" customWidth="1"/>
    <col min="5" max="5" width="11.7109375" customWidth="1"/>
    <col min="6" max="6" width="10.42578125" customWidth="1"/>
    <col min="7" max="7" width="12.7109375" customWidth="1"/>
    <col min="8" max="8" width="11.42578125" customWidth="1"/>
  </cols>
  <sheetData>
    <row r="1" spans="1:8" x14ac:dyDescent="0.25">
      <c r="A1" s="29" t="s">
        <v>18</v>
      </c>
      <c r="B1" s="29" t="s">
        <v>20</v>
      </c>
      <c r="C1" s="29"/>
      <c r="D1" s="30" t="s">
        <v>78</v>
      </c>
      <c r="E1" s="30" t="s">
        <v>19</v>
      </c>
      <c r="F1" s="30" t="s">
        <v>49</v>
      </c>
      <c r="G1" s="30" t="s">
        <v>50</v>
      </c>
      <c r="H1" s="30" t="s">
        <v>51</v>
      </c>
    </row>
    <row r="2" spans="1:8" x14ac:dyDescent="0.25">
      <c r="A2" s="29"/>
      <c r="B2" s="11" t="s">
        <v>23</v>
      </c>
      <c r="C2" s="11" t="s">
        <v>24</v>
      </c>
      <c r="D2" s="30"/>
      <c r="E2" s="30"/>
      <c r="F2" s="30"/>
      <c r="G2" s="30"/>
      <c r="H2" s="30"/>
    </row>
    <row r="3" spans="1:8" x14ac:dyDescent="0.25">
      <c r="A3" s="11" t="s">
        <v>85</v>
      </c>
      <c r="B3" s="11"/>
      <c r="C3" s="11"/>
      <c r="D3" s="17"/>
      <c r="E3" s="17"/>
      <c r="F3" s="17"/>
      <c r="G3" s="17"/>
      <c r="H3" s="17"/>
    </row>
    <row r="4" spans="1:8" x14ac:dyDescent="0.25">
      <c r="A4" t="s">
        <v>1</v>
      </c>
    </row>
    <row r="5" spans="1:8" x14ac:dyDescent="0.25">
      <c r="A5" s="13" t="s">
        <v>25</v>
      </c>
      <c r="B5" s="13" t="s">
        <v>29</v>
      </c>
      <c r="C5" s="13" t="s">
        <v>28</v>
      </c>
      <c r="D5" s="29">
        <v>21.0549</v>
      </c>
      <c r="E5" s="29" t="s">
        <v>27</v>
      </c>
      <c r="F5" s="29">
        <v>-6.3100000000000003E-2</v>
      </c>
      <c r="G5" s="29">
        <v>6.3E-2</v>
      </c>
      <c r="H5" s="29" t="s">
        <v>52</v>
      </c>
    </row>
    <row r="6" spans="1:8" x14ac:dyDescent="0.25">
      <c r="A6" s="13" t="s">
        <v>26</v>
      </c>
      <c r="B6" s="13" t="s">
        <v>30</v>
      </c>
      <c r="C6" s="13" t="s">
        <v>31</v>
      </c>
      <c r="D6" s="29"/>
      <c r="E6" s="29"/>
      <c r="F6" s="29"/>
      <c r="G6" s="29"/>
      <c r="H6" s="29"/>
    </row>
    <row r="7" spans="1:8" x14ac:dyDescent="0.25">
      <c r="A7" t="s">
        <v>61</v>
      </c>
      <c r="F7" s="12"/>
      <c r="G7" s="12"/>
      <c r="H7" s="12"/>
    </row>
    <row r="8" spans="1:8" x14ac:dyDescent="0.25">
      <c r="A8" s="13" t="s">
        <v>32</v>
      </c>
      <c r="B8" s="14" t="s">
        <v>35</v>
      </c>
      <c r="C8" s="13" t="s">
        <v>34</v>
      </c>
      <c r="D8" s="29">
        <v>0.17699999999999999</v>
      </c>
      <c r="E8" s="29">
        <v>0.67390000000000005</v>
      </c>
      <c r="F8" s="29" t="s">
        <v>53</v>
      </c>
      <c r="G8" s="29" t="s">
        <v>53</v>
      </c>
      <c r="H8" s="29" t="s">
        <v>53</v>
      </c>
    </row>
    <row r="9" spans="1:8" x14ac:dyDescent="0.25">
      <c r="A9" s="13" t="s">
        <v>33</v>
      </c>
      <c r="B9" s="13" t="s">
        <v>36</v>
      </c>
      <c r="C9" s="13" t="s">
        <v>37</v>
      </c>
      <c r="D9" s="29"/>
      <c r="E9" s="29"/>
      <c r="F9" s="29"/>
      <c r="G9" s="29"/>
      <c r="H9" s="29"/>
    </row>
    <row r="10" spans="1:8" x14ac:dyDescent="0.25">
      <c r="A10" s="15" t="s">
        <v>60</v>
      </c>
      <c r="F10" s="12"/>
      <c r="G10" s="12"/>
      <c r="H10" s="12"/>
    </row>
    <row r="11" spans="1:8" x14ac:dyDescent="0.25">
      <c r="A11" s="16" t="s">
        <v>38</v>
      </c>
      <c r="B11" s="13" t="s">
        <v>40</v>
      </c>
      <c r="C11" s="13" t="s">
        <v>41</v>
      </c>
      <c r="D11" s="29" t="s">
        <v>79</v>
      </c>
      <c r="E11" s="29">
        <v>1.14E-2</v>
      </c>
      <c r="F11" s="29">
        <v>-3.5000000000000003E-2</v>
      </c>
      <c r="G11" s="29">
        <v>3.49E-2</v>
      </c>
      <c r="H11" s="29">
        <v>-3.5000000000000003E-2</v>
      </c>
    </row>
    <row r="12" spans="1:8" x14ac:dyDescent="0.25">
      <c r="A12" s="16" t="s">
        <v>39</v>
      </c>
      <c r="B12" s="13" t="s">
        <v>42</v>
      </c>
      <c r="C12" s="13" t="s">
        <v>43</v>
      </c>
      <c r="D12" s="29"/>
      <c r="E12" s="29"/>
      <c r="F12" s="29"/>
      <c r="G12" s="29"/>
      <c r="H12" s="29"/>
    </row>
    <row r="13" spans="1:8" x14ac:dyDescent="0.25">
      <c r="A13" t="s">
        <v>44</v>
      </c>
      <c r="F13" s="12"/>
      <c r="G13" s="12"/>
      <c r="H13" s="12"/>
    </row>
    <row r="14" spans="1:8" x14ac:dyDescent="0.25">
      <c r="A14" s="13" t="s">
        <v>21</v>
      </c>
      <c r="B14" s="13" t="s">
        <v>46</v>
      </c>
      <c r="C14" s="13" t="s">
        <v>45</v>
      </c>
      <c r="D14" s="29" t="s">
        <v>80</v>
      </c>
      <c r="E14" s="29" t="s">
        <v>27</v>
      </c>
      <c r="F14" s="29">
        <v>0.16159999999999999</v>
      </c>
      <c r="G14" s="29">
        <v>0.15959999999999999</v>
      </c>
      <c r="H14" s="29" t="s">
        <v>54</v>
      </c>
    </row>
    <row r="15" spans="1:8" x14ac:dyDescent="0.25">
      <c r="A15" s="13" t="s">
        <v>22</v>
      </c>
      <c r="B15" s="13" t="s">
        <v>47</v>
      </c>
      <c r="C15" s="13" t="s">
        <v>48</v>
      </c>
      <c r="D15" s="29"/>
      <c r="E15" s="29"/>
      <c r="F15" s="29"/>
      <c r="G15" s="29"/>
      <c r="H15" s="29"/>
    </row>
    <row r="16" spans="1:8" x14ac:dyDescent="0.25">
      <c r="A16" t="s">
        <v>86</v>
      </c>
    </row>
    <row r="17" spans="1:8" x14ac:dyDescent="0.25">
      <c r="A17" s="15" t="s">
        <v>62</v>
      </c>
    </row>
    <row r="18" spans="1:8" x14ac:dyDescent="0.25">
      <c r="A18" s="13" t="s">
        <v>21</v>
      </c>
      <c r="B18" s="14" t="s">
        <v>56</v>
      </c>
      <c r="C18" s="14" t="s">
        <v>59</v>
      </c>
      <c r="D18" s="29" t="s">
        <v>81</v>
      </c>
      <c r="E18" s="29" t="s">
        <v>27</v>
      </c>
      <c r="F18" s="29">
        <v>8.0699999999999994E-2</v>
      </c>
      <c r="G18" s="29">
        <v>8.0399999999999999E-2</v>
      </c>
      <c r="H18" s="29" t="s">
        <v>55</v>
      </c>
    </row>
    <row r="19" spans="1:8" x14ac:dyDescent="0.25">
      <c r="A19" s="13" t="s">
        <v>22</v>
      </c>
      <c r="B19" s="14" t="s">
        <v>58</v>
      </c>
      <c r="C19" s="14" t="s">
        <v>57</v>
      </c>
      <c r="D19" s="29"/>
      <c r="E19" s="29"/>
      <c r="F19" s="29"/>
      <c r="G19" s="29"/>
      <c r="H19" s="29"/>
    </row>
    <row r="20" spans="1:8" x14ac:dyDescent="0.25">
      <c r="A20" s="19" t="s">
        <v>63</v>
      </c>
    </row>
    <row r="21" spans="1:8" x14ac:dyDescent="0.25">
      <c r="A21" s="13" t="s">
        <v>21</v>
      </c>
      <c r="B21" s="13" t="s">
        <v>67</v>
      </c>
      <c r="C21" s="13" t="s">
        <v>66</v>
      </c>
      <c r="D21" s="29" t="s">
        <v>82</v>
      </c>
      <c r="E21" s="29" t="s">
        <v>27</v>
      </c>
      <c r="F21" s="29" t="s">
        <v>27</v>
      </c>
      <c r="G21" s="29" t="s">
        <v>27</v>
      </c>
      <c r="H21" s="29" t="s">
        <v>27</v>
      </c>
    </row>
    <row r="22" spans="1:8" x14ac:dyDescent="0.25">
      <c r="A22" s="13" t="s">
        <v>22</v>
      </c>
      <c r="B22" s="13" t="s">
        <v>65</v>
      </c>
      <c r="C22" s="13" t="s">
        <v>64</v>
      </c>
      <c r="D22" s="29"/>
      <c r="E22" s="29"/>
      <c r="F22" s="29"/>
      <c r="G22" s="29"/>
      <c r="H22" s="29"/>
    </row>
    <row r="23" spans="1:8" x14ac:dyDescent="0.25">
      <c r="A23" s="15" t="s">
        <v>68</v>
      </c>
    </row>
    <row r="24" spans="1:8" x14ac:dyDescent="0.25">
      <c r="A24" s="13" t="s">
        <v>21</v>
      </c>
      <c r="B24" s="13" t="s">
        <v>69</v>
      </c>
      <c r="C24" s="13" t="s">
        <v>70</v>
      </c>
      <c r="D24" s="29" t="s">
        <v>83</v>
      </c>
      <c r="E24" s="29" t="s">
        <v>27</v>
      </c>
      <c r="F24" s="29" t="s">
        <v>27</v>
      </c>
      <c r="G24" s="29" t="s">
        <v>27</v>
      </c>
      <c r="H24" s="29" t="s">
        <v>27</v>
      </c>
    </row>
    <row r="25" spans="1:8" x14ac:dyDescent="0.25">
      <c r="A25" s="13" t="s">
        <v>22</v>
      </c>
      <c r="B25" s="13" t="s">
        <v>71</v>
      </c>
      <c r="C25" s="13" t="s">
        <v>72</v>
      </c>
      <c r="D25" s="29"/>
      <c r="E25" s="29"/>
      <c r="F25" s="29"/>
      <c r="G25" s="29"/>
      <c r="H25" s="29"/>
    </row>
    <row r="26" spans="1:8" x14ac:dyDescent="0.25">
      <c r="A26" s="15" t="s">
        <v>73</v>
      </c>
    </row>
    <row r="27" spans="1:8" x14ac:dyDescent="0.25">
      <c r="A27" s="13" t="s">
        <v>21</v>
      </c>
      <c r="B27" s="13" t="s">
        <v>75</v>
      </c>
      <c r="C27" s="13" t="s">
        <v>74</v>
      </c>
      <c r="D27" s="29" t="s">
        <v>84</v>
      </c>
      <c r="E27" s="29" t="s">
        <v>27</v>
      </c>
      <c r="F27" s="29" t="s">
        <v>27</v>
      </c>
      <c r="G27" s="29" t="s">
        <v>27</v>
      </c>
      <c r="H27" s="29" t="s">
        <v>27</v>
      </c>
    </row>
    <row r="28" spans="1:8" x14ac:dyDescent="0.25">
      <c r="A28" s="13" t="s">
        <v>22</v>
      </c>
      <c r="B28" s="13" t="s">
        <v>77</v>
      </c>
      <c r="C28" s="13" t="s">
        <v>76</v>
      </c>
      <c r="D28" s="29"/>
      <c r="E28" s="29"/>
      <c r="F28" s="29"/>
      <c r="G28" s="29"/>
      <c r="H28" s="29"/>
    </row>
    <row r="33" spans="1:1" ht="21" x14ac:dyDescent="0.25">
      <c r="A33" s="20" t="s">
        <v>87</v>
      </c>
    </row>
    <row r="34" spans="1:1" x14ac:dyDescent="0.25">
      <c r="A34" s="21"/>
    </row>
    <row r="35" spans="1:1" ht="17.25" x14ac:dyDescent="0.25">
      <c r="A35" s="22" t="s">
        <v>88</v>
      </c>
    </row>
    <row r="36" spans="1:1" ht="17.25" x14ac:dyDescent="0.25">
      <c r="A36" s="22" t="s">
        <v>89</v>
      </c>
    </row>
    <row r="37" spans="1:1" ht="17.25" x14ac:dyDescent="0.25">
      <c r="A37" s="22" t="s">
        <v>90</v>
      </c>
    </row>
    <row r="38" spans="1:1" ht="17.25" x14ac:dyDescent="0.25">
      <c r="A38" s="22" t="s">
        <v>91</v>
      </c>
    </row>
    <row r="39" spans="1:1" ht="17.25" x14ac:dyDescent="0.25">
      <c r="A39" s="22" t="s">
        <v>92</v>
      </c>
    </row>
    <row r="40" spans="1:1" ht="17.25" x14ac:dyDescent="0.25">
      <c r="A40" s="22" t="s">
        <v>93</v>
      </c>
    </row>
    <row r="41" spans="1:1" ht="17.25" x14ac:dyDescent="0.25">
      <c r="A41" s="22" t="s">
        <v>94</v>
      </c>
    </row>
    <row r="42" spans="1:1" ht="17.25" x14ac:dyDescent="0.25">
      <c r="A42" s="22" t="s">
        <v>95</v>
      </c>
    </row>
    <row r="43" spans="1:1" ht="17.25" x14ac:dyDescent="0.25">
      <c r="A43" s="22" t="s">
        <v>96</v>
      </c>
    </row>
    <row r="44" spans="1:1" ht="17.25" x14ac:dyDescent="0.25">
      <c r="A44" s="22" t="s">
        <v>97</v>
      </c>
    </row>
    <row r="45" spans="1:1" ht="17.25" x14ac:dyDescent="0.25">
      <c r="A45" s="22" t="s">
        <v>98</v>
      </c>
    </row>
    <row r="46" spans="1:1" ht="17.25" x14ac:dyDescent="0.25">
      <c r="A46" s="22" t="s">
        <v>99</v>
      </c>
    </row>
  </sheetData>
  <mergeCells count="47">
    <mergeCell ref="D11:D12"/>
    <mergeCell ref="B1:C1"/>
    <mergeCell ref="A1:A2"/>
    <mergeCell ref="E1:E2"/>
    <mergeCell ref="E5:E6"/>
    <mergeCell ref="E8:E9"/>
    <mergeCell ref="D1:D2"/>
    <mergeCell ref="D5:D6"/>
    <mergeCell ref="D8:D9"/>
    <mergeCell ref="E14:E15"/>
    <mergeCell ref="F5:F6"/>
    <mergeCell ref="G5:G6"/>
    <mergeCell ref="H5:H6"/>
    <mergeCell ref="F8:F9"/>
    <mergeCell ref="G8:G9"/>
    <mergeCell ref="H8:H9"/>
    <mergeCell ref="F11:F12"/>
    <mergeCell ref="G11:G12"/>
    <mergeCell ref="H11:H12"/>
    <mergeCell ref="E11:E12"/>
    <mergeCell ref="F14:F15"/>
    <mergeCell ref="G14:G15"/>
    <mergeCell ref="H14:H15"/>
    <mergeCell ref="F1:F2"/>
    <mergeCell ref="G1:G2"/>
    <mergeCell ref="H1:H2"/>
    <mergeCell ref="E18:E19"/>
    <mergeCell ref="F18:F19"/>
    <mergeCell ref="G18:G19"/>
    <mergeCell ref="H18:H19"/>
    <mergeCell ref="E21:E22"/>
    <mergeCell ref="F21:F22"/>
    <mergeCell ref="G21:G22"/>
    <mergeCell ref="H21:H22"/>
    <mergeCell ref="E24:E25"/>
    <mergeCell ref="F24:F25"/>
    <mergeCell ref="G24:G25"/>
    <mergeCell ref="H24:H25"/>
    <mergeCell ref="E27:E28"/>
    <mergeCell ref="F27:F28"/>
    <mergeCell ref="G27:G28"/>
    <mergeCell ref="H27:H28"/>
    <mergeCell ref="D14:D15"/>
    <mergeCell ref="D18:D19"/>
    <mergeCell ref="D21:D22"/>
    <mergeCell ref="D24:D25"/>
    <mergeCell ref="D27:D2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9D08-D490-4543-B6FC-B5A87479F892}">
  <dimension ref="A1:H48"/>
  <sheetViews>
    <sheetView workbookViewId="0">
      <selection activeCell="A4" sqref="A4:A12"/>
    </sheetView>
  </sheetViews>
  <sheetFormatPr defaultRowHeight="15" x14ac:dyDescent="0.25"/>
  <cols>
    <col min="1" max="1" width="31.140625" customWidth="1"/>
    <col min="2" max="5" width="12.7109375" customWidth="1"/>
  </cols>
  <sheetData>
    <row r="1" spans="1:8" x14ac:dyDescent="0.25">
      <c r="A1" s="29" t="s">
        <v>18</v>
      </c>
      <c r="B1" s="29" t="s">
        <v>100</v>
      </c>
      <c r="C1" s="29"/>
      <c r="D1" s="29"/>
      <c r="E1" s="29"/>
    </row>
    <row r="2" spans="1:8" ht="27.75" customHeight="1" x14ac:dyDescent="0.25">
      <c r="A2" s="29"/>
      <c r="B2" s="29" t="s">
        <v>101</v>
      </c>
      <c r="C2" s="29"/>
      <c r="D2" s="30" t="s">
        <v>103</v>
      </c>
      <c r="E2" s="30"/>
    </row>
    <row r="3" spans="1:8" x14ac:dyDescent="0.25">
      <c r="A3" s="12" t="s">
        <v>85</v>
      </c>
      <c r="B3" s="11" t="s">
        <v>0</v>
      </c>
      <c r="C3" s="10" t="s">
        <v>102</v>
      </c>
      <c r="D3" s="11" t="s">
        <v>0</v>
      </c>
      <c r="E3" s="10" t="s">
        <v>102</v>
      </c>
      <c r="H3" t="s">
        <v>102</v>
      </c>
    </row>
    <row r="4" spans="1:8" x14ac:dyDescent="0.25">
      <c r="A4" t="s">
        <v>1</v>
      </c>
    </row>
    <row r="5" spans="1:8" x14ac:dyDescent="0.25">
      <c r="A5" s="13" t="s">
        <v>25</v>
      </c>
      <c r="B5" s="13">
        <v>644</v>
      </c>
      <c r="C5" s="24">
        <f>B5/(B5+B6)</f>
        <v>0.5023400936037441</v>
      </c>
      <c r="D5" s="13">
        <v>202</v>
      </c>
      <c r="E5" s="24">
        <f>D5/(D5+D6)</f>
        <v>0.49388753056234719</v>
      </c>
      <c r="H5" s="24">
        <v>0.49388753056234719</v>
      </c>
    </row>
    <row r="6" spans="1:8" x14ac:dyDescent="0.25">
      <c r="A6" s="13" t="s">
        <v>26</v>
      </c>
      <c r="B6" s="13">
        <v>638</v>
      </c>
      <c r="C6" s="24">
        <f>B6/(B5+B6)</f>
        <v>0.49765990639625585</v>
      </c>
      <c r="D6" s="13">
        <v>207</v>
      </c>
      <c r="E6" s="24">
        <f>D6/(D5+D6)</f>
        <v>0.50611246943765276</v>
      </c>
      <c r="H6" s="24">
        <v>0.50611246943765276</v>
      </c>
    </row>
    <row r="7" spans="1:8" x14ac:dyDescent="0.25">
      <c r="A7" t="s">
        <v>61</v>
      </c>
      <c r="C7" s="24"/>
      <c r="E7" s="23"/>
      <c r="H7" s="24"/>
    </row>
    <row r="8" spans="1:8" x14ac:dyDescent="0.25">
      <c r="A8" s="13" t="s">
        <v>32</v>
      </c>
      <c r="B8" s="14">
        <v>1091</v>
      </c>
      <c r="C8" s="24">
        <f>B8/(B8+B9)</f>
        <v>0.85035074045206549</v>
      </c>
      <c r="D8">
        <v>339</v>
      </c>
      <c r="E8" s="24">
        <f>D8/(D8+D9)</f>
        <v>0.82682926829268288</v>
      </c>
      <c r="H8" s="24">
        <v>0.82682926829268288</v>
      </c>
    </row>
    <row r="9" spans="1:8" x14ac:dyDescent="0.25">
      <c r="A9" s="13" t="s">
        <v>33</v>
      </c>
      <c r="B9" s="13">
        <v>192</v>
      </c>
      <c r="C9" s="24">
        <f>B9/(B8+B9)</f>
        <v>0.14964925954793454</v>
      </c>
      <c r="D9">
        <v>71</v>
      </c>
      <c r="E9" s="24">
        <f>D9/(D8+D9)</f>
        <v>0.17317073170731706</v>
      </c>
      <c r="H9" s="24">
        <v>0.17317073170731706</v>
      </c>
    </row>
    <row r="10" spans="1:8" x14ac:dyDescent="0.25">
      <c r="A10" s="15" t="s">
        <v>60</v>
      </c>
      <c r="C10" s="24"/>
      <c r="E10" s="23"/>
      <c r="H10" s="24"/>
    </row>
    <row r="11" spans="1:8" x14ac:dyDescent="0.25">
      <c r="A11" s="16" t="s">
        <v>38</v>
      </c>
      <c r="B11" s="13">
        <v>586</v>
      </c>
      <c r="C11" s="24">
        <f>B11/(B11+B12)</f>
        <v>0.45674201091192518</v>
      </c>
      <c r="D11">
        <v>234</v>
      </c>
      <c r="E11" s="24">
        <f>D11/(D11+D12)</f>
        <v>0.57073170731707312</v>
      </c>
      <c r="H11" s="24">
        <v>0.57073170731707312</v>
      </c>
    </row>
    <row r="12" spans="1:8" x14ac:dyDescent="0.25">
      <c r="A12" s="16" t="s">
        <v>39</v>
      </c>
      <c r="B12" s="13">
        <v>697</v>
      </c>
      <c r="C12" s="24">
        <f>B12/(B11+B12)</f>
        <v>0.54325798908807488</v>
      </c>
      <c r="D12">
        <v>176</v>
      </c>
      <c r="E12" s="24">
        <f>D12/(D11+D12)</f>
        <v>0.42926829268292682</v>
      </c>
      <c r="H12" s="24">
        <v>0.42926829268292682</v>
      </c>
    </row>
    <row r="13" spans="1:8" x14ac:dyDescent="0.25">
      <c r="A13" t="s">
        <v>44</v>
      </c>
      <c r="C13" s="24"/>
      <c r="E13" s="23"/>
      <c r="H13" s="24"/>
    </row>
    <row r="14" spans="1:8" x14ac:dyDescent="0.25">
      <c r="A14" s="13" t="s">
        <v>21</v>
      </c>
      <c r="B14" s="13">
        <v>579</v>
      </c>
      <c r="C14" s="24">
        <f>B14/(B14+B15)</f>
        <v>0.45234374999999999</v>
      </c>
      <c r="D14">
        <v>326</v>
      </c>
      <c r="E14" s="24">
        <f>D14/(D14+D15)</f>
        <v>0.79706601466992666</v>
      </c>
      <c r="H14" s="24">
        <v>0.79706601466992666</v>
      </c>
    </row>
    <row r="15" spans="1:8" x14ac:dyDescent="0.25">
      <c r="A15" s="13" t="s">
        <v>22</v>
      </c>
      <c r="B15" s="13">
        <v>701</v>
      </c>
      <c r="C15" s="24">
        <f>B15/(B14+B15)</f>
        <v>0.54765624999999996</v>
      </c>
      <c r="D15">
        <v>83</v>
      </c>
      <c r="E15" s="24">
        <f>D15/(D14+D15)</f>
        <v>0.20293398533007334</v>
      </c>
      <c r="H15" s="24">
        <v>0.20293398533007334</v>
      </c>
    </row>
    <row r="16" spans="1:8" x14ac:dyDescent="0.25">
      <c r="A16" s="31" t="s">
        <v>86</v>
      </c>
      <c r="B16" s="31"/>
      <c r="C16" s="31"/>
      <c r="D16" s="31"/>
      <c r="E16" s="31"/>
      <c r="H16" s="24"/>
    </row>
    <row r="17" spans="1:8" x14ac:dyDescent="0.25">
      <c r="A17" s="15" t="s">
        <v>62</v>
      </c>
      <c r="C17" s="24"/>
      <c r="E17" s="23"/>
      <c r="H17" s="24"/>
    </row>
    <row r="18" spans="1:8" x14ac:dyDescent="0.25">
      <c r="A18" s="13" t="s">
        <v>21</v>
      </c>
      <c r="B18" s="14">
        <v>245</v>
      </c>
      <c r="C18" s="24">
        <f>B18/(B18+B19)</f>
        <v>0.19459888800635425</v>
      </c>
      <c r="D18">
        <v>72</v>
      </c>
      <c r="E18" s="24">
        <f>D18/(D18+D19)</f>
        <v>0.17955112219451372</v>
      </c>
      <c r="H18" s="24">
        <v>0.17955112219451372</v>
      </c>
    </row>
    <row r="19" spans="1:8" x14ac:dyDescent="0.25">
      <c r="A19" s="13" t="s">
        <v>22</v>
      </c>
      <c r="B19" s="14">
        <v>1014</v>
      </c>
      <c r="C19" s="24">
        <f>B19/(B18+B19)</f>
        <v>0.80540111199364572</v>
      </c>
      <c r="D19">
        <v>329</v>
      </c>
      <c r="E19" s="24">
        <f>D19/(D18+D19)</f>
        <v>0.82044887780548625</v>
      </c>
      <c r="H19" s="24">
        <v>0.82044887780548625</v>
      </c>
    </row>
    <row r="20" spans="1:8" x14ac:dyDescent="0.25">
      <c r="A20" s="19" t="s">
        <v>63</v>
      </c>
      <c r="C20" s="24"/>
      <c r="E20" s="23"/>
      <c r="H20" s="24"/>
    </row>
    <row r="21" spans="1:8" x14ac:dyDescent="0.25">
      <c r="A21" s="13" t="s">
        <v>21</v>
      </c>
      <c r="B21" s="13">
        <v>439</v>
      </c>
      <c r="C21" s="24">
        <f>B21/(B21+B22)</f>
        <v>0.36042692939244664</v>
      </c>
      <c r="D21">
        <v>342</v>
      </c>
      <c r="E21" s="24">
        <f>D21/(D21+D22)</f>
        <v>0.88601036269430056</v>
      </c>
      <c r="H21" s="24">
        <v>0.88601036269430056</v>
      </c>
    </row>
    <row r="22" spans="1:8" x14ac:dyDescent="0.25">
      <c r="A22" s="13" t="s">
        <v>22</v>
      </c>
      <c r="B22" s="13">
        <v>779</v>
      </c>
      <c r="C22" s="24">
        <f>B22/(B21+B22)</f>
        <v>0.63957307060755342</v>
      </c>
      <c r="D22">
        <v>44</v>
      </c>
      <c r="E22" s="24">
        <f>D22/(D21+D22)</f>
        <v>0.11398963730569948</v>
      </c>
      <c r="H22" s="24">
        <v>0.11398963730569948</v>
      </c>
    </row>
    <row r="23" spans="1:8" x14ac:dyDescent="0.25">
      <c r="A23" s="15" t="s">
        <v>68</v>
      </c>
      <c r="C23" s="24"/>
      <c r="E23" s="23"/>
      <c r="H23" s="24"/>
    </row>
    <row r="24" spans="1:8" x14ac:dyDescent="0.25">
      <c r="A24" s="13" t="s">
        <v>21</v>
      </c>
      <c r="B24" s="13">
        <v>559</v>
      </c>
      <c r="C24" s="24">
        <f>B24/(B24+B25)</f>
        <v>0.44400317712470216</v>
      </c>
      <c r="D24">
        <v>300</v>
      </c>
      <c r="E24" s="24">
        <f>D24/(D24+D25)</f>
        <v>0.73529411764705888</v>
      </c>
      <c r="H24" s="24">
        <v>0.73529411764705888</v>
      </c>
    </row>
    <row r="25" spans="1:8" x14ac:dyDescent="0.25">
      <c r="A25" s="13" t="s">
        <v>22</v>
      </c>
      <c r="B25" s="13">
        <v>700</v>
      </c>
      <c r="C25" s="24">
        <f>B25/(B24+B25)</f>
        <v>0.55599682287529784</v>
      </c>
      <c r="D25">
        <v>108</v>
      </c>
      <c r="E25" s="24">
        <f>D25/(D24+D25)</f>
        <v>0.26470588235294118</v>
      </c>
      <c r="H25" s="24">
        <v>0.26470588235294118</v>
      </c>
    </row>
    <row r="26" spans="1:8" x14ac:dyDescent="0.25">
      <c r="A26" s="15" t="s">
        <v>73</v>
      </c>
      <c r="C26" s="24"/>
      <c r="E26" s="23"/>
      <c r="H26" s="24"/>
    </row>
    <row r="27" spans="1:8" x14ac:dyDescent="0.25">
      <c r="A27" s="13" t="s">
        <v>21</v>
      </c>
      <c r="B27" s="13">
        <v>548</v>
      </c>
      <c r="C27" s="24">
        <f>B27/(B27+B28)</f>
        <v>0.42712392829306312</v>
      </c>
      <c r="D27">
        <v>291</v>
      </c>
      <c r="E27" s="24">
        <f>D27/(D27+D28)</f>
        <v>0.70975609756097557</v>
      </c>
      <c r="H27" s="24">
        <v>0.70975609756097557</v>
      </c>
    </row>
    <row r="28" spans="1:8" x14ac:dyDescent="0.25">
      <c r="A28" s="13" t="s">
        <v>22</v>
      </c>
      <c r="B28" s="13">
        <v>735</v>
      </c>
      <c r="C28" s="24">
        <f>B28/(B27+B28)</f>
        <v>0.57287607170693688</v>
      </c>
      <c r="D28">
        <v>119</v>
      </c>
      <c r="E28" s="24">
        <f>D28/(D27+D28)</f>
        <v>0.29024390243902437</v>
      </c>
      <c r="H28" s="24">
        <v>0.29024390243902437</v>
      </c>
    </row>
    <row r="34" spans="1:5" ht="31.5" customHeight="1" x14ac:dyDescent="0.25">
      <c r="A34" s="12" t="s">
        <v>18</v>
      </c>
      <c r="B34" s="30" t="s">
        <v>104</v>
      </c>
      <c r="C34" s="30"/>
      <c r="D34" s="12"/>
      <c r="E34" s="12"/>
    </row>
    <row r="35" spans="1:5" x14ac:dyDescent="0.25">
      <c r="A35" t="s">
        <v>86</v>
      </c>
      <c r="B35" s="11" t="s">
        <v>0</v>
      </c>
      <c r="C35" s="10" t="s">
        <v>102</v>
      </c>
      <c r="D35" s="1"/>
      <c r="E35" s="1"/>
    </row>
    <row r="36" spans="1:5" x14ac:dyDescent="0.25">
      <c r="A36" s="15" t="s">
        <v>62</v>
      </c>
    </row>
    <row r="37" spans="1:5" x14ac:dyDescent="0.25">
      <c r="A37" s="13" t="s">
        <v>21</v>
      </c>
      <c r="B37">
        <v>879</v>
      </c>
      <c r="C37" s="24">
        <f>B37/(B37+B38)</f>
        <v>0.15593400745077168</v>
      </c>
    </row>
    <row r="38" spans="1:5" x14ac:dyDescent="0.25">
      <c r="A38" s="13" t="s">
        <v>22</v>
      </c>
      <c r="B38">
        <v>4758</v>
      </c>
      <c r="C38" s="24">
        <f>B38/(B37+B38)</f>
        <v>0.84406599254922832</v>
      </c>
    </row>
    <row r="39" spans="1:5" x14ac:dyDescent="0.25">
      <c r="A39" s="19" t="s">
        <v>63</v>
      </c>
    </row>
    <row r="40" spans="1:5" x14ac:dyDescent="0.25">
      <c r="A40" s="13" t="s">
        <v>21</v>
      </c>
      <c r="B40">
        <v>1130</v>
      </c>
      <c r="C40" s="24">
        <f>B40/(B40+B41)</f>
        <v>0.20046123824729467</v>
      </c>
    </row>
    <row r="41" spans="1:5" x14ac:dyDescent="0.25">
      <c r="A41" s="13" t="s">
        <v>22</v>
      </c>
      <c r="B41">
        <v>4507</v>
      </c>
      <c r="C41" s="24">
        <f>B41/(B40+B41)</f>
        <v>0.79953876175270533</v>
      </c>
    </row>
    <row r="42" spans="1:5" x14ac:dyDescent="0.25">
      <c r="A42" s="15" t="s">
        <v>68</v>
      </c>
    </row>
    <row r="43" spans="1:5" x14ac:dyDescent="0.25">
      <c r="A43" s="13" t="s">
        <v>21</v>
      </c>
      <c r="B43">
        <v>1520</v>
      </c>
      <c r="C43" s="24">
        <f>B43/(B43+B44)</f>
        <v>0.26964697534149368</v>
      </c>
    </row>
    <row r="44" spans="1:5" x14ac:dyDescent="0.25">
      <c r="A44" s="13" t="s">
        <v>22</v>
      </c>
      <c r="B44">
        <v>4117</v>
      </c>
      <c r="C44" s="24">
        <f>B44/(B43+B44)</f>
        <v>0.73035302465850627</v>
      </c>
    </row>
    <row r="45" spans="1:5" x14ac:dyDescent="0.25">
      <c r="A45" s="15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</sheetData>
  <mergeCells count="6">
    <mergeCell ref="B34:C34"/>
    <mergeCell ref="A16:E16"/>
    <mergeCell ref="A1:A2"/>
    <mergeCell ref="B2:C2"/>
    <mergeCell ref="B1:E1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9318-E713-4FDE-91F2-D8A4B7179825}">
  <dimension ref="A1:G28"/>
  <sheetViews>
    <sheetView tabSelected="1" workbookViewId="0">
      <selection activeCell="A6" sqref="A6"/>
    </sheetView>
  </sheetViews>
  <sheetFormatPr defaultRowHeight="15" x14ac:dyDescent="0.25"/>
  <cols>
    <col min="1" max="1" width="32" bestFit="1" customWidth="1"/>
    <col min="2" max="5" width="11.7109375" customWidth="1"/>
  </cols>
  <sheetData>
    <row r="1" spans="1:7" x14ac:dyDescent="0.25">
      <c r="A1" s="12" t="s">
        <v>18</v>
      </c>
      <c r="B1" s="29" t="s">
        <v>105</v>
      </c>
      <c r="C1" s="29"/>
      <c r="D1" s="29"/>
      <c r="E1" s="29"/>
      <c r="F1" s="29"/>
      <c r="G1" s="29"/>
    </row>
    <row r="2" spans="1:7" x14ac:dyDescent="0.25">
      <c r="A2" s="12" t="s">
        <v>18</v>
      </c>
      <c r="B2" s="29" t="s">
        <v>106</v>
      </c>
      <c r="C2" s="29"/>
      <c r="D2" s="30" t="s">
        <v>107</v>
      </c>
      <c r="E2" s="30"/>
      <c r="F2" s="30" t="s">
        <v>78</v>
      </c>
      <c r="G2" s="30" t="s">
        <v>19</v>
      </c>
    </row>
    <row r="3" spans="1:7" x14ac:dyDescent="0.25">
      <c r="A3" s="12" t="s">
        <v>85</v>
      </c>
      <c r="B3" s="11" t="s">
        <v>0</v>
      </c>
      <c r="C3" s="10" t="s">
        <v>102</v>
      </c>
      <c r="D3" s="11" t="s">
        <v>0</v>
      </c>
      <c r="E3" s="10" t="s">
        <v>102</v>
      </c>
      <c r="F3" s="30"/>
      <c r="G3" s="30"/>
    </row>
    <row r="4" spans="1:7" x14ac:dyDescent="0.25">
      <c r="A4" t="s">
        <v>1</v>
      </c>
    </row>
    <row r="5" spans="1:7" x14ac:dyDescent="0.25">
      <c r="A5" s="13" t="s">
        <v>25</v>
      </c>
      <c r="B5" s="13">
        <v>644</v>
      </c>
      <c r="C5" s="24">
        <f>B5/(B5+B6)</f>
        <v>0.5023400936037441</v>
      </c>
      <c r="D5" s="13">
        <v>2206</v>
      </c>
      <c r="E5" s="24">
        <f>D5/(D5+D6)</f>
        <v>0.51100301135047488</v>
      </c>
      <c r="F5" s="29">
        <v>0.29680000000000001</v>
      </c>
      <c r="G5" s="29">
        <v>0.58589999999999998</v>
      </c>
    </row>
    <row r="6" spans="1:7" x14ac:dyDescent="0.25">
      <c r="A6" s="13" t="s">
        <v>26</v>
      </c>
      <c r="B6" s="13">
        <v>638</v>
      </c>
      <c r="C6" s="24">
        <f>B6/(B5+B6)</f>
        <v>0.49765990639625585</v>
      </c>
      <c r="D6" s="13">
        <v>2111</v>
      </c>
      <c r="E6" s="24">
        <f>D6/(D5+D6)</f>
        <v>0.48899698864952512</v>
      </c>
      <c r="F6" s="29"/>
      <c r="G6" s="29"/>
    </row>
    <row r="7" spans="1:7" x14ac:dyDescent="0.25">
      <c r="A7" t="s">
        <v>61</v>
      </c>
      <c r="C7" s="24"/>
      <c r="E7" s="23"/>
    </row>
    <row r="8" spans="1:7" x14ac:dyDescent="0.25">
      <c r="A8" s="13" t="s">
        <v>32</v>
      </c>
      <c r="B8" s="14">
        <v>1082</v>
      </c>
      <c r="C8" s="24">
        <f>B8/(B8+B9)</f>
        <v>0.84333593141075602</v>
      </c>
      <c r="D8">
        <v>3133</v>
      </c>
      <c r="E8" s="24">
        <f>D8/(D8+D9)</f>
        <v>0.71956821313734498</v>
      </c>
      <c r="F8" s="29">
        <v>80.478700000000003</v>
      </c>
      <c r="G8" s="29" t="s">
        <v>27</v>
      </c>
    </row>
    <row r="9" spans="1:7" x14ac:dyDescent="0.25">
      <c r="A9" s="13" t="s">
        <v>33</v>
      </c>
      <c r="B9" s="13">
        <v>201</v>
      </c>
      <c r="C9" s="24">
        <f>B9/(B8+B9)</f>
        <v>0.15666406858924395</v>
      </c>
      <c r="D9">
        <v>1221</v>
      </c>
      <c r="E9" s="24">
        <f>D9/(D8+D9)</f>
        <v>0.28043178686265502</v>
      </c>
      <c r="F9" s="29"/>
      <c r="G9" s="29"/>
    </row>
    <row r="10" spans="1:7" x14ac:dyDescent="0.25">
      <c r="A10" s="15" t="s">
        <v>60</v>
      </c>
      <c r="C10" s="24"/>
      <c r="E10" s="23"/>
      <c r="F10" s="11"/>
      <c r="G10" s="11"/>
    </row>
    <row r="11" spans="1:7" x14ac:dyDescent="0.25">
      <c r="A11" s="16" t="s">
        <v>38</v>
      </c>
      <c r="B11" s="13">
        <v>586</v>
      </c>
      <c r="C11" s="24">
        <f>B11/(B11+B12)</f>
        <v>0.45674201091192518</v>
      </c>
      <c r="D11">
        <v>3203</v>
      </c>
      <c r="E11" s="24">
        <f>D11/(D11+D12)</f>
        <v>0.7714354527938343</v>
      </c>
      <c r="F11" s="29">
        <v>459.73180000000002</v>
      </c>
      <c r="G11" s="29" t="s">
        <v>27</v>
      </c>
    </row>
    <row r="12" spans="1:7" x14ac:dyDescent="0.25">
      <c r="A12" s="16" t="s">
        <v>39</v>
      </c>
      <c r="B12" s="13">
        <v>697</v>
      </c>
      <c r="C12" s="24">
        <f>B12/(B11+B12)</f>
        <v>0.54325798908807488</v>
      </c>
      <c r="D12">
        <v>949</v>
      </c>
      <c r="E12" s="24">
        <f>D12/(D11+D12)</f>
        <v>0.2285645472061657</v>
      </c>
      <c r="F12" s="29"/>
      <c r="G12" s="29"/>
    </row>
    <row r="13" spans="1:7" x14ac:dyDescent="0.25">
      <c r="A13" t="s">
        <v>108</v>
      </c>
      <c r="C13" s="24"/>
      <c r="E13" s="23"/>
      <c r="F13" s="11"/>
      <c r="G13" s="11"/>
    </row>
    <row r="14" spans="1:7" x14ac:dyDescent="0.25">
      <c r="A14" s="13" t="s">
        <v>21</v>
      </c>
      <c r="B14" s="13">
        <v>676</v>
      </c>
      <c r="C14" s="24">
        <f>B14/(B14+B15)</f>
        <v>0.53993610223642174</v>
      </c>
      <c r="D14">
        <v>2300</v>
      </c>
      <c r="E14" s="24">
        <f>D14/(D14+D15)</f>
        <v>0.5457997152349312</v>
      </c>
      <c r="F14" s="29">
        <v>0.1338</v>
      </c>
      <c r="G14" s="29">
        <v>0.71450000000000002</v>
      </c>
    </row>
    <row r="15" spans="1:7" x14ac:dyDescent="0.25">
      <c r="A15" s="13" t="s">
        <v>22</v>
      </c>
      <c r="B15" s="13">
        <v>576</v>
      </c>
      <c r="C15" s="24">
        <f>B15/(B14+B15)</f>
        <v>0.46006389776357826</v>
      </c>
      <c r="D15">
        <v>1914</v>
      </c>
      <c r="E15" s="24">
        <f>D15/(D14+D15)</f>
        <v>0.4542002847650688</v>
      </c>
      <c r="F15" s="29"/>
      <c r="G15" s="29"/>
    </row>
    <row r="16" spans="1:7" x14ac:dyDescent="0.25">
      <c r="A16" s="31" t="s">
        <v>86</v>
      </c>
      <c r="B16" s="31"/>
      <c r="C16" s="31"/>
      <c r="D16" s="31"/>
      <c r="E16" s="31"/>
      <c r="F16" s="11"/>
      <c r="G16" s="11"/>
    </row>
    <row r="17" spans="1:7" x14ac:dyDescent="0.25">
      <c r="A17" s="15" t="s">
        <v>62</v>
      </c>
      <c r="C17" s="24"/>
      <c r="E17" s="23"/>
      <c r="F17" s="11"/>
      <c r="G17" s="11"/>
    </row>
    <row r="18" spans="1:7" x14ac:dyDescent="0.25">
      <c r="A18" s="13" t="s">
        <v>21</v>
      </c>
      <c r="B18" s="14">
        <v>319</v>
      </c>
      <c r="C18" s="24">
        <f>B18/(B18+B19)</f>
        <v>0.24863600935307872</v>
      </c>
      <c r="D18">
        <v>560</v>
      </c>
      <c r="E18" s="24">
        <f>D18/(D18+D19)</f>
        <v>0.12861736334405144</v>
      </c>
      <c r="F18" s="29">
        <v>108.45440000000001</v>
      </c>
      <c r="G18" s="29" t="s">
        <v>27</v>
      </c>
    </row>
    <row r="19" spans="1:7" x14ac:dyDescent="0.25">
      <c r="A19" s="13" t="s">
        <v>22</v>
      </c>
      <c r="B19" s="14">
        <v>964</v>
      </c>
      <c r="C19" s="24">
        <f>B19/(B18+B19)</f>
        <v>0.75136399064692128</v>
      </c>
      <c r="D19">
        <v>3794</v>
      </c>
      <c r="E19" s="24">
        <f>D19/(D18+D19)</f>
        <v>0.87138263665594851</v>
      </c>
      <c r="F19" s="29"/>
      <c r="G19" s="29"/>
    </row>
    <row r="20" spans="1:7" x14ac:dyDescent="0.25">
      <c r="A20" s="19" t="s">
        <v>63</v>
      </c>
      <c r="C20" s="24"/>
      <c r="E20" s="23"/>
      <c r="F20" s="11"/>
      <c r="G20" s="11"/>
    </row>
    <row r="21" spans="1:7" x14ac:dyDescent="0.25">
      <c r="A21" s="13" t="s">
        <v>21</v>
      </c>
      <c r="B21" s="13">
        <v>355</v>
      </c>
      <c r="C21" s="24">
        <f>B21/(B21+B22)</f>
        <v>0.27669524551831642</v>
      </c>
      <c r="D21">
        <v>775</v>
      </c>
      <c r="E21" s="24">
        <f>D21/(D21+D22)</f>
        <v>0.17799724391364263</v>
      </c>
      <c r="F21" s="29">
        <v>60.2301</v>
      </c>
      <c r="G21" s="29" t="s">
        <v>27</v>
      </c>
    </row>
    <row r="22" spans="1:7" x14ac:dyDescent="0.25">
      <c r="A22" s="13" t="s">
        <v>22</v>
      </c>
      <c r="B22" s="13">
        <v>928</v>
      </c>
      <c r="C22" s="24">
        <f>B22/(B21+B22)</f>
        <v>0.72330475448168352</v>
      </c>
      <c r="D22">
        <v>3579</v>
      </c>
      <c r="E22" s="24">
        <f>D22/(D21+D22)</f>
        <v>0.82200275608635742</v>
      </c>
      <c r="F22" s="29"/>
      <c r="G22" s="29"/>
    </row>
    <row r="23" spans="1:7" x14ac:dyDescent="0.25">
      <c r="A23" s="15" t="s">
        <v>68</v>
      </c>
      <c r="C23" s="24"/>
      <c r="E23" s="23"/>
      <c r="F23" s="11"/>
      <c r="G23" s="11"/>
    </row>
    <row r="24" spans="1:7" x14ac:dyDescent="0.25">
      <c r="A24" s="13" t="s">
        <v>21</v>
      </c>
      <c r="B24" s="13">
        <v>327</v>
      </c>
      <c r="C24" s="24">
        <f>B24/(B24+B25)</f>
        <v>0.25487139516757601</v>
      </c>
      <c r="D24">
        <v>1193</v>
      </c>
      <c r="E24" s="24">
        <f>D24/(D24+D25)</f>
        <v>0.27400091869545246</v>
      </c>
      <c r="F24" s="29">
        <v>1.8413999999999999</v>
      </c>
      <c r="G24" s="29">
        <v>0.17480000000000001</v>
      </c>
    </row>
    <row r="25" spans="1:7" x14ac:dyDescent="0.25">
      <c r="A25" s="13" t="s">
        <v>22</v>
      </c>
      <c r="B25" s="13">
        <v>956</v>
      </c>
      <c r="C25" s="24">
        <f>B25/(B24+B25)</f>
        <v>0.74512860483242405</v>
      </c>
      <c r="D25">
        <v>3161</v>
      </c>
      <c r="E25" s="24">
        <f>D25/(D24+D25)</f>
        <v>0.72599908130454749</v>
      </c>
      <c r="F25" s="29"/>
      <c r="G25" s="29"/>
    </row>
    <row r="26" spans="1:7" x14ac:dyDescent="0.25">
      <c r="A26" s="15"/>
      <c r="C26" s="24"/>
      <c r="E26" s="23"/>
      <c r="F26" s="11"/>
      <c r="G26" s="11"/>
    </row>
    <row r="27" spans="1:7" x14ac:dyDescent="0.25">
      <c r="A27" s="13"/>
      <c r="B27" s="13"/>
      <c r="C27" s="24"/>
      <c r="E27" s="24"/>
      <c r="F27" s="29"/>
      <c r="G27" s="29"/>
    </row>
    <row r="28" spans="1:7" x14ac:dyDescent="0.25">
      <c r="A28" s="13"/>
      <c r="B28" s="13"/>
      <c r="C28" s="24"/>
      <c r="E28" s="24"/>
      <c r="F28" s="29"/>
      <c r="G28" s="29"/>
    </row>
  </sheetData>
  <mergeCells count="22">
    <mergeCell ref="B1:G1"/>
    <mergeCell ref="B2:C2"/>
    <mergeCell ref="D2:E2"/>
    <mergeCell ref="A16:E16"/>
    <mergeCell ref="F2:F3"/>
    <mergeCell ref="G2:G3"/>
    <mergeCell ref="F5:F6"/>
    <mergeCell ref="G5:G6"/>
    <mergeCell ref="F8:F9"/>
    <mergeCell ref="G8:G9"/>
    <mergeCell ref="F11:F12"/>
    <mergeCell ref="G11:G12"/>
    <mergeCell ref="F14:F15"/>
    <mergeCell ref="G14:G15"/>
    <mergeCell ref="F27:F28"/>
    <mergeCell ref="G27:G28"/>
    <mergeCell ref="F18:F19"/>
    <mergeCell ref="G18:G19"/>
    <mergeCell ref="F21:F22"/>
    <mergeCell ref="G21:G22"/>
    <mergeCell ref="F24:F25"/>
    <mergeCell ref="G24:G25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7BC9-DCA9-4646-8594-707EB2345B52}">
  <dimension ref="A1:D4"/>
  <sheetViews>
    <sheetView workbookViewId="0">
      <selection activeCell="C7" sqref="C7"/>
    </sheetView>
  </sheetViews>
  <sheetFormatPr defaultRowHeight="15" x14ac:dyDescent="0.25"/>
  <cols>
    <col min="1" max="1" width="4" customWidth="1"/>
    <col min="2" max="2" width="3.7109375" customWidth="1"/>
    <col min="3" max="4" width="8.7109375" customWidth="1"/>
  </cols>
  <sheetData>
    <row r="1" spans="1:4" x14ac:dyDescent="0.25">
      <c r="A1" s="33"/>
      <c r="B1" s="33"/>
      <c r="C1" s="34" t="s">
        <v>109</v>
      </c>
      <c r="D1" s="34"/>
    </row>
    <row r="2" spans="1:4" x14ac:dyDescent="0.25">
      <c r="A2" s="33"/>
      <c r="B2" s="33"/>
      <c r="C2" s="11" t="s">
        <v>111</v>
      </c>
      <c r="D2" s="11" t="s">
        <v>112</v>
      </c>
    </row>
    <row r="3" spans="1:4" ht="45.95" customHeight="1" x14ac:dyDescent="0.25">
      <c r="A3" s="32" t="s">
        <v>110</v>
      </c>
      <c r="B3" s="11" t="s">
        <v>111</v>
      </c>
      <c r="C3" s="11">
        <v>893</v>
      </c>
      <c r="D3" s="11">
        <v>121</v>
      </c>
    </row>
    <row r="4" spans="1:4" ht="45.95" customHeight="1" x14ac:dyDescent="0.25">
      <c r="A4" s="32"/>
      <c r="B4" s="11" t="s">
        <v>112</v>
      </c>
      <c r="C4" s="11">
        <v>49</v>
      </c>
      <c r="D4" s="11">
        <v>196</v>
      </c>
    </row>
  </sheetData>
  <mergeCells count="3">
    <mergeCell ref="A3:A4"/>
    <mergeCell ref="A1:B2"/>
    <mergeCell ref="C1:D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9AEE-7AE2-4013-A7DB-9FD39109E9D1}">
  <dimension ref="A1:M13"/>
  <sheetViews>
    <sheetView workbookViewId="0">
      <selection activeCell="A11" sqref="A11:H13"/>
    </sheetView>
  </sheetViews>
  <sheetFormatPr defaultRowHeight="15" x14ac:dyDescent="0.25"/>
  <cols>
    <col min="1" max="1" width="30.7109375" customWidth="1"/>
    <col min="2" max="6" width="7.28515625" style="11" customWidth="1"/>
    <col min="7" max="7" width="16.42578125" customWidth="1"/>
    <col min="8" max="8" width="15.140625" customWidth="1"/>
  </cols>
  <sheetData>
    <row r="1" spans="1:13" x14ac:dyDescent="0.25">
      <c r="B1" s="33" t="s">
        <v>115</v>
      </c>
      <c r="C1" s="33"/>
      <c r="D1" s="33"/>
      <c r="E1" s="33"/>
      <c r="F1" s="33"/>
      <c r="G1" s="33"/>
      <c r="H1" s="33"/>
    </row>
    <row r="2" spans="1:13" x14ac:dyDescent="0.25">
      <c r="A2" t="s">
        <v>1</v>
      </c>
      <c r="B2" s="26" t="s">
        <v>116</v>
      </c>
      <c r="C2" s="26" t="s">
        <v>117</v>
      </c>
      <c r="D2" s="26" t="s">
        <v>118</v>
      </c>
      <c r="E2" s="26" t="s">
        <v>119</v>
      </c>
      <c r="F2" s="26" t="s">
        <v>120</v>
      </c>
      <c r="G2" s="11" t="s">
        <v>113</v>
      </c>
      <c r="H2" s="11" t="s">
        <v>114</v>
      </c>
      <c r="J2" s="25" t="s">
        <v>116</v>
      </c>
      <c r="K2" s="25" t="s">
        <v>117</v>
      </c>
      <c r="L2" s="25" t="s">
        <v>118</v>
      </c>
      <c r="M2" s="25" t="s">
        <v>119</v>
      </c>
    </row>
    <row r="3" spans="1:13" x14ac:dyDescent="0.25">
      <c r="A3" s="13" t="s">
        <v>25</v>
      </c>
      <c r="B3" s="11">
        <v>116</v>
      </c>
      <c r="C3" s="11">
        <v>410</v>
      </c>
      <c r="D3" s="11">
        <v>70</v>
      </c>
      <c r="E3" s="11">
        <v>31</v>
      </c>
      <c r="F3" s="27">
        <v>0.78</v>
      </c>
      <c r="G3" s="28">
        <f>B3/(B3+E3)</f>
        <v>0.78911564625850339</v>
      </c>
      <c r="H3" s="28">
        <f>C3/(C3+D3)</f>
        <v>0.85416666666666663</v>
      </c>
    </row>
    <row r="4" spans="1:13" x14ac:dyDescent="0.25">
      <c r="A4" s="13" t="s">
        <v>26</v>
      </c>
      <c r="B4" s="11">
        <v>80</v>
      </c>
      <c r="C4" s="11">
        <v>482</v>
      </c>
      <c r="D4" s="11">
        <v>51</v>
      </c>
      <c r="E4" s="11">
        <v>18</v>
      </c>
      <c r="F4" s="27">
        <v>0.77</v>
      </c>
      <c r="G4" s="28">
        <f t="shared" ref="G4:G13" si="0">B4/(B4+E4)</f>
        <v>0.81632653061224492</v>
      </c>
      <c r="H4" s="28">
        <f t="shared" ref="H4:H13" si="1">C4/(C4+D4)</f>
        <v>0.90431519699812379</v>
      </c>
    </row>
    <row r="5" spans="1:13" x14ac:dyDescent="0.25">
      <c r="A5" t="s">
        <v>61</v>
      </c>
      <c r="G5" s="28"/>
      <c r="H5" s="28"/>
    </row>
    <row r="6" spans="1:13" x14ac:dyDescent="0.25">
      <c r="A6" s="13" t="s">
        <v>32</v>
      </c>
      <c r="B6" s="11">
        <v>174</v>
      </c>
      <c r="C6" s="11">
        <v>746</v>
      </c>
      <c r="D6" s="11">
        <v>97</v>
      </c>
      <c r="E6" s="11">
        <v>45</v>
      </c>
      <c r="F6" s="27">
        <v>0.75</v>
      </c>
      <c r="G6" s="28">
        <f t="shared" si="0"/>
        <v>0.79452054794520544</v>
      </c>
      <c r="H6" s="28">
        <f t="shared" si="1"/>
        <v>0.88493475682087785</v>
      </c>
    </row>
    <row r="7" spans="1:13" x14ac:dyDescent="0.25">
      <c r="A7" s="13" t="s">
        <v>33</v>
      </c>
      <c r="B7" s="11">
        <v>22</v>
      </c>
      <c r="C7" s="11">
        <v>147</v>
      </c>
      <c r="D7" s="11">
        <v>24</v>
      </c>
      <c r="E7" s="11">
        <v>4</v>
      </c>
      <c r="F7" s="27">
        <v>0.86</v>
      </c>
      <c r="G7" s="28">
        <f t="shared" si="0"/>
        <v>0.84615384615384615</v>
      </c>
      <c r="H7" s="28">
        <f t="shared" si="1"/>
        <v>0.85964912280701755</v>
      </c>
    </row>
    <row r="8" spans="1:13" x14ac:dyDescent="0.25">
      <c r="A8" s="15" t="s">
        <v>60</v>
      </c>
      <c r="G8" s="28"/>
      <c r="H8" s="28"/>
    </row>
    <row r="9" spans="1:13" x14ac:dyDescent="0.25">
      <c r="A9" s="16" t="s">
        <v>38</v>
      </c>
      <c r="B9" s="11">
        <v>48</v>
      </c>
      <c r="C9" s="11">
        <v>453</v>
      </c>
      <c r="D9" s="11">
        <v>68</v>
      </c>
      <c r="E9" s="11">
        <v>9</v>
      </c>
      <c r="F9" s="27">
        <v>0.85</v>
      </c>
      <c r="G9" s="28">
        <f t="shared" si="0"/>
        <v>0.84210526315789469</v>
      </c>
      <c r="H9" s="28">
        <f t="shared" si="1"/>
        <v>0.86948176583493286</v>
      </c>
    </row>
    <row r="10" spans="1:13" x14ac:dyDescent="0.25">
      <c r="A10" s="16" t="s">
        <v>39</v>
      </c>
      <c r="B10" s="11">
        <v>148</v>
      </c>
      <c r="C10" s="11">
        <v>440</v>
      </c>
      <c r="D10" s="11">
        <v>53</v>
      </c>
      <c r="E10" s="11">
        <v>40</v>
      </c>
      <c r="F10" s="27">
        <v>0.59</v>
      </c>
      <c r="G10" s="28">
        <f t="shared" si="0"/>
        <v>0.78723404255319152</v>
      </c>
      <c r="H10" s="28">
        <f t="shared" si="1"/>
        <v>0.89249492900608518</v>
      </c>
    </row>
    <row r="11" spans="1:13" x14ac:dyDescent="0.25">
      <c r="A11" t="s">
        <v>108</v>
      </c>
      <c r="G11" s="28"/>
      <c r="H11" s="28"/>
    </row>
    <row r="12" spans="1:13" x14ac:dyDescent="0.25">
      <c r="A12" s="13" t="s">
        <v>21</v>
      </c>
      <c r="B12" s="11">
        <v>82</v>
      </c>
      <c r="C12" s="11">
        <v>407</v>
      </c>
      <c r="D12" s="11">
        <v>53</v>
      </c>
      <c r="E12" s="11">
        <v>25</v>
      </c>
      <c r="F12" s="27">
        <v>0.77</v>
      </c>
      <c r="G12" s="28">
        <f t="shared" si="0"/>
        <v>0.76635514018691586</v>
      </c>
      <c r="H12" s="28">
        <f t="shared" si="1"/>
        <v>0.88478260869565217</v>
      </c>
    </row>
    <row r="13" spans="1:13" x14ac:dyDescent="0.25">
      <c r="A13" s="13" t="s">
        <v>22</v>
      </c>
      <c r="B13" s="11">
        <v>106</v>
      </c>
      <c r="C13" s="11">
        <v>457</v>
      </c>
      <c r="D13" s="11">
        <v>64</v>
      </c>
      <c r="E13" s="11">
        <v>24</v>
      </c>
      <c r="F13" s="27">
        <v>0.78</v>
      </c>
      <c r="G13" s="28">
        <f t="shared" si="0"/>
        <v>0.81538461538461537</v>
      </c>
      <c r="H13" s="28">
        <f t="shared" si="1"/>
        <v>0.87715930902111328</v>
      </c>
    </row>
  </sheetData>
  <mergeCells count="1">
    <mergeCell ref="B1:H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EB1D-F58E-4A48-ACCC-B7830E9A142F}">
  <dimension ref="A1:E27"/>
  <sheetViews>
    <sheetView workbookViewId="0">
      <selection activeCell="P41" sqref="P41"/>
    </sheetView>
  </sheetViews>
  <sheetFormatPr defaultRowHeight="15" x14ac:dyDescent="0.25"/>
  <sheetData>
    <row r="1" spans="1:5" x14ac:dyDescent="0.25">
      <c r="A1" s="33" t="s">
        <v>121</v>
      </c>
      <c r="B1" s="33"/>
      <c r="C1" s="33"/>
      <c r="D1" s="33"/>
      <c r="E1" s="33"/>
    </row>
    <row r="2" spans="1:5" ht="45" x14ac:dyDescent="0.25">
      <c r="A2" s="35" t="s">
        <v>109</v>
      </c>
      <c r="B2" s="35" t="s">
        <v>110</v>
      </c>
      <c r="C2" s="35" t="s">
        <v>122</v>
      </c>
      <c r="D2" s="35" t="s">
        <v>123</v>
      </c>
      <c r="E2" s="35" t="s">
        <v>124</v>
      </c>
    </row>
    <row r="3" spans="1:5" x14ac:dyDescent="0.25">
      <c r="A3" t="s">
        <v>125</v>
      </c>
      <c r="B3" t="s">
        <v>125</v>
      </c>
      <c r="C3" t="s">
        <v>112</v>
      </c>
      <c r="D3">
        <v>17</v>
      </c>
      <c r="E3" s="24">
        <f>D3/$D$14</f>
        <v>1.1667810569663692E-2</v>
      </c>
    </row>
    <row r="4" spans="1:5" x14ac:dyDescent="0.25">
      <c r="A4" t="s">
        <v>125</v>
      </c>
      <c r="B4" t="s">
        <v>112</v>
      </c>
      <c r="C4" t="s">
        <v>125</v>
      </c>
      <c r="D4">
        <v>437</v>
      </c>
      <c r="E4" s="24">
        <f t="shared" ref="E4:E14" si="0">D4/$D$14</f>
        <v>0.29993136582017843</v>
      </c>
    </row>
    <row r="5" spans="1:5" x14ac:dyDescent="0.25">
      <c r="A5" t="s">
        <v>125</v>
      </c>
      <c r="B5" t="s">
        <v>112</v>
      </c>
      <c r="C5" t="s">
        <v>112</v>
      </c>
      <c r="D5">
        <v>75</v>
      </c>
      <c r="E5" s="24">
        <f t="shared" si="0"/>
        <v>5.1475634866163349E-2</v>
      </c>
    </row>
    <row r="6" spans="1:5" x14ac:dyDescent="0.25">
      <c r="A6" t="s">
        <v>111</v>
      </c>
      <c r="B6" t="s">
        <v>112</v>
      </c>
      <c r="C6" t="s">
        <v>125</v>
      </c>
      <c r="D6">
        <v>37</v>
      </c>
      <c r="E6" s="24">
        <f t="shared" si="0"/>
        <v>2.5394646533973921E-2</v>
      </c>
    </row>
    <row r="7" spans="1:5" x14ac:dyDescent="0.25">
      <c r="A7" t="s">
        <v>111</v>
      </c>
      <c r="B7" t="s">
        <v>112</v>
      </c>
      <c r="C7" t="s">
        <v>112</v>
      </c>
      <c r="D7">
        <v>12</v>
      </c>
      <c r="E7" s="24">
        <f t="shared" si="0"/>
        <v>8.2361015785861365E-3</v>
      </c>
    </row>
    <row r="8" spans="1:5" x14ac:dyDescent="0.25">
      <c r="A8" t="s">
        <v>112</v>
      </c>
      <c r="B8" t="s">
        <v>125</v>
      </c>
      <c r="C8" t="s">
        <v>125</v>
      </c>
      <c r="D8">
        <v>514</v>
      </c>
      <c r="E8" s="24">
        <f t="shared" si="0"/>
        <v>0.35277968428277284</v>
      </c>
    </row>
    <row r="9" spans="1:5" x14ac:dyDescent="0.25">
      <c r="A9" t="s">
        <v>112</v>
      </c>
      <c r="B9" t="s">
        <v>125</v>
      </c>
      <c r="C9" t="s">
        <v>112</v>
      </c>
      <c r="D9">
        <v>48</v>
      </c>
      <c r="E9" s="24">
        <f t="shared" si="0"/>
        <v>3.2944406314344546E-2</v>
      </c>
    </row>
    <row r="10" spans="1:5" x14ac:dyDescent="0.25">
      <c r="A10" t="s">
        <v>112</v>
      </c>
      <c r="B10" t="s">
        <v>111</v>
      </c>
      <c r="C10" t="s">
        <v>125</v>
      </c>
      <c r="D10">
        <v>101</v>
      </c>
      <c r="E10" s="24">
        <f t="shared" si="0"/>
        <v>6.9320521619766651E-2</v>
      </c>
    </row>
    <row r="11" spans="1:5" x14ac:dyDescent="0.25">
      <c r="A11" t="s">
        <v>112</v>
      </c>
      <c r="B11" t="s">
        <v>111</v>
      </c>
      <c r="C11" t="s">
        <v>112</v>
      </c>
      <c r="D11">
        <v>20</v>
      </c>
      <c r="E11" s="24">
        <f t="shared" si="0"/>
        <v>1.3726835964310227E-2</v>
      </c>
    </row>
    <row r="12" spans="1:5" x14ac:dyDescent="0.25">
      <c r="A12" t="s">
        <v>112</v>
      </c>
      <c r="B12" t="s">
        <v>112</v>
      </c>
      <c r="C12" t="s">
        <v>125</v>
      </c>
      <c r="D12">
        <v>152</v>
      </c>
      <c r="E12" s="24">
        <f t="shared" si="0"/>
        <v>0.10432395332875773</v>
      </c>
    </row>
    <row r="13" spans="1:5" x14ac:dyDescent="0.25">
      <c r="A13" t="s">
        <v>112</v>
      </c>
      <c r="B13" t="s">
        <v>112</v>
      </c>
      <c r="C13" t="s">
        <v>112</v>
      </c>
      <c r="D13">
        <v>44</v>
      </c>
      <c r="E13" s="24">
        <f t="shared" si="0"/>
        <v>3.0199039121482498E-2</v>
      </c>
    </row>
    <row r="14" spans="1:5" x14ac:dyDescent="0.25">
      <c r="C14" t="s">
        <v>126</v>
      </c>
      <c r="D14">
        <f>SUM(D3:D13)</f>
        <v>1457</v>
      </c>
      <c r="E14" s="24">
        <f t="shared" si="0"/>
        <v>1</v>
      </c>
    </row>
    <row r="22" spans="1:5" x14ac:dyDescent="0.25">
      <c r="B22" s="33"/>
      <c r="C22" s="33"/>
      <c r="D22" s="33"/>
      <c r="E22" s="33"/>
    </row>
    <row r="23" spans="1:5" x14ac:dyDescent="0.25">
      <c r="B23" s="36" t="s">
        <v>127</v>
      </c>
      <c r="C23" s="36"/>
      <c r="D23" s="36"/>
    </row>
    <row r="24" spans="1:5" ht="75" x14ac:dyDescent="0.25">
      <c r="B24" s="35" t="s">
        <v>123</v>
      </c>
      <c r="C24" s="35" t="s">
        <v>128</v>
      </c>
      <c r="D24" s="37" t="s">
        <v>129</v>
      </c>
      <c r="E24" s="10"/>
    </row>
    <row r="25" spans="1:5" ht="30" x14ac:dyDescent="0.25">
      <c r="A25" s="35" t="s">
        <v>130</v>
      </c>
      <c r="B25">
        <v>60</v>
      </c>
      <c r="C25" s="24">
        <f>B25/216</f>
        <v>0.27777777777777779</v>
      </c>
      <c r="D25" s="24">
        <f>B25/1457</f>
        <v>4.1180507892930679E-2</v>
      </c>
    </row>
    <row r="26" spans="1:5" x14ac:dyDescent="0.25">
      <c r="A26" t="s">
        <v>131</v>
      </c>
      <c r="B26">
        <v>1</v>
      </c>
      <c r="C26" s="24">
        <f t="shared" ref="C26:C27" si="1">B26/216</f>
        <v>4.6296296296296294E-3</v>
      </c>
      <c r="D26" s="24">
        <f t="shared" ref="D26:D27" si="2">B26/1457</f>
        <v>6.863417982155113E-4</v>
      </c>
    </row>
    <row r="27" spans="1:5" x14ac:dyDescent="0.25">
      <c r="A27" t="s">
        <v>132</v>
      </c>
      <c r="B27">
        <v>158</v>
      </c>
      <c r="C27" s="24">
        <f t="shared" si="1"/>
        <v>0.73148148148148151</v>
      </c>
      <c r="D27" s="24">
        <f t="shared" si="2"/>
        <v>0.10844200411805079</v>
      </c>
    </row>
  </sheetData>
  <mergeCells count="3">
    <mergeCell ref="A1:E1"/>
    <mergeCell ref="B22:E22"/>
    <mergeCell ref="B23:D23"/>
  </mergeCells>
  <conditionalFormatting sqref="E3:E13">
    <cfRule type="colorScale" priority="1">
      <colorScale>
        <cfvo type="min"/>
        <cfvo type="max"/>
        <color theme="4" tint="0.5999938962981048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1.3</vt:lpstr>
      <vt:lpstr>1.4</vt:lpstr>
      <vt:lpstr>1.6</vt:lpstr>
      <vt:lpstr>2.3</vt:lpstr>
      <vt:lpstr>2.4</vt:lpstr>
      <vt:lpstr>2.5</vt:lpstr>
      <vt:lpstr>3.2-3.3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Zhang</dc:creator>
  <cp:lastModifiedBy>Zhenyu Zhang</cp:lastModifiedBy>
  <dcterms:created xsi:type="dcterms:W3CDTF">2015-06-05T18:17:20Z</dcterms:created>
  <dcterms:modified xsi:type="dcterms:W3CDTF">2023-08-07T22:52:39Z</dcterms:modified>
</cp:coreProperties>
</file>